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drawings/drawing4.xml" ContentType="application/vnd.openxmlformats-officedocument.drawing+xml"/>
  <Override PartName="/xl/comments47.xml" ContentType="application/vnd.openxmlformats-officedocument.spreadsheetml.comments+xml"/>
  <Override PartName="/xl/drawings/drawing5.xml" ContentType="application/vnd.openxmlformats-officedocument.drawing+xml"/>
  <Override PartName="/xl/comments48.xml" ContentType="application/vnd.openxmlformats-officedocument.spreadsheetml.comments+xml"/>
  <Override PartName="/xl/drawings/drawing6.xml" ContentType="application/vnd.openxmlformats-officedocument.drawing+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6\"/>
    </mc:Choice>
  </mc:AlternateContent>
  <xr:revisionPtr revIDLastSave="0" documentId="13_ncr:1_{1E0D595D-E8C9-44DA-9F5E-B7351B04F951}" xr6:coauthVersionLast="47" xr6:coauthVersionMax="47" xr10:uidLastSave="{00000000-0000-0000-0000-000000000000}"/>
  <bookViews>
    <workbookView xWindow="-120" yWindow="-120" windowWidth="29040" windowHeight="15720" tabRatio="840" xr2:uid="{00000000-000D-0000-FFFF-FFFF00000000}"/>
  </bookViews>
  <sheets>
    <sheet name="Instructions" sheetId="142" r:id="rId1"/>
    <sheet name="AFR Basics" sheetId="148" r:id="rId2"/>
    <sheet name="TRIAL BALANCE CERTIFICATION" sheetId="149" r:id="rId3"/>
    <sheet name="COVER PAGE" sheetId="2" r:id="rId4"/>
    <sheet name="FILING FEE FORM" sheetId="3" r:id="rId5"/>
    <sheet name="TABLE OF CONTENTS" sheetId="4" r:id="rId6"/>
    <sheet name="INTROD. SECT. COVER" sheetId="5" r:id="rId7"/>
    <sheet name="LTR. OF TRANSMITTAL" sheetId="6" r:id="rId8"/>
    <sheet name="ELECTED OFFICIALS-SIGNATURE PG" sheetId="7" r:id="rId9"/>
    <sheet name="FIN. SECTION COVER" sheetId="8" r:id="rId10"/>
    <sheet name="MD&amp;A COVER" sheetId="9" r:id="rId11"/>
    <sheet name="MD&amp;A Example" sheetId="152" r:id="rId12"/>
    <sheet name="MD&amp;A" sheetId="155" r:id="rId13"/>
    <sheet name="BASIC FS COVER" sheetId="10" r:id="rId14"/>
    <sheet name="GW-STATEMENT NET POSITION(13A)" sheetId="11" r:id="rId15"/>
    <sheet name="COMPONENT UNITS-NET POS(13B)" sheetId="154" r:id="rId16"/>
    <sheet name="GW-STATEMENT OF ACTIVITIES(14A)" sheetId="12" r:id="rId17"/>
    <sheet name="COMPONENT UNITS-ST OF ACT (14B)" sheetId="157" r:id="rId18"/>
    <sheet name="GOVERNMENTAL FUNDS - BS(15)" sheetId="13" r:id="rId19"/>
    <sheet name="GOVERMENTAL FUNDS-OPERATING(16)" sheetId="14" r:id="rId20"/>
    <sheet name="RECONCILIATION OF OPERATING(17)" sheetId="15" r:id="rId21"/>
    <sheet name="NET POSITION-PROPRIETARY(18)" sheetId="16" r:id="rId22"/>
    <sheet name="CHANGE NET POSITION-PROP.(19)" sheetId="17" r:id="rId23"/>
    <sheet name="ST. OF CASH FLOWS-PROP.(20)" sheetId="18" r:id="rId24"/>
    <sheet name="NET POSITION-FIDUCIARY(21)" sheetId="19" r:id="rId25"/>
    <sheet name="CHANGE NET POSITION-FIDUC(22)" sheetId="20" r:id="rId26"/>
    <sheet name="NOTE TO FIN ST (23)" sheetId="124" r:id="rId27"/>
    <sheet name="NOTES TO FIN ST (24)" sheetId="143" r:id="rId28"/>
    <sheet name="NOTES TO FIN ST (25)" sheetId="126" r:id="rId29"/>
    <sheet name="NOTES TO FIN ST (26)" sheetId="156" r:id="rId30"/>
    <sheet name="NOTES TO FIN ST (27)" sheetId="128" r:id="rId31"/>
    <sheet name="NOTES TO FIN ST (28)" sheetId="129" r:id="rId32"/>
    <sheet name="NOTES TO FIN ST (29)" sheetId="27" r:id="rId33"/>
    <sheet name="NOTES TO FIN ST (30)" sheetId="130" r:id="rId34"/>
    <sheet name="NOTES TO FIN ST (31)" sheetId="131" r:id="rId35"/>
    <sheet name="NOTES TO FIN ST (32A)" sheetId="28" r:id="rId36"/>
    <sheet name="NOTES TO FIN ST (32B)" sheetId="144" r:id="rId37"/>
    <sheet name="NOTES TO FIN ST (32C)" sheetId="127" r:id="rId38"/>
    <sheet name="NOTES TO FIN ST (33A)" sheetId="112" r:id="rId39"/>
    <sheet name="NOTES TO FIN ST (33B)" sheetId="29" r:id="rId40"/>
    <sheet name="NOTES TO FIN ST (34A)" sheetId="132" r:id="rId41"/>
    <sheet name="NOTES TO FIN ST (34B)" sheetId="145" r:id="rId42"/>
    <sheet name="NOTES TO FIN ST (34C)" sheetId="147" r:id="rId43"/>
    <sheet name="NOTES TO FIN ST (34D)" sheetId="146" r:id="rId44"/>
    <sheet name="NOTES TO FIN ST (35) - AMM" sheetId="133" r:id="rId45"/>
    <sheet name="NOTES TO FIN ST (35) -ACT" sheetId="134" r:id="rId46"/>
    <sheet name="NOTES TO FIN ST (36)" sheetId="85" r:id="rId47"/>
    <sheet name="NOTES TO FIN ST (37)" sheetId="86" r:id="rId48"/>
    <sheet name="NOTES TO FIN ST (38)" sheetId="87" r:id="rId49"/>
    <sheet name="NOTES TO FIN ST (39)" sheetId="88" r:id="rId50"/>
    <sheet name="NOTES TO FIN ST (40)" sheetId="90" r:id="rId51"/>
    <sheet name="NOTE TO FIN ST (41)" sheetId="135" r:id="rId52"/>
    <sheet name="NOTE TO FIN ST (42)" sheetId="136" r:id="rId53"/>
    <sheet name="NOTES TO FIN ST (43)" sheetId="137" r:id="rId54"/>
    <sheet name="NOTES TO FIN ST (44) " sheetId="138" r:id="rId55"/>
    <sheet name="NOTES TO FIN ST (45A)" sheetId="139" r:id="rId56"/>
    <sheet name="NOTES TO FIN ST (45B)" sheetId="37" r:id="rId57"/>
    <sheet name="NOTE TO FIN ST (46)" sheetId="140" r:id="rId58"/>
    <sheet name="NOTES TO FIN ST (47)" sheetId="38" r:id="rId59"/>
    <sheet name="RSI COVER" sheetId="39" r:id="rId60"/>
    <sheet name="GENERAL FUND-OPERATING(48-53)" sheetId="40" r:id="rId61"/>
    <sheet name="OPER-MAJOR SP. REVENUE(54R)" sheetId="41" r:id="rId62"/>
    <sheet name="OPER.-MAJOR SP. REV. (B)(54E)" sheetId="42" r:id="rId63"/>
    <sheet name="NOTES TO RSI (55)" sheetId="158" r:id="rId64"/>
    <sheet name="RSI-OPEB (56)" sheetId="106" r:id="rId65"/>
    <sheet name="RSI-PERS (57-A)" sheetId="119" r:id="rId66"/>
    <sheet name="RSI-FURS (57-B)" sheetId="120" r:id="rId67"/>
    <sheet name="RSI-MPORS (57-C)" sheetId="121" r:id="rId68"/>
    <sheet name="RSI-SRS (57-D)" sheetId="122" r:id="rId69"/>
    <sheet name="RSI-TRS (57-E)" sheetId="123" r:id="rId70"/>
    <sheet name="RSI-FDRA&amp;GASB78 (58)" sheetId="97" r:id="rId71"/>
    <sheet name="OTHER SUPP. INFO. COVER" sheetId="44" r:id="rId72"/>
    <sheet name="BS-NONMAJOR SP. REVENUE(59) " sheetId="45" r:id="rId73"/>
    <sheet name="OPER.-NONMAJOR SP. REV(60-61)" sheetId="46" r:id="rId74"/>
    <sheet name="OPER.-NONMAJOR SP REV(B)(62-63)" sheetId="47" r:id="rId75"/>
    <sheet name="BS-NONMAJOR DEBT SERVICE(64)" sheetId="48" r:id="rId76"/>
    <sheet name="OPER.-NONMAJOR DEBT SER.(65-66)" sheetId="49" r:id="rId77"/>
    <sheet name="BS-NONMAJOR CAP. PROJ.(67)" sheetId="50" r:id="rId78"/>
    <sheet name="OPER.-NONMAJOR CAP. PROJ(68-69)" sheetId="51" r:id="rId79"/>
    <sheet name="BS-PERMANENT FUNDS(70)" sheetId="52" r:id="rId80"/>
    <sheet name="OPER.-PERMANENT FUNDS(71)" sheetId="53" r:id="rId81"/>
    <sheet name="NET POSIT-NONMAJOR ENTERPR(72)" sheetId="54" r:id="rId82"/>
    <sheet name="CHG. IN NP-NONMAJOR ENTERPR(73)" sheetId="55" r:id="rId83"/>
    <sheet name="NONMAJOR ENTERPR. CASH FLOW(74)" sheetId="56" r:id="rId84"/>
    <sheet name="COMB. NET POS-IN. SER.(75)" sheetId="57" r:id="rId85"/>
    <sheet name="COMB. CHGE IN NP IN. SERV.(76)" sheetId="58" r:id="rId86"/>
    <sheet name="ST. OF CASH FLOWS-INT.SER.(77)" sheetId="59" r:id="rId87"/>
    <sheet name="FED.-ST. INTERGOVERNMENTAL(78)" sheetId="60" r:id="rId88"/>
    <sheet name="GEN. INFO.  SECT. COVER" sheetId="62" r:id="rId89"/>
    <sheet name="GENERAL INFORMATION(79)" sheetId="63" r:id="rId90"/>
    <sheet name="Worksheets" sheetId="64" r:id="rId91"/>
    <sheet name="BS Conversion" sheetId="66" r:id="rId92"/>
    <sheet name="OP Conversion" sheetId="67" r:id="rId93"/>
    <sheet name="Revenue Analysis" sheetId="68" r:id="rId94"/>
    <sheet name="GOV CAP ASSETS-9000(GCAAG)" sheetId="69" r:id="rId95"/>
    <sheet name="GOV DEBT-9500(GLTDAG)" sheetId="70" r:id="rId96"/>
    <sheet name="Depr.-General" sheetId="71" r:id="rId97"/>
    <sheet name="Depr.-Water Enterprise" sheetId="72" r:id="rId98"/>
    <sheet name="Depr.-Sewer Enterprise" sheetId="73" r:id="rId99"/>
    <sheet name="Depr.-Solid Waste Enterprise" sheetId="74" r:id="rId100"/>
    <sheet name="Compensated Absences" sheetId="75" r:id="rId101"/>
    <sheet name="Balance Check Page" sheetId="77" r:id="rId102"/>
    <sheet name="EntityLookup" sheetId="151" state="hidden" r:id="rId103"/>
    <sheet name="Update Log" sheetId="78" state="hidden" r:id="rId104"/>
    <sheet name="TabInfo" sheetId="159" state="hidden"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Ent2" localSheetId="0">#REF!</definedName>
    <definedName name="___Ent2" localSheetId="26">#REF!</definedName>
    <definedName name="___Ent2" localSheetId="51">#REF!</definedName>
    <definedName name="___Ent2" localSheetId="52">#REF!</definedName>
    <definedName name="___Ent2" localSheetId="57">#REF!</definedName>
    <definedName name="___Ent2" localSheetId="33">#REF!</definedName>
    <definedName name="___Ent2" localSheetId="34">#REF!</definedName>
    <definedName name="___Ent2" localSheetId="40">#REF!</definedName>
    <definedName name="___Ent2" localSheetId="41">#REF!</definedName>
    <definedName name="___Ent2" localSheetId="44">#REF!</definedName>
    <definedName name="___Ent2" localSheetId="45">#REF!</definedName>
    <definedName name="___Ent2" localSheetId="46">#REF!</definedName>
    <definedName name="___Ent2" localSheetId="47">#REF!</definedName>
    <definedName name="___Ent2" localSheetId="48">#REF!</definedName>
    <definedName name="___Ent2" localSheetId="49">#REF!</definedName>
    <definedName name="___Ent2" localSheetId="50">#REF!</definedName>
    <definedName name="___Ent2" localSheetId="70">#REF!</definedName>
    <definedName name="___Ent2" localSheetId="67">#REF!</definedName>
    <definedName name="___Ent2" localSheetId="64">#REF!</definedName>
    <definedName name="___Ent2">#REF!</definedName>
    <definedName name="___Ent3" localSheetId="0">#REF!</definedName>
    <definedName name="___Ent3" localSheetId="26">#REF!</definedName>
    <definedName name="___Ent3" localSheetId="51">#REF!</definedName>
    <definedName name="___Ent3" localSheetId="52">#REF!</definedName>
    <definedName name="___Ent3" localSheetId="57">#REF!</definedName>
    <definedName name="___Ent3" localSheetId="33">#REF!</definedName>
    <definedName name="___Ent3" localSheetId="34">#REF!</definedName>
    <definedName name="___Ent3" localSheetId="40">#REF!</definedName>
    <definedName name="___Ent3" localSheetId="41">#REF!</definedName>
    <definedName name="___Ent3" localSheetId="44">#REF!</definedName>
    <definedName name="___Ent3" localSheetId="45">#REF!</definedName>
    <definedName name="___Ent3" localSheetId="46">#REF!</definedName>
    <definedName name="___Ent3" localSheetId="47">#REF!</definedName>
    <definedName name="___Ent3" localSheetId="48">#REF!</definedName>
    <definedName name="___Ent3" localSheetId="49">#REF!</definedName>
    <definedName name="___Ent3" localSheetId="50">#REF!</definedName>
    <definedName name="___Ent3" localSheetId="70">#REF!</definedName>
    <definedName name="___Ent3" localSheetId="67">#REF!</definedName>
    <definedName name="___Ent3" localSheetId="64">#REF!</definedName>
    <definedName name="___Ent3">#REF!</definedName>
    <definedName name="___Ent4" localSheetId="0">#REF!</definedName>
    <definedName name="___Ent4" localSheetId="26">#REF!</definedName>
    <definedName name="___Ent4" localSheetId="51">#REF!</definedName>
    <definedName name="___Ent4" localSheetId="52">#REF!</definedName>
    <definedName name="___Ent4" localSheetId="57">#REF!</definedName>
    <definedName name="___Ent4" localSheetId="33">#REF!</definedName>
    <definedName name="___Ent4" localSheetId="34">#REF!</definedName>
    <definedName name="___Ent4" localSheetId="40">#REF!</definedName>
    <definedName name="___Ent4" localSheetId="41">#REF!</definedName>
    <definedName name="___Ent4" localSheetId="44">#REF!</definedName>
    <definedName name="___Ent4" localSheetId="45">#REF!</definedName>
    <definedName name="___Ent4" localSheetId="46">#REF!</definedName>
    <definedName name="___Ent4" localSheetId="47">#REF!</definedName>
    <definedName name="___Ent4" localSheetId="48">#REF!</definedName>
    <definedName name="___Ent4" localSheetId="49">#REF!</definedName>
    <definedName name="___Ent4" localSheetId="50">#REF!</definedName>
    <definedName name="___Ent4" localSheetId="70">#REF!</definedName>
    <definedName name="___Ent4" localSheetId="67">#REF!</definedName>
    <definedName name="___Ent4" localSheetId="64">#REF!</definedName>
    <definedName name="___Ent4">#REF!</definedName>
    <definedName name="___Ent5" localSheetId="26">#REF!</definedName>
    <definedName name="___Ent5" localSheetId="51">#REF!</definedName>
    <definedName name="___Ent5" localSheetId="52">#REF!</definedName>
    <definedName name="___Ent5" localSheetId="57">#REF!</definedName>
    <definedName name="___Ent5" localSheetId="33">#REF!</definedName>
    <definedName name="___Ent5" localSheetId="34">#REF!</definedName>
    <definedName name="___Ent5" localSheetId="44">#REF!</definedName>
    <definedName name="___Ent5" localSheetId="45">#REF!</definedName>
    <definedName name="___Ent5" localSheetId="46">#REF!</definedName>
    <definedName name="___Ent5" localSheetId="47">#REF!</definedName>
    <definedName name="___Ent5" localSheetId="48">#REF!</definedName>
    <definedName name="___Ent5" localSheetId="49">#REF!</definedName>
    <definedName name="___Ent5" localSheetId="50">#REF!</definedName>
    <definedName name="___Ent5" localSheetId="70">#REF!</definedName>
    <definedName name="___Ent5" localSheetId="67">#REF!</definedName>
    <definedName name="___Ent5" localSheetId="64">#REF!</definedName>
    <definedName name="___Ent5">#REF!</definedName>
    <definedName name="__Ent6" localSheetId="26">'[1]Cash Flow Wksht'!#REF!</definedName>
    <definedName name="__Ent6" localSheetId="51">'[1]Cash Flow Wksht'!#REF!</definedName>
    <definedName name="__Ent6" localSheetId="52">'[1]Cash Flow Wksht'!#REF!</definedName>
    <definedName name="__Ent6" localSheetId="57">'[1]Cash Flow Wksht'!#REF!</definedName>
    <definedName name="__Ent6" localSheetId="33">'[1]Cash Flow Wksht'!#REF!</definedName>
    <definedName name="__Ent6" localSheetId="34">'[1]Cash Flow Wksht'!#REF!</definedName>
    <definedName name="__Ent6" localSheetId="44">'[1]Cash Flow Wksht'!#REF!</definedName>
    <definedName name="__Ent6" localSheetId="45">'[1]Cash Flow Wksht'!#REF!</definedName>
    <definedName name="__Ent6" localSheetId="46">'[1]Cash Flow Wksht'!#REF!</definedName>
    <definedName name="__Ent6" localSheetId="47">'[1]Cash Flow Wksht'!#REF!</definedName>
    <definedName name="__Ent6" localSheetId="48">'[1]Cash Flow Wksht'!#REF!</definedName>
    <definedName name="__Ent6" localSheetId="49">'[1]Cash Flow Wksht'!#REF!</definedName>
    <definedName name="__Ent6" localSheetId="50">'[1]Cash Flow Wksht'!#REF!</definedName>
    <definedName name="__Ent6" localSheetId="70">'[1]Cash Flow Wksht'!#REF!</definedName>
    <definedName name="__Ent6" localSheetId="67">'[1]Cash Flow Wksht'!#REF!</definedName>
    <definedName name="__Ent6" localSheetId="64">'[1]Cash Flow Wksht'!#REF!</definedName>
    <definedName name="__Ent6">'[1]Cash Flow Wksht'!#REF!</definedName>
    <definedName name="_C" localSheetId="0">#REF!</definedName>
    <definedName name="_C" localSheetId="26">#REF!</definedName>
    <definedName name="_C" localSheetId="51">#REF!</definedName>
    <definedName name="_C" localSheetId="52">#REF!</definedName>
    <definedName name="_C" localSheetId="57">#REF!</definedName>
    <definedName name="_C" localSheetId="33">#REF!</definedName>
    <definedName name="_C" localSheetId="34">#REF!</definedName>
    <definedName name="_C" localSheetId="40">#REF!</definedName>
    <definedName name="_C" localSheetId="41">#REF!</definedName>
    <definedName name="_C" localSheetId="44">#REF!</definedName>
    <definedName name="_C" localSheetId="45">#REF!</definedName>
    <definedName name="_C" localSheetId="49">#REF!</definedName>
    <definedName name="_C" localSheetId="50">#REF!</definedName>
    <definedName name="_C" localSheetId="70">#REF!</definedName>
    <definedName name="_C" localSheetId="67">#REF!</definedName>
    <definedName name="_C" localSheetId="64">#REF!</definedName>
    <definedName name="_C">#REF!</definedName>
    <definedName name="_Ent2" localSheetId="0">#REF!</definedName>
    <definedName name="_Ent2" localSheetId="26">#REF!</definedName>
    <definedName name="_Ent2" localSheetId="51">#REF!</definedName>
    <definedName name="_Ent2" localSheetId="52">#REF!</definedName>
    <definedName name="_Ent2" localSheetId="57">#REF!</definedName>
    <definedName name="_Ent2" localSheetId="33">#REF!</definedName>
    <definedName name="_Ent2" localSheetId="34">#REF!</definedName>
    <definedName name="_Ent2" localSheetId="40">#REF!</definedName>
    <definedName name="_Ent2" localSheetId="41">#REF!</definedName>
    <definedName name="_Ent2" localSheetId="44">#REF!</definedName>
    <definedName name="_Ent2" localSheetId="45">#REF!</definedName>
    <definedName name="_Ent2" localSheetId="46">#REF!</definedName>
    <definedName name="_Ent2" localSheetId="47">#REF!</definedName>
    <definedName name="_Ent2" localSheetId="48">#REF!</definedName>
    <definedName name="_Ent2" localSheetId="49">#REF!</definedName>
    <definedName name="_Ent2" localSheetId="50">#REF!</definedName>
    <definedName name="_Ent2" localSheetId="70">#REF!</definedName>
    <definedName name="_Ent2" localSheetId="67">#REF!</definedName>
    <definedName name="_Ent2" localSheetId="64">#REF!</definedName>
    <definedName name="_Ent2">#REF!</definedName>
    <definedName name="_Ent3" localSheetId="0">#REF!</definedName>
    <definedName name="_Ent3" localSheetId="26">#REF!</definedName>
    <definedName name="_Ent3" localSheetId="51">#REF!</definedName>
    <definedName name="_Ent3" localSheetId="52">#REF!</definedName>
    <definedName name="_Ent3" localSheetId="57">#REF!</definedName>
    <definedName name="_Ent3" localSheetId="33">#REF!</definedName>
    <definedName name="_Ent3" localSheetId="34">#REF!</definedName>
    <definedName name="_Ent3" localSheetId="40">#REF!</definedName>
    <definedName name="_Ent3" localSheetId="41">#REF!</definedName>
    <definedName name="_Ent3" localSheetId="44">#REF!</definedName>
    <definedName name="_Ent3" localSheetId="45">#REF!</definedName>
    <definedName name="_Ent3" localSheetId="46">#REF!</definedName>
    <definedName name="_Ent3" localSheetId="47">#REF!</definedName>
    <definedName name="_Ent3" localSheetId="48">#REF!</definedName>
    <definedName name="_Ent3" localSheetId="49">#REF!</definedName>
    <definedName name="_Ent3" localSheetId="50">#REF!</definedName>
    <definedName name="_Ent3" localSheetId="70">#REF!</definedName>
    <definedName name="_Ent3" localSheetId="67">#REF!</definedName>
    <definedName name="_Ent3" localSheetId="64">#REF!</definedName>
    <definedName name="_Ent3">#REF!</definedName>
    <definedName name="_Ent4" localSheetId="26">#REF!</definedName>
    <definedName name="_Ent4" localSheetId="51">#REF!</definedName>
    <definedName name="_Ent4" localSheetId="52">#REF!</definedName>
    <definedName name="_Ent4" localSheetId="57">#REF!</definedName>
    <definedName name="_Ent4" localSheetId="33">#REF!</definedName>
    <definedName name="_Ent4" localSheetId="34">#REF!</definedName>
    <definedName name="_Ent4" localSheetId="44">#REF!</definedName>
    <definedName name="_Ent4" localSheetId="45">#REF!</definedName>
    <definedName name="_Ent4" localSheetId="46">#REF!</definedName>
    <definedName name="_Ent4" localSheetId="47">#REF!</definedName>
    <definedName name="_Ent4" localSheetId="48">#REF!</definedName>
    <definedName name="_Ent4" localSheetId="49">#REF!</definedName>
    <definedName name="_Ent4" localSheetId="50">#REF!</definedName>
    <definedName name="_Ent4" localSheetId="70">#REF!</definedName>
    <definedName name="_Ent4" localSheetId="67">#REF!</definedName>
    <definedName name="_Ent4" localSheetId="64">#REF!</definedName>
    <definedName name="_Ent4">#REF!</definedName>
    <definedName name="_Ent5" localSheetId="26">#REF!</definedName>
    <definedName name="_Ent5" localSheetId="51">#REF!</definedName>
    <definedName name="_Ent5" localSheetId="52">#REF!</definedName>
    <definedName name="_Ent5" localSheetId="57">#REF!</definedName>
    <definedName name="_Ent5" localSheetId="33">#REF!</definedName>
    <definedName name="_Ent5" localSheetId="34">#REF!</definedName>
    <definedName name="_Ent5" localSheetId="44">#REF!</definedName>
    <definedName name="_Ent5" localSheetId="45">#REF!</definedName>
    <definedName name="_Ent5" localSheetId="46">#REF!</definedName>
    <definedName name="_Ent5" localSheetId="47">#REF!</definedName>
    <definedName name="_Ent5" localSheetId="48">#REF!</definedName>
    <definedName name="_Ent5" localSheetId="49">#REF!</definedName>
    <definedName name="_Ent5" localSheetId="50">#REF!</definedName>
    <definedName name="_Ent5" localSheetId="70">#REF!</definedName>
    <definedName name="_Ent5" localSheetId="67">#REF!</definedName>
    <definedName name="_Ent5" localSheetId="64">#REF!</definedName>
    <definedName name="_Ent5">#REF!</definedName>
    <definedName name="_Ent6" localSheetId="26">'[1]Cash Flow Wksht'!#REF!</definedName>
    <definedName name="_Ent6" localSheetId="51">'[1]Cash Flow Wksht'!#REF!</definedName>
    <definedName name="_Ent6" localSheetId="52">'[1]Cash Flow Wksht'!#REF!</definedName>
    <definedName name="_Ent6" localSheetId="57">'[1]Cash Flow Wksht'!#REF!</definedName>
    <definedName name="_Ent6" localSheetId="33">'[1]Cash Flow Wksht'!#REF!</definedName>
    <definedName name="_Ent6" localSheetId="34">'[1]Cash Flow Wksht'!#REF!</definedName>
    <definedName name="_Ent6" localSheetId="44">'[1]Cash Flow Wksht'!#REF!</definedName>
    <definedName name="_Ent6" localSheetId="45">'[1]Cash Flow Wksht'!#REF!</definedName>
    <definedName name="_Ent6" localSheetId="46">'[1]Cash Flow Wksht'!#REF!</definedName>
    <definedName name="_Ent6" localSheetId="47">'[1]Cash Flow Wksht'!#REF!</definedName>
    <definedName name="_Ent6" localSheetId="48">'[1]Cash Flow Wksht'!#REF!</definedName>
    <definedName name="_Ent6" localSheetId="49">'[1]Cash Flow Wksht'!#REF!</definedName>
    <definedName name="_Ent6" localSheetId="50">'[1]Cash Flow Wksht'!#REF!</definedName>
    <definedName name="_Ent6" localSheetId="70">'[1]Cash Flow Wksht'!#REF!</definedName>
    <definedName name="_Ent6" localSheetId="67">'[1]Cash Flow Wksht'!#REF!</definedName>
    <definedName name="_Ent6" localSheetId="64">'[1]Cash Flow Wksht'!#REF!</definedName>
    <definedName name="_Ent6">'[1]Cash Flow Wksht'!#REF!</definedName>
    <definedName name="_Tax" localSheetId="0">#REF!</definedName>
    <definedName name="_Tax" localSheetId="52">#REF!</definedName>
    <definedName name="_Tax" localSheetId="40">#REF!</definedName>
    <definedName name="_Tax" localSheetId="41">#REF!</definedName>
    <definedName name="_Tax" localSheetId="66">#REF!</definedName>
    <definedName name="_Tax" localSheetId="67">#REF!</definedName>
    <definedName name="_Tax" localSheetId="68">#REF!</definedName>
    <definedName name="_Tax" localSheetId="69">#REF!</definedName>
    <definedName name="_Tax">#REF!</definedName>
    <definedName name="AdjCPFunds" localSheetId="26">'[2]Auto Gov''tMajor Funds-Fund Stmt'!#REF!</definedName>
    <definedName name="AdjCPFunds" localSheetId="51">'[2]Auto Gov''tMajor Funds-Fund Stmt'!#REF!</definedName>
    <definedName name="AdjCPFunds" localSheetId="52">'[2]Auto Gov''tMajor Funds-Fund Stmt'!#REF!</definedName>
    <definedName name="AdjCPFunds" localSheetId="57">'[2]Auto Gov''tMajor Funds-Fund Stmt'!#REF!</definedName>
    <definedName name="AdjCPFunds" localSheetId="33">'[2]Auto Gov''tMajor Funds-Fund Stmt'!#REF!</definedName>
    <definedName name="AdjCPFunds" localSheetId="34">'[2]Auto Gov''tMajor Funds-Fund Stmt'!#REF!</definedName>
    <definedName name="AdjCPFunds" localSheetId="44">'[3]Auto Gov''tMajor Funds-Fund Stmt'!#REF!</definedName>
    <definedName name="AdjCPFunds" localSheetId="45">'[3]Auto Gov''tMajor Funds-Fund Stmt'!#REF!</definedName>
    <definedName name="AdjCPFunds" localSheetId="46">'[2]Auto Gov''tMajor Funds-Fund Stmt'!#REF!</definedName>
    <definedName name="AdjCPFunds" localSheetId="47">'[2]Auto Gov''tMajor Funds-Fund Stmt'!#REF!</definedName>
    <definedName name="AdjCPFunds" localSheetId="48">'[2]Auto Gov''tMajor Funds-Fund Stmt'!#REF!</definedName>
    <definedName name="AdjCPFunds" localSheetId="49">'[2]Auto Gov''tMajor Funds-Fund Stmt'!#REF!</definedName>
    <definedName name="AdjCPFunds" localSheetId="50">'[2]Auto Gov''tMajor Funds-Fund Stmt'!#REF!</definedName>
    <definedName name="AdjCPFunds" localSheetId="70">'[2]Auto Gov''tMajor Funds-Fund Stmt'!#REF!</definedName>
    <definedName name="AdjCPFunds" localSheetId="67">'[3]Auto Gov''tMajor Funds-Fund Stmt'!#REF!</definedName>
    <definedName name="AdjCPFunds" localSheetId="64">'[3]Auto Gov''tMajor Funds-Fund Stmt'!#REF!</definedName>
    <definedName name="AdjCPFunds">'[3]Auto Gov''tMajor Funds-Fund Stmt'!#REF!</definedName>
    <definedName name="AdjDSFunds" localSheetId="26">'[2]Auto Gov''tMajor Funds-Fund Stmt'!#REF!</definedName>
    <definedName name="AdjDSFunds" localSheetId="51">'[2]Auto Gov''tMajor Funds-Fund Stmt'!#REF!</definedName>
    <definedName name="AdjDSFunds" localSheetId="52">'[2]Auto Gov''tMajor Funds-Fund Stmt'!#REF!</definedName>
    <definedName name="AdjDSFunds" localSheetId="57">'[2]Auto Gov''tMajor Funds-Fund Stmt'!#REF!</definedName>
    <definedName name="AdjDSFunds" localSheetId="33">'[2]Auto Gov''tMajor Funds-Fund Stmt'!#REF!</definedName>
    <definedName name="AdjDSFunds" localSheetId="34">'[2]Auto Gov''tMajor Funds-Fund Stmt'!#REF!</definedName>
    <definedName name="AdjDSFunds" localSheetId="44">'[3]Auto Gov''tMajor Funds-Fund Stmt'!#REF!</definedName>
    <definedName name="AdjDSFunds" localSheetId="45">'[3]Auto Gov''tMajor Funds-Fund Stmt'!#REF!</definedName>
    <definedName name="AdjDSFunds" localSheetId="46">'[2]Auto Gov''tMajor Funds-Fund Stmt'!#REF!</definedName>
    <definedName name="AdjDSFunds" localSheetId="47">'[2]Auto Gov''tMajor Funds-Fund Stmt'!#REF!</definedName>
    <definedName name="AdjDSFunds" localSheetId="48">'[2]Auto Gov''tMajor Funds-Fund Stmt'!#REF!</definedName>
    <definedName name="AdjDSFunds" localSheetId="49">'[2]Auto Gov''tMajor Funds-Fund Stmt'!#REF!</definedName>
    <definedName name="AdjDSFunds" localSheetId="50">'[2]Auto Gov''tMajor Funds-Fund Stmt'!#REF!</definedName>
    <definedName name="AdjDSFunds" localSheetId="70">'[2]Auto Gov''tMajor Funds-Fund Stmt'!#REF!</definedName>
    <definedName name="AdjDSFunds" localSheetId="67">'[3]Auto Gov''tMajor Funds-Fund Stmt'!#REF!</definedName>
    <definedName name="AdjDSFunds" localSheetId="64">'[3]Auto Gov''tMajor Funds-Fund Stmt'!#REF!</definedName>
    <definedName name="AdjDSFunds">'[3]Auto Gov''tMajor Funds-Fund Stmt'!#REF!</definedName>
    <definedName name="AdjPermFunds" localSheetId="26">'[2]Auto Gov''tMajor Funds-Fund Stmt'!#REF!</definedName>
    <definedName name="AdjPermFunds" localSheetId="51">'[2]Auto Gov''tMajor Funds-Fund Stmt'!#REF!</definedName>
    <definedName name="AdjPermFunds" localSheetId="52">'[2]Auto Gov''tMajor Funds-Fund Stmt'!#REF!</definedName>
    <definedName name="AdjPermFunds" localSheetId="57">'[2]Auto Gov''tMajor Funds-Fund Stmt'!#REF!</definedName>
    <definedName name="AdjPermFunds" localSheetId="33">'[2]Auto Gov''tMajor Funds-Fund Stmt'!#REF!</definedName>
    <definedName name="AdjPermFunds" localSheetId="34">'[2]Auto Gov''tMajor Funds-Fund Stmt'!#REF!</definedName>
    <definedName name="AdjPermFunds" localSheetId="44">'[3]Auto Gov''tMajor Funds-Fund Stmt'!#REF!</definedName>
    <definedName name="AdjPermFunds" localSheetId="45">'[3]Auto Gov''tMajor Funds-Fund Stmt'!#REF!</definedName>
    <definedName name="AdjPermFunds" localSheetId="46">'[2]Auto Gov''tMajor Funds-Fund Stmt'!#REF!</definedName>
    <definedName name="AdjPermFunds" localSheetId="47">'[2]Auto Gov''tMajor Funds-Fund Stmt'!#REF!</definedName>
    <definedName name="AdjPermFunds" localSheetId="48">'[2]Auto Gov''tMajor Funds-Fund Stmt'!#REF!</definedName>
    <definedName name="AdjPermFunds" localSheetId="49">'[2]Auto Gov''tMajor Funds-Fund Stmt'!#REF!</definedName>
    <definedName name="AdjPermFunds" localSheetId="50">'[2]Auto Gov''tMajor Funds-Fund Stmt'!#REF!</definedName>
    <definedName name="AdjPermFunds" localSheetId="70">'[2]Auto Gov''tMajor Funds-Fund Stmt'!#REF!</definedName>
    <definedName name="AdjPermFunds" localSheetId="67">'[3]Auto Gov''tMajor Funds-Fund Stmt'!#REF!</definedName>
    <definedName name="AdjPermFunds" localSheetId="64">'[3]Auto Gov''tMajor Funds-Fund Stmt'!#REF!</definedName>
    <definedName name="AdjPermFunds">'[3]Auto Gov''tMajor Funds-Fund Stmt'!#REF!</definedName>
    <definedName name="AllIntSvc" localSheetId="0">#REF!</definedName>
    <definedName name="AllIntSvc" localSheetId="26">#REF!</definedName>
    <definedName name="AllIntSvc" localSheetId="51">#REF!</definedName>
    <definedName name="AllIntSvc" localSheetId="52">#REF!</definedName>
    <definedName name="AllIntSvc" localSheetId="57">#REF!</definedName>
    <definedName name="AllIntSvc" localSheetId="33">#REF!</definedName>
    <definedName name="AllIntSvc" localSheetId="34">#REF!</definedName>
    <definedName name="AllIntSvc" localSheetId="40">#REF!</definedName>
    <definedName name="AllIntSvc" localSheetId="41">#REF!</definedName>
    <definedName name="AllIntSvc" localSheetId="44">#REF!</definedName>
    <definedName name="AllIntSvc" localSheetId="45">#REF!</definedName>
    <definedName name="AllIntSvc" localSheetId="46">#REF!</definedName>
    <definedName name="AllIntSvc" localSheetId="47">#REF!</definedName>
    <definedName name="AllIntSvc" localSheetId="48">#REF!</definedName>
    <definedName name="AllIntSvc" localSheetId="49">#REF!</definedName>
    <definedName name="AllIntSvc" localSheetId="50">#REF!</definedName>
    <definedName name="AllIntSvc" localSheetId="70">#REF!</definedName>
    <definedName name="AllIntSvc" localSheetId="67">#REF!</definedName>
    <definedName name="AllIntSvc" localSheetId="64">#REF!</definedName>
    <definedName name="AllIntSvc">#REF!</definedName>
    <definedName name="countycodetable" localSheetId="0">'[4]LedgerLoad Assist'!$A$185:$C$367</definedName>
    <definedName name="countycodetable" localSheetId="26">'[5]LedgerLoad Assist'!$A$185:$C$367</definedName>
    <definedName name="countycodetable" localSheetId="51">'[5]LedgerLoad Assist'!$A$185:$C$367</definedName>
    <definedName name="countycodetable" localSheetId="52">'[5]LedgerLoad Assist'!$A$185:$C$367</definedName>
    <definedName name="countycodetable" localSheetId="57">'[5]LedgerLoad Assist'!$A$185:$C$367</definedName>
    <definedName name="countycodetable" localSheetId="27">'[6]LedgerLoad Assist'!$A$186:$C$368</definedName>
    <definedName name="countycodetable" localSheetId="28">'[6]LedgerLoad Assist'!$A$186:$C$368</definedName>
    <definedName name="countycodetable" localSheetId="29">'[6]LedgerLoad Assist'!$A$186:$C$368</definedName>
    <definedName name="countycodetable" localSheetId="30">'[6]LedgerLoad Assist'!$A$186:$C$368</definedName>
    <definedName name="countycodetable" localSheetId="31">'[6]LedgerLoad Assist'!$A$186:$C$368</definedName>
    <definedName name="countycodetable" localSheetId="33">'[6]LedgerLoad Assist'!$A$186:$C$368</definedName>
    <definedName name="countycodetable" localSheetId="34">'[6]LedgerLoad Assist'!$A$186:$C$368</definedName>
    <definedName name="countycodetable" localSheetId="37">'[6]LedgerLoad Assist'!$A$186:$C$368</definedName>
    <definedName name="countycodetable" localSheetId="40">'[7]LedgerLoad Assist'!$A$185:$C$367</definedName>
    <definedName name="countycodetable" localSheetId="41">'[7]LedgerLoad Assist'!$A$185:$C$367</definedName>
    <definedName name="countycodetable" localSheetId="43">'[8]LedgerLoad Assist'!$A$186:$C$366</definedName>
    <definedName name="countycodetable" localSheetId="44">'[9]LedgerLoad Assist'!$A$185:$C$367</definedName>
    <definedName name="countycodetable" localSheetId="45">'[9]LedgerLoad Assist'!$A$185:$C$367</definedName>
    <definedName name="countycodetable" localSheetId="53">'[6]LedgerLoad Assist'!$A$186:$C$368</definedName>
    <definedName name="countycodetable" localSheetId="54">'[6]LedgerLoad Assist'!$A$186:$C$368</definedName>
    <definedName name="countycodetable" localSheetId="55">'[6]LedgerLoad Assist'!$A$186:$C$368</definedName>
    <definedName name="countycodetable" localSheetId="70">'[5]LedgerLoad Assist'!$A$185:$C$367</definedName>
    <definedName name="countycodetable" localSheetId="66">'[10]LedgerLoad Assist'!$A$186:$C$368</definedName>
    <definedName name="countycodetable" localSheetId="67">'[10]LedgerLoad Assist'!$A$186:$C$368</definedName>
    <definedName name="countycodetable" localSheetId="64">'[9]LedgerLoad Assist'!$A$185:$C$367</definedName>
    <definedName name="countycodetable" localSheetId="65">'[10]LedgerLoad Assist'!$A$186:$C$368</definedName>
    <definedName name="countycodetable" localSheetId="68">'[10]LedgerLoad Assist'!$A$186:$C$368</definedName>
    <definedName name="countycodetable" localSheetId="69">'[10]LedgerLoad Assist'!$A$186:$C$368</definedName>
    <definedName name="countycodetable">#REF!</definedName>
    <definedName name="CPFunds" localSheetId="0">#REF!</definedName>
    <definedName name="CPFunds" localSheetId="26">#REF!</definedName>
    <definedName name="CPFunds" localSheetId="51">#REF!</definedName>
    <definedName name="CPFunds" localSheetId="52">#REF!</definedName>
    <definedName name="CPFunds" localSheetId="57">#REF!</definedName>
    <definedName name="CPFunds" localSheetId="33">#REF!</definedName>
    <definedName name="CPFunds" localSheetId="34">#REF!</definedName>
    <definedName name="CPFunds" localSheetId="40">#REF!</definedName>
    <definedName name="CPFunds" localSheetId="41">#REF!</definedName>
    <definedName name="CPFunds" localSheetId="44">#REF!</definedName>
    <definedName name="CPFunds" localSheetId="45">#REF!</definedName>
    <definedName name="CPFunds" localSheetId="46">#REF!</definedName>
    <definedName name="CPFunds" localSheetId="47">#REF!</definedName>
    <definedName name="CPFunds" localSheetId="48">#REF!</definedName>
    <definedName name="CPFunds" localSheetId="49">#REF!</definedName>
    <definedName name="CPFunds" localSheetId="50">#REF!</definedName>
    <definedName name="CPFunds" localSheetId="70">#REF!</definedName>
    <definedName name="CPFunds" localSheetId="67">#REF!</definedName>
    <definedName name="CPFunds" localSheetId="64">#REF!</definedName>
    <definedName name="CPFunds">#REF!</definedName>
    <definedName name="DSFunds" localSheetId="0">#REF!</definedName>
    <definedName name="DSFunds" localSheetId="26">#REF!</definedName>
    <definedName name="DSFunds" localSheetId="51">#REF!</definedName>
    <definedName name="DSFunds" localSheetId="52">#REF!</definedName>
    <definedName name="DSFunds" localSheetId="57">#REF!</definedName>
    <definedName name="DSFunds" localSheetId="33">#REF!</definedName>
    <definedName name="DSFunds" localSheetId="34">#REF!</definedName>
    <definedName name="DSFunds" localSheetId="40">#REF!</definedName>
    <definedName name="DSFunds" localSheetId="41">#REF!</definedName>
    <definedName name="DSFunds" localSheetId="44">#REF!</definedName>
    <definedName name="DSFunds" localSheetId="45">#REF!</definedName>
    <definedName name="DSFunds" localSheetId="46">#REF!</definedName>
    <definedName name="DSFunds" localSheetId="47">#REF!</definedName>
    <definedName name="DSFunds" localSheetId="48">#REF!</definedName>
    <definedName name="DSFunds" localSheetId="49">#REF!</definedName>
    <definedName name="DSFunds" localSheetId="50">#REF!</definedName>
    <definedName name="DSFunds" localSheetId="70">#REF!</definedName>
    <definedName name="DSFunds" localSheetId="67">#REF!</definedName>
    <definedName name="DSFunds" localSheetId="64">#REF!</definedName>
    <definedName name="DSFunds">#REF!</definedName>
    <definedName name="Eligibility_for_benefit" localSheetId="46">'NOTES TO FIN ST (36)'!$C$89</definedName>
    <definedName name="entityname">#REF!</definedName>
    <definedName name="entitynumber" localSheetId="0">'[4]LedgerLoad Assist'!$A$185:$B$367</definedName>
    <definedName name="entitynumber" localSheetId="26">'[5]LedgerLoad Assist'!$A$185:$B$367</definedName>
    <definedName name="entitynumber" localSheetId="51">'[5]LedgerLoad Assist'!$A$185:$B$367</definedName>
    <definedName name="entitynumber" localSheetId="52">'[5]LedgerLoad Assist'!$A$185:$B$367</definedName>
    <definedName name="entitynumber" localSheetId="57">'[5]LedgerLoad Assist'!$A$185:$B$367</definedName>
    <definedName name="entitynumber" localSheetId="27">'[6]LedgerLoad Assist'!$A$186:$B$368</definedName>
    <definedName name="entitynumber" localSheetId="28">'[6]LedgerLoad Assist'!$A$186:$B$368</definedName>
    <definedName name="entitynumber" localSheetId="29">'[6]LedgerLoad Assist'!$A$186:$B$368</definedName>
    <definedName name="entitynumber" localSheetId="30">'[6]LedgerLoad Assist'!$A$186:$B$368</definedName>
    <definedName name="entitynumber" localSheetId="31">'[6]LedgerLoad Assist'!$A$186:$B$368</definedName>
    <definedName name="entitynumber" localSheetId="33">'[6]LedgerLoad Assist'!$A$186:$B$368</definedName>
    <definedName name="entitynumber" localSheetId="34">'[6]LedgerLoad Assist'!$A$186:$B$368</definedName>
    <definedName name="entitynumber" localSheetId="37">'[6]LedgerLoad Assist'!$A$186:$B$368</definedName>
    <definedName name="entitynumber" localSheetId="40">'[7]LedgerLoad Assist'!$A$185:$B$367</definedName>
    <definedName name="entitynumber" localSheetId="41">'[7]LedgerLoad Assist'!$A$185:$B$367</definedName>
    <definedName name="entitynumber" localSheetId="43">'[8]LedgerLoad Assist'!$A$186:$B$366</definedName>
    <definedName name="entitynumber" localSheetId="44">'[9]LedgerLoad Assist'!$A$185:$B$367</definedName>
    <definedName name="entitynumber" localSheetId="45">'[9]LedgerLoad Assist'!$A$185:$B$367</definedName>
    <definedName name="entitynumber" localSheetId="53">'[6]LedgerLoad Assist'!$A$186:$B$368</definedName>
    <definedName name="entitynumber" localSheetId="54">'[6]LedgerLoad Assist'!$A$186:$B$368</definedName>
    <definedName name="entitynumber" localSheetId="55">'[6]LedgerLoad Assist'!$A$186:$B$368</definedName>
    <definedName name="entitynumber" localSheetId="70">'[5]LedgerLoad Assist'!$A$185:$B$367</definedName>
    <definedName name="entitynumber" localSheetId="66">'[10]LedgerLoad Assist'!$A$186:$B$368</definedName>
    <definedName name="entitynumber" localSheetId="67">'[10]LedgerLoad Assist'!$A$186:$B$368</definedName>
    <definedName name="entitynumber" localSheetId="64">'[9]LedgerLoad Assist'!$A$185:$B$367</definedName>
    <definedName name="entitynumber" localSheetId="65">'[10]LedgerLoad Assist'!$A$186:$B$368</definedName>
    <definedName name="entitynumber" localSheetId="68">'[10]LedgerLoad Assist'!$A$186:$B$368</definedName>
    <definedName name="entitynumber" localSheetId="69">'[10]LedgerLoad Assist'!$A$186:$B$368</definedName>
    <definedName name="entitynumber">#REF!</definedName>
    <definedName name="FAQ" localSheetId="0">'[1]Cash Flow Wksht'!#REF!</definedName>
    <definedName name="FAQ" localSheetId="26">'[1]Cash Flow Wksht'!#REF!</definedName>
    <definedName name="FAQ" localSheetId="51">'[1]Cash Flow Wksht'!#REF!</definedName>
    <definedName name="FAQ" localSheetId="52">'[1]Cash Flow Wksht'!#REF!</definedName>
    <definedName name="FAQ" localSheetId="57">'[1]Cash Flow Wksht'!#REF!</definedName>
    <definedName name="FAQ" localSheetId="33">'[1]Cash Flow Wksht'!#REF!</definedName>
    <definedName name="FAQ" localSheetId="34">'[1]Cash Flow Wksht'!#REF!</definedName>
    <definedName name="FAQ" localSheetId="40">'[1]Cash Flow Wksht'!#REF!</definedName>
    <definedName name="FAQ" localSheetId="41">'[1]Cash Flow Wksht'!#REF!</definedName>
    <definedName name="FAQ" localSheetId="44">'[1]Cash Flow Wksht'!#REF!</definedName>
    <definedName name="FAQ" localSheetId="45">'[1]Cash Flow Wksht'!#REF!</definedName>
    <definedName name="FAQ" localSheetId="46">'[1]Cash Flow Wksht'!#REF!</definedName>
    <definedName name="FAQ" localSheetId="47">'[1]Cash Flow Wksht'!#REF!</definedName>
    <definedName name="FAQ" localSheetId="48">'[1]Cash Flow Wksht'!#REF!</definedName>
    <definedName name="FAQ" localSheetId="49">'[1]Cash Flow Wksht'!#REF!</definedName>
    <definedName name="FAQ" localSheetId="50">'[1]Cash Flow Wksht'!#REF!</definedName>
    <definedName name="FAQ" localSheetId="70">'[1]Cash Flow Wksht'!#REF!</definedName>
    <definedName name="FAQ" localSheetId="67">'[1]Cash Flow Wksht'!#REF!</definedName>
    <definedName name="FAQ" localSheetId="64">'[1]Cash Flow Wksht'!#REF!</definedName>
    <definedName name="FAQ">'[1]Cash Flow Wksht'!#REF!</definedName>
    <definedName name="majorfunds" localSheetId="0">'[4]LedgerLoad Assist'!$A$38:$B$41</definedName>
    <definedName name="majorfunds" localSheetId="26">'[5]LedgerLoad Assist'!$A$38:$B$41</definedName>
    <definedName name="majorfunds" localSheetId="51">'[5]LedgerLoad Assist'!$A$38:$B$41</definedName>
    <definedName name="majorfunds" localSheetId="52">'[5]LedgerLoad Assist'!$A$38:$B$41</definedName>
    <definedName name="majorfunds" localSheetId="57">'[5]LedgerLoad Assist'!$A$38:$B$41</definedName>
    <definedName name="majorfunds" localSheetId="27">'[6]LedgerLoad Assist'!$A$38:$B$41</definedName>
    <definedName name="majorfunds" localSheetId="28">'[6]LedgerLoad Assist'!$A$38:$B$41</definedName>
    <definedName name="majorfunds" localSheetId="29">'[6]LedgerLoad Assist'!$A$38:$B$41</definedName>
    <definedName name="majorfunds" localSheetId="30">'[6]LedgerLoad Assist'!$A$38:$B$41</definedName>
    <definedName name="majorfunds" localSheetId="31">'[6]LedgerLoad Assist'!$A$38:$B$41</definedName>
    <definedName name="majorfunds" localSheetId="33">'[6]LedgerLoad Assist'!$A$38:$B$41</definedName>
    <definedName name="majorfunds" localSheetId="34">'[6]LedgerLoad Assist'!$A$38:$B$41</definedName>
    <definedName name="majorfunds" localSheetId="37">'[6]LedgerLoad Assist'!$A$38:$B$41</definedName>
    <definedName name="majorfunds" localSheetId="40">'[7]LedgerLoad Assist'!$A$38:$B$41</definedName>
    <definedName name="majorfunds" localSheetId="41">'[7]LedgerLoad Assist'!$A$38:$B$41</definedName>
    <definedName name="majorfunds" localSheetId="43">'[8]LedgerLoad Assist'!$A$38:$B$41</definedName>
    <definedName name="majorfunds" localSheetId="44">'[9]LedgerLoad Assist'!$A$38:$B$41</definedName>
    <definedName name="majorfunds" localSheetId="45">'[9]LedgerLoad Assist'!$A$38:$B$41</definedName>
    <definedName name="majorfunds" localSheetId="53">'[6]LedgerLoad Assist'!$A$38:$B$41</definedName>
    <definedName name="majorfunds" localSheetId="54">'[6]LedgerLoad Assist'!$A$38:$B$41</definedName>
    <definedName name="majorfunds" localSheetId="55">'[6]LedgerLoad Assist'!$A$38:$B$41</definedName>
    <definedName name="majorfunds" localSheetId="70">'[5]LedgerLoad Assist'!$A$38:$B$41</definedName>
    <definedName name="majorfunds" localSheetId="66">'[10]LedgerLoad Assist'!$A$38:$B$41</definedName>
    <definedName name="majorfunds" localSheetId="67">'[10]LedgerLoad Assist'!$A$38:$B$41</definedName>
    <definedName name="majorfunds" localSheetId="64">'[9]LedgerLoad Assist'!$A$38:$B$41</definedName>
    <definedName name="majorfunds" localSheetId="65">'[10]LedgerLoad Assist'!$A$38:$B$41</definedName>
    <definedName name="majorfunds" localSheetId="68">'[10]LedgerLoad Assist'!$A$38:$B$41</definedName>
    <definedName name="majorfunds" localSheetId="69">'[10]LedgerLoad Assist'!$A$38:$B$41</definedName>
    <definedName name="majorfunds">#REF!</definedName>
    <definedName name="majorfundstable">#REF!</definedName>
    <definedName name="majorfundtable2" localSheetId="0">'[11]List-County &amp; Entity Codes  '!#REF!</definedName>
    <definedName name="majorfundtable2" localSheetId="26">'[12]List-County &amp; Entity Codes  '!#REF!</definedName>
    <definedName name="majorfundtable2" localSheetId="51">'[12]List-County &amp; Entity Codes  '!#REF!</definedName>
    <definedName name="majorfundtable2" localSheetId="52">'[12]List-County &amp; Entity Codes  '!#REF!</definedName>
    <definedName name="majorfundtable2" localSheetId="57">'[12]List-County &amp; Entity Codes  '!#REF!</definedName>
    <definedName name="majorfundtable2" localSheetId="33">'[12]List-County &amp; Entity Codes  '!#REF!</definedName>
    <definedName name="majorfundtable2" localSheetId="34">'[12]List-County &amp; Entity Codes  '!#REF!</definedName>
    <definedName name="majorfundtable2" localSheetId="40">'[11]List-County &amp; Entity Codes  '!#REF!</definedName>
    <definedName name="majorfundtable2" localSheetId="41">'[11]List-County &amp; Entity Codes  '!#REF!</definedName>
    <definedName name="majorfundtable2" localSheetId="44">'[11]List-County &amp; Entity Codes  '!#REF!</definedName>
    <definedName name="majorfundtable2" localSheetId="45">'[11]List-County &amp; Entity Codes  '!#REF!</definedName>
    <definedName name="majorfundtable2" localSheetId="46">'[12]List-County &amp; Entity Codes  '!#REF!</definedName>
    <definedName name="majorfundtable2" localSheetId="47">'[12]List-County &amp; Entity Codes  '!#REF!</definedName>
    <definedName name="majorfundtable2" localSheetId="48">'[12]List-County &amp; Entity Codes  '!#REF!</definedName>
    <definedName name="majorfundtable2" localSheetId="49">'[12]List-County &amp; Entity Codes  '!#REF!</definedName>
    <definedName name="majorfundtable2" localSheetId="50">'[12]List-County &amp; Entity Codes  '!#REF!</definedName>
    <definedName name="majorfundtable2" localSheetId="70">'[12]List-County &amp; Entity Codes  '!#REF!</definedName>
    <definedName name="majorfundtable2" localSheetId="67">'[11]List-County &amp; Entity Codes  '!#REF!</definedName>
    <definedName name="majorfundtable2" localSheetId="64">'[11]List-County &amp; Entity Codes  '!#REF!</definedName>
    <definedName name="majorfundtable2">'[11]List-County &amp; Entity Codes  '!#REF!</definedName>
    <definedName name="mpr" localSheetId="0">#REF!</definedName>
    <definedName name="mpr" localSheetId="66">#REF!</definedName>
    <definedName name="mpr" localSheetId="67">#REF!</definedName>
    <definedName name="mpr" localSheetId="65">#REF!</definedName>
    <definedName name="mpr" localSheetId="68">#REF!</definedName>
    <definedName name="mpr" localSheetId="69">#REF!</definedName>
    <definedName name="mpr">#REF!</definedName>
    <definedName name="Note" localSheetId="0">#REF!</definedName>
    <definedName name="Note" localSheetId="26">#REF!</definedName>
    <definedName name="Note" localSheetId="51">#REF!</definedName>
    <definedName name="Note" localSheetId="52">#REF!</definedName>
    <definedName name="Note" localSheetId="57">#REF!</definedName>
    <definedName name="Note" localSheetId="33">#REF!</definedName>
    <definedName name="Note" localSheetId="34">#REF!</definedName>
    <definedName name="Note" localSheetId="40">#REF!</definedName>
    <definedName name="Note" localSheetId="41">#REF!</definedName>
    <definedName name="Note" localSheetId="44">#REF!</definedName>
    <definedName name="Note" localSheetId="45">#REF!</definedName>
    <definedName name="Note" localSheetId="48">#REF!</definedName>
    <definedName name="Note" localSheetId="49">#REF!</definedName>
    <definedName name="Note" localSheetId="50">#REF!</definedName>
    <definedName name="Note" localSheetId="70">#REF!</definedName>
    <definedName name="Note" localSheetId="67">#REF!</definedName>
    <definedName name="Note" localSheetId="64">#REF!</definedName>
    <definedName name="Note">#REF!</definedName>
    <definedName name="NotEnt3" localSheetId="0">'[1]Cash Flow Wksht'!#REF!</definedName>
    <definedName name="NotEnt3" localSheetId="26">'[1]Cash Flow Wksht'!#REF!</definedName>
    <definedName name="NotEnt3" localSheetId="51">'[1]Cash Flow Wksht'!#REF!</definedName>
    <definedName name="NotEnt3" localSheetId="52">'[1]Cash Flow Wksht'!#REF!</definedName>
    <definedName name="NotEnt3" localSheetId="57">'[1]Cash Flow Wksht'!#REF!</definedName>
    <definedName name="NotEnt3" localSheetId="33">'[1]Cash Flow Wksht'!#REF!</definedName>
    <definedName name="NotEnt3" localSheetId="34">'[1]Cash Flow Wksht'!#REF!</definedName>
    <definedName name="NotEnt3" localSheetId="40">'[1]Cash Flow Wksht'!#REF!</definedName>
    <definedName name="NotEnt3" localSheetId="41">'[1]Cash Flow Wksht'!#REF!</definedName>
    <definedName name="NotEnt3" localSheetId="44">'[1]Cash Flow Wksht'!#REF!</definedName>
    <definedName name="NotEnt3" localSheetId="45">'[1]Cash Flow Wksht'!#REF!</definedName>
    <definedName name="NotEnt3" localSheetId="46">'[1]Cash Flow Wksht'!#REF!</definedName>
    <definedName name="NotEnt3" localSheetId="47">'[1]Cash Flow Wksht'!#REF!</definedName>
    <definedName name="NotEnt3" localSheetId="48">'[1]Cash Flow Wksht'!#REF!</definedName>
    <definedName name="NotEnt3" localSheetId="49">'[1]Cash Flow Wksht'!#REF!</definedName>
    <definedName name="NotEnt3" localSheetId="50">'[1]Cash Flow Wksht'!#REF!</definedName>
    <definedName name="NotEnt3" localSheetId="70">'[1]Cash Flow Wksht'!#REF!</definedName>
    <definedName name="NotEnt3" localSheetId="67">'[1]Cash Flow Wksht'!#REF!</definedName>
    <definedName name="NotEnt3" localSheetId="64">'[1]Cash Flow Wksht'!#REF!</definedName>
    <definedName name="NotEnt3">'[1]Cash Flow Wksht'!#REF!</definedName>
    <definedName name="OtherEnt" localSheetId="0">#REF!</definedName>
    <definedName name="OtherEnt" localSheetId="26">#REF!</definedName>
    <definedName name="OtherEnt" localSheetId="51">#REF!</definedName>
    <definedName name="OtherEnt" localSheetId="52">#REF!</definedName>
    <definedName name="OtherEnt" localSheetId="57">#REF!</definedName>
    <definedName name="OtherEnt" localSheetId="33">#REF!</definedName>
    <definedName name="OtherEnt" localSheetId="34">#REF!</definedName>
    <definedName name="OtherEnt" localSheetId="40">#REF!</definedName>
    <definedName name="OtherEnt" localSheetId="41">#REF!</definedName>
    <definedName name="OtherEnt" localSheetId="44">#REF!</definedName>
    <definedName name="OtherEnt" localSheetId="45">#REF!</definedName>
    <definedName name="OtherEnt" localSheetId="46">#REF!</definedName>
    <definedName name="OtherEnt" localSheetId="47">#REF!</definedName>
    <definedName name="OtherEnt" localSheetId="48">#REF!</definedName>
    <definedName name="OtherEnt" localSheetId="49">#REF!</definedName>
    <definedName name="OtherEnt" localSheetId="50">#REF!</definedName>
    <definedName name="OtherEnt" localSheetId="70">#REF!</definedName>
    <definedName name="OtherEnt" localSheetId="67">#REF!</definedName>
    <definedName name="OtherEnt" localSheetId="64">#REF!</definedName>
    <definedName name="OtherEnt">#REF!</definedName>
    <definedName name="PermFunds" localSheetId="0">#REF!</definedName>
    <definedName name="PermFunds" localSheetId="26">#REF!</definedName>
    <definedName name="PermFunds" localSheetId="51">#REF!</definedName>
    <definedName name="PermFunds" localSheetId="52">#REF!</definedName>
    <definedName name="PermFunds" localSheetId="57">#REF!</definedName>
    <definedName name="PermFunds" localSheetId="33">#REF!</definedName>
    <definedName name="PermFunds" localSheetId="34">#REF!</definedName>
    <definedName name="PermFunds" localSheetId="40">#REF!</definedName>
    <definedName name="PermFunds" localSheetId="41">#REF!</definedName>
    <definedName name="PermFunds" localSheetId="44">#REF!</definedName>
    <definedName name="PermFunds" localSheetId="45">#REF!</definedName>
    <definedName name="PermFunds" localSheetId="46">#REF!</definedName>
    <definedName name="PermFunds" localSheetId="47">#REF!</definedName>
    <definedName name="PermFunds" localSheetId="48">#REF!</definedName>
    <definedName name="PermFunds" localSheetId="49">#REF!</definedName>
    <definedName name="PermFunds" localSheetId="50">#REF!</definedName>
    <definedName name="PermFunds" localSheetId="70">#REF!</definedName>
    <definedName name="PermFunds" localSheetId="67">#REF!</definedName>
    <definedName name="PermFunds" localSheetId="64">#REF!</definedName>
    <definedName name="PermFunds">#REF!</definedName>
    <definedName name="_xlnm.Print_Area" localSheetId="77">'BS-NONMAJOR CAP. PROJ.(67)'!$A$1:$N$62</definedName>
    <definedName name="_xlnm.Print_Area" localSheetId="75">'BS-NONMAJOR DEBT SERVICE(64)'!$A$1:$M$62</definedName>
    <definedName name="_xlnm.Print_Area" localSheetId="82">'CHG. IN NP-NONMAJOR ENTERPR(73)'!$A$1:$H$55</definedName>
    <definedName name="_xlnm.Print_Area" localSheetId="100">'Compensated Absences'!$A$1:$AA$20</definedName>
    <definedName name="_xlnm.Print_Area" localSheetId="15">'COMPONENT UNITS-NET POS(13B)'!$A$1:$N$81</definedName>
    <definedName name="_xlnm.Print_Area" localSheetId="3">'COVER PAGE'!$A$1:$J$51</definedName>
    <definedName name="_xlnm.Print_Area" localSheetId="96">'Depr.-General'!$B$1:$T$38</definedName>
    <definedName name="_xlnm.Print_Area" localSheetId="8">'ELECTED OFFICIALS-SIGNATURE PG'!$A$1:$C$66</definedName>
    <definedName name="_xlnm.Print_Area" localSheetId="87">'FED.-ST. INTERGOVERNMENTAL(78)'!$A$1:$E$68</definedName>
    <definedName name="_xlnm.Print_Area" localSheetId="4">'FILING FEE FORM'!$A$1:$G$97</definedName>
    <definedName name="_xlnm.Print_Area" localSheetId="88">'GEN. INFO.  SECT. COVER'!$A$1:$J$8</definedName>
    <definedName name="_xlnm.Print_Area" localSheetId="60">'GENERAL FUND-OPERATING(48-53)'!$A$1:$G$301</definedName>
    <definedName name="_xlnm.Print_Area" localSheetId="19">'GOVERMENTAL FUNDS-OPERATING(16)'!$A$1:$M$64</definedName>
    <definedName name="_xlnm.Print_Area" localSheetId="18">'GOVERNMENTAL FUNDS - BS(15)'!$A$1:$M$98</definedName>
    <definedName name="_xlnm.Print_Area" localSheetId="14">'GW-STATEMENT NET POSITION(13A)'!$A$1:$F$84</definedName>
    <definedName name="_xlnm.Print_Area" localSheetId="0">Instructions!$A$1:$N$182</definedName>
    <definedName name="_xlnm.Print_Area" localSheetId="6">'INTROD. SECT. COVER'!$A$1:$J$8</definedName>
    <definedName name="_xlnm.Print_Area" localSheetId="10">'MD&amp;A COVER'!$A$1:$J$16</definedName>
    <definedName name="_xlnm.Print_Area" localSheetId="21">'NET POSITION-PROPRIETARY(18)'!$A$1:$J$104</definedName>
    <definedName name="_xlnm.Print_Area" localSheetId="81">'NET POSIT-NONMAJOR ENTERPR(72)'!$A$1:$H$99</definedName>
    <definedName name="_xlnm.Print_Area" localSheetId="26">'NOTE TO FIN ST (23)'!$A$1:$O$45</definedName>
    <definedName name="_xlnm.Print_Area" localSheetId="52">'NOTE TO FIN ST (42)'!$A$1:$O$50</definedName>
    <definedName name="_xlnm.Print_Area" localSheetId="32">'NOTES TO FIN ST (29)'!$A$1:$L$58</definedName>
    <definedName name="_xlnm.Print_Area" localSheetId="33">'NOTES TO FIN ST (30)'!$A$1:$O$52</definedName>
    <definedName name="_xlnm.Print_Area" localSheetId="34">'NOTES TO FIN ST (31)'!$A$1:$O$75</definedName>
    <definedName name="_xlnm.Print_Area" localSheetId="35">'NOTES TO FIN ST (32A)'!$A$1:$M$78</definedName>
    <definedName name="_xlnm.Print_Area" localSheetId="36">'NOTES TO FIN ST (32B)'!$A$1:$M$83</definedName>
    <definedName name="_xlnm.Print_Area" localSheetId="38">'NOTES TO FIN ST (33A)'!$A$1:$F$59</definedName>
    <definedName name="_xlnm.Print_Area" localSheetId="39">'NOTES TO FIN ST (33B)'!$A$1:$M$51</definedName>
    <definedName name="_xlnm.Print_Area" localSheetId="40">'NOTES TO FIN ST (34A)'!$A$1:$O$71</definedName>
    <definedName name="_xlnm.Print_Area" localSheetId="41">'NOTES TO FIN ST (34B)'!$A$1:$O$46</definedName>
    <definedName name="_xlnm.Print_Area" localSheetId="42">'NOTES TO FIN ST (34C)'!$A$1:$D$29</definedName>
    <definedName name="_xlnm.Print_Area" localSheetId="43">'NOTES TO FIN ST (34D)'!$A$1:$M$52</definedName>
    <definedName name="_xlnm.Print_Area" localSheetId="45">'NOTES TO FIN ST (35) -ACT'!$A$1:$O$106</definedName>
    <definedName name="_xlnm.Print_Area" localSheetId="58">'NOTES TO FIN ST (47)'!$A$1:$O$78</definedName>
    <definedName name="_xlnm.Print_Area" localSheetId="62">'OPER.-MAJOR SP. REV. (B)(54E)'!$C$1:$AK$65</definedName>
    <definedName name="_xlnm.Print_Area" localSheetId="78">'OPER.-NONMAJOR CAP. PROJ(68-69)'!$A$1:$BJ$61</definedName>
    <definedName name="_xlnm.Print_Area" localSheetId="76">'OPER.-NONMAJOR DEBT SER.(65-66)'!$A$1:$BE$57</definedName>
    <definedName name="_xlnm.Print_Area" localSheetId="74">'OPER.-NONMAJOR SP REV(B)(62-63)'!$A$1:$LE$66</definedName>
    <definedName name="_xlnm.Print_Area" localSheetId="73">'OPER.-NONMAJOR SP. REV(60-61)'!$A$1:$LE$41</definedName>
    <definedName name="_xlnm.Print_Area" localSheetId="80">'OPER.-PERMANENT FUNDS(71)'!$A$1:$H$61</definedName>
    <definedName name="_xlnm.Print_Area" localSheetId="61">'OPER-MAJOR SP. REVENUE(54R)'!$A$1:$AK$42</definedName>
    <definedName name="_xlnm.Print_Area" localSheetId="20">'RECONCILIATION OF OPERATING(17)'!$A$1:$C$60</definedName>
    <definedName name="_xlnm.Print_Area" localSheetId="66">'RSI-FURS (57-B)'!$A$1:$K$106</definedName>
    <definedName name="_xlnm.Print_Area" localSheetId="67">'RSI-MPORS (57-C)'!$A$1:$K$107</definedName>
    <definedName name="_xlnm.Print_Area" localSheetId="65">'RSI-PERS (57-A)'!$A$1:$K$80</definedName>
    <definedName name="_xlnm.Print_Area" localSheetId="68">'RSI-SRS (57-D)'!$A$1:$K$100</definedName>
    <definedName name="_xlnm.Print_Area" localSheetId="69">'RSI-TRS (57-E)'!$A$1:$K$143</definedName>
    <definedName name="_xlnm.Print_Area" localSheetId="5">'TABLE OF CONTENTS'!$A$1:$C$63</definedName>
    <definedName name="_xlnm.Print_Titles" localSheetId="77">'BS-NONMAJOR CAP. PROJ.(67)'!$A:$B</definedName>
    <definedName name="_xlnm.Print_Titles" localSheetId="75">'BS-NONMAJOR DEBT SERVICE(64)'!$A:$B</definedName>
    <definedName name="_xlnm.Print_Titles" localSheetId="72">'BS-NONMAJOR SP. REVENUE(59) '!$A:$B</definedName>
    <definedName name="_xlnm.Print_Titles" localSheetId="79">'BS-PERMANENT FUNDS(70)'!$A:$B</definedName>
    <definedName name="_xlnm.Print_Titles" localSheetId="15">'COMPONENT UNITS-NET POS(13B)'!$A:$B</definedName>
    <definedName name="_xlnm.Print_Titles" localSheetId="17">'COMPONENT UNITS-ST OF ACT (14B)'!$A:$B</definedName>
    <definedName name="_xlnm.Print_Titles" localSheetId="96">'Depr.-General'!$1:$4</definedName>
    <definedName name="_xlnm.Print_Titles" localSheetId="60">'GENERAL FUND-OPERATING(48-53)'!$1:$11</definedName>
    <definedName name="_xlnm.Print_Titles" localSheetId="0">Instructions!$1:$1</definedName>
    <definedName name="_xlnm.Print_Titles" localSheetId="26">'NOTE TO FIN ST (23)'!$1:$4</definedName>
    <definedName name="_xlnm.Print_Titles" localSheetId="62">'OPER.-MAJOR SP. REV. (B)(54E)'!$A:$B</definedName>
    <definedName name="_xlnm.Print_Titles" localSheetId="78">'OPER.-NONMAJOR CAP. PROJ(68-69)'!$A:$B</definedName>
    <definedName name="_xlnm.Print_Titles" localSheetId="76">'OPER.-NONMAJOR DEBT SER.(65-66)'!$A:$B</definedName>
    <definedName name="_xlnm.Print_Titles" localSheetId="74">'OPER.-NONMAJOR SP REV(B)(62-63)'!$A:$B</definedName>
    <definedName name="_xlnm.Print_Titles" localSheetId="73">'OPER.-NONMAJOR SP. REV(60-61)'!$A:$B</definedName>
    <definedName name="_xlnm.Print_Titles" localSheetId="80">'OPER.-PERMANENT FUNDS(71)'!$A:$B</definedName>
    <definedName name="_xlnm.Print_Titles" localSheetId="61">'OPER-MAJOR SP. REVENUE(54R)'!$A:$B</definedName>
    <definedName name="Print_Titles_MI" localSheetId="44">#REF!</definedName>
    <definedName name="Print_Titles_MI" localSheetId="45">#REF!</definedName>
    <definedName name="Print_Titles_MI" localSheetId="64">#REF!</definedName>
    <definedName name="Print_Titles_MI">'Depr.-General'!$1:$4</definedName>
    <definedName name="sample" localSheetId="26">'[1]Cash Flow Wksht'!#REF!</definedName>
    <definedName name="sample" localSheetId="51">'[1]Cash Flow Wksht'!#REF!</definedName>
    <definedName name="sample" localSheetId="52">'[1]Cash Flow Wksht'!#REF!</definedName>
    <definedName name="sample" localSheetId="57">'[1]Cash Flow Wksht'!#REF!</definedName>
    <definedName name="sample" localSheetId="33">'[1]Cash Flow Wksht'!#REF!</definedName>
    <definedName name="sample" localSheetId="34">'[1]Cash Flow Wksht'!#REF!</definedName>
    <definedName name="sample" localSheetId="40">'[1]Cash Flow Wksht'!#REF!</definedName>
    <definedName name="sample" localSheetId="41">'[1]Cash Flow Wksht'!#REF!</definedName>
    <definedName name="sample" localSheetId="44">'[1]Cash Flow Wksht'!#REF!</definedName>
    <definedName name="sample" localSheetId="45">'[1]Cash Flow Wksht'!#REF!</definedName>
    <definedName name="sample" localSheetId="46">'[1]Cash Flow Wksht'!#REF!</definedName>
    <definedName name="sample" localSheetId="47">'[1]Cash Flow Wksht'!#REF!</definedName>
    <definedName name="sample" localSheetId="48">'[1]Cash Flow Wksht'!#REF!</definedName>
    <definedName name="sample" localSheetId="49">'[1]Cash Flow Wksht'!#REF!</definedName>
    <definedName name="sample" localSheetId="50">'[1]Cash Flow Wksht'!#REF!</definedName>
    <definedName name="sample" localSheetId="70">'[1]Cash Flow Wksht'!#REF!</definedName>
    <definedName name="sample" localSheetId="67">'[1]Cash Flow Wksht'!#REF!</definedName>
    <definedName name="sample" localSheetId="64">'[1]Cash Flow Wksht'!#REF!</definedName>
    <definedName name="sample">'[1]Cash Flow Wksht'!#REF!</definedName>
    <definedName name="Year" localSheetId="0">'[4]LedgerLoad Assist'!$A$7:$B$33</definedName>
    <definedName name="Year" localSheetId="26">'[5]LedgerLoad Assist'!$A$7:$B$33</definedName>
    <definedName name="Year" localSheetId="51">'[5]LedgerLoad Assist'!$A$7:$B$33</definedName>
    <definedName name="Year" localSheetId="52">'[5]LedgerLoad Assist'!$A$7:$B$33</definedName>
    <definedName name="Year" localSheetId="57">'[5]LedgerLoad Assist'!$A$7:$B$33</definedName>
    <definedName name="Year" localSheetId="27">'[6]LedgerLoad Assist'!$A$7:$B$33</definedName>
    <definedName name="Year" localSheetId="28">'[6]LedgerLoad Assist'!$A$7:$B$33</definedName>
    <definedName name="Year" localSheetId="29">'[6]LedgerLoad Assist'!$A$7:$B$33</definedName>
    <definedName name="Year" localSheetId="30">'[6]LedgerLoad Assist'!$A$7:$B$33</definedName>
    <definedName name="Year" localSheetId="31">'[6]LedgerLoad Assist'!$A$7:$B$33</definedName>
    <definedName name="Year" localSheetId="33">'[6]LedgerLoad Assist'!$A$7:$B$33</definedName>
    <definedName name="Year" localSheetId="34">'[6]LedgerLoad Assist'!$A$7:$B$33</definedName>
    <definedName name="Year" localSheetId="37">'[6]LedgerLoad Assist'!$A$7:$B$33</definedName>
    <definedName name="Year" localSheetId="40">'[7]LedgerLoad Assist'!$A$7:$B$33</definedName>
    <definedName name="Year" localSheetId="41">'[7]LedgerLoad Assist'!$A$7:$B$33</definedName>
    <definedName name="Year" localSheetId="43">'[8]LedgerLoad Assist'!$A$7:$B$33</definedName>
    <definedName name="Year" localSheetId="44">'[9]LedgerLoad Assist'!$A$7:$B$33</definedName>
    <definedName name="Year" localSheetId="45">'[9]LedgerLoad Assist'!$A$7:$B$33</definedName>
    <definedName name="Year" localSheetId="53">'[6]LedgerLoad Assist'!$A$7:$B$33</definedName>
    <definedName name="Year" localSheetId="54">'[6]LedgerLoad Assist'!$A$7:$B$33</definedName>
    <definedName name="Year" localSheetId="55">'[6]LedgerLoad Assist'!$A$7:$B$33</definedName>
    <definedName name="Year" localSheetId="70">'[5]LedgerLoad Assist'!$A$7:$B$33</definedName>
    <definedName name="Year" localSheetId="66">'[10]LedgerLoad Assist'!$A$7:$B$33</definedName>
    <definedName name="Year" localSheetId="67">'[10]LedgerLoad Assist'!$A$7:$B$33</definedName>
    <definedName name="Year" localSheetId="64">'[9]LedgerLoad Assist'!$A$7:$B$33</definedName>
    <definedName name="Year" localSheetId="65">'[10]LedgerLoad Assist'!$A$7:$B$33</definedName>
    <definedName name="Year" localSheetId="68">'[10]LedgerLoad Assist'!$A$7:$B$33</definedName>
    <definedName name="Year" localSheetId="69">'[10]LedgerLoad Assist'!$A$7:$B$33</definedName>
    <definedName name="Year">#REF!</definedName>
    <definedName name="Z_FC3B3501_CA52_40D7_B049_0E027A15B235_.wvu.Cols" localSheetId="72" hidden="1">'BS-NONMAJOR SP. REVENUE(59) '!$BM:$BM</definedName>
    <definedName name="Z_FC3B3501_CA52_40D7_B049_0E027A15B235_.wvu.PrintArea" localSheetId="77" hidden="1">'BS-NONMAJOR CAP. PROJ.(67)'!$A$1:$N$62</definedName>
    <definedName name="Z_FC3B3501_CA52_40D7_B049_0E027A15B235_.wvu.PrintArea" localSheetId="75" hidden="1">'BS-NONMAJOR DEBT SERVICE(64)'!$A$1:$M$62</definedName>
    <definedName name="Z_FC3B3501_CA52_40D7_B049_0E027A15B235_.wvu.PrintArea" localSheetId="82" hidden="1">'CHG. IN NP-NONMAJOR ENTERPR(73)'!$A$1:$H$55</definedName>
    <definedName name="Z_FC3B3501_CA52_40D7_B049_0E027A15B235_.wvu.PrintArea" localSheetId="100" hidden="1">'Compensated Absences'!$A$1:$AA$20</definedName>
    <definedName name="Z_FC3B3501_CA52_40D7_B049_0E027A15B235_.wvu.PrintArea" localSheetId="3" hidden="1">'COVER PAGE'!$A$1:$J$51</definedName>
    <definedName name="Z_FC3B3501_CA52_40D7_B049_0E027A15B235_.wvu.PrintArea" localSheetId="96" hidden="1">'Depr.-General'!$B$1:$T$38</definedName>
    <definedName name="Z_FC3B3501_CA52_40D7_B049_0E027A15B235_.wvu.PrintArea" localSheetId="8" hidden="1">'ELECTED OFFICIALS-SIGNATURE PG'!$A$1:$C$66</definedName>
    <definedName name="Z_FC3B3501_CA52_40D7_B049_0E027A15B235_.wvu.PrintArea" localSheetId="87" hidden="1">'FED.-ST. INTERGOVERNMENTAL(78)'!$A$1:$E$68</definedName>
    <definedName name="Z_FC3B3501_CA52_40D7_B049_0E027A15B235_.wvu.PrintArea" localSheetId="88" hidden="1">'GEN. INFO.  SECT. COVER'!$A$1:$J$8</definedName>
    <definedName name="Z_FC3B3501_CA52_40D7_B049_0E027A15B235_.wvu.PrintArea" localSheetId="60" hidden="1">'GENERAL FUND-OPERATING(48-53)'!$A$12:$G$303</definedName>
    <definedName name="Z_FC3B3501_CA52_40D7_B049_0E027A15B235_.wvu.PrintArea" localSheetId="18" hidden="1">'GOVERNMENTAL FUNDS - BS(15)'!$A$1:$M$98</definedName>
    <definedName name="Z_FC3B3501_CA52_40D7_B049_0E027A15B235_.wvu.PrintArea" localSheetId="14" hidden="1">'GW-STATEMENT NET POSITION(13A)'!$A$1:$F$84</definedName>
    <definedName name="Z_FC3B3501_CA52_40D7_B049_0E027A15B235_.wvu.PrintArea" localSheetId="0" hidden="1">Instructions!$A$1:$N$184</definedName>
    <definedName name="Z_FC3B3501_CA52_40D7_B049_0E027A15B235_.wvu.PrintArea" localSheetId="6" hidden="1">'INTROD. SECT. COVER'!$A$1:$J$8</definedName>
    <definedName name="Z_FC3B3501_CA52_40D7_B049_0E027A15B235_.wvu.PrintArea" localSheetId="10" hidden="1">'MD&amp;A COVER'!$A$1:$J$16</definedName>
    <definedName name="Z_FC3B3501_CA52_40D7_B049_0E027A15B235_.wvu.PrintArea" localSheetId="21" hidden="1">'NET POSITION-PROPRIETARY(18)'!$A$1:$J$104</definedName>
    <definedName name="Z_FC3B3501_CA52_40D7_B049_0E027A15B235_.wvu.PrintArea" localSheetId="81" hidden="1">'NET POSIT-NONMAJOR ENTERPR(72)'!$A$1:$H$99</definedName>
    <definedName name="Z_FC3B3501_CA52_40D7_B049_0E027A15B235_.wvu.PrintArea" localSheetId="32" hidden="1">'NOTES TO FIN ST (29)'!$A$1:$L$58</definedName>
    <definedName name="Z_FC3B3501_CA52_40D7_B049_0E027A15B235_.wvu.PrintArea" localSheetId="33" hidden="1">'NOTES TO FIN ST (30)'!$A$1:$L$52</definedName>
    <definedName name="Z_FC3B3501_CA52_40D7_B049_0E027A15B235_.wvu.PrintArea" localSheetId="34" hidden="1">'NOTES TO FIN ST (31)'!$A$1:$L$75</definedName>
    <definedName name="Z_FC3B3501_CA52_40D7_B049_0E027A15B235_.wvu.PrintArea" localSheetId="35" hidden="1">'NOTES TO FIN ST (32A)'!$A$1:$N$65</definedName>
    <definedName name="Z_FC3B3501_CA52_40D7_B049_0E027A15B235_.wvu.PrintArea" localSheetId="36" hidden="1">'NOTES TO FIN ST (32B)'!$A$1:$N$51</definedName>
    <definedName name="Z_FC3B3501_CA52_40D7_B049_0E027A15B235_.wvu.PrintArea" localSheetId="39" hidden="1">'NOTES TO FIN ST (33B)'!$A$1:$M$28</definedName>
    <definedName name="Z_FC3B3501_CA52_40D7_B049_0E027A15B235_.wvu.PrintArea" localSheetId="43" hidden="1">'NOTES TO FIN ST (34D)'!$A$1:$M$29</definedName>
    <definedName name="Z_FC3B3501_CA52_40D7_B049_0E027A15B235_.wvu.PrintArea" localSheetId="58" hidden="1">'NOTES TO FIN ST (47)'!$A$1:$O$78</definedName>
    <definedName name="Z_FC3B3501_CA52_40D7_B049_0E027A15B235_.wvu.PrintArea" localSheetId="62" hidden="1">'OPER.-MAJOR SP. REV. (B)(54E)'!$A$1:$AK$65</definedName>
    <definedName name="Z_FC3B3501_CA52_40D7_B049_0E027A15B235_.wvu.PrintArea" localSheetId="78" hidden="1">'OPER.-NONMAJOR CAP. PROJ(68-69)'!$A$1:$BJ$61</definedName>
    <definedName name="Z_FC3B3501_CA52_40D7_B049_0E027A15B235_.wvu.PrintArea" localSheetId="76" hidden="1">'OPER.-NONMAJOR DEBT SER.(65-66)'!$A$1:$BE$57</definedName>
    <definedName name="Z_FC3B3501_CA52_40D7_B049_0E027A15B235_.wvu.PrintArea" localSheetId="74" hidden="1">'OPER.-NONMAJOR SP REV(B)(62-63)'!$A$1:$LE$66</definedName>
    <definedName name="Z_FC3B3501_CA52_40D7_B049_0E027A15B235_.wvu.PrintArea" localSheetId="73" hidden="1">'OPER.-NONMAJOR SP. REV(60-61)'!$A$2:$LE$41</definedName>
    <definedName name="Z_FC3B3501_CA52_40D7_B049_0E027A15B235_.wvu.PrintArea" localSheetId="80" hidden="1">'OPER.-PERMANENT FUNDS(71)'!$A$1:$H$61</definedName>
    <definedName name="Z_FC3B3501_CA52_40D7_B049_0E027A15B235_.wvu.PrintArea" localSheetId="61" hidden="1">'OPER-MAJOR SP. REVENUE(54R)'!$A$1:$AK$42</definedName>
    <definedName name="Z_FC3B3501_CA52_40D7_B049_0E027A15B235_.wvu.PrintArea" localSheetId="20" hidden="1">'RECONCILIATION OF OPERATING(17)'!$A$1:$C$60</definedName>
    <definedName name="Z_FC3B3501_CA52_40D7_B049_0E027A15B235_.wvu.PrintArea" localSheetId="5" hidden="1">'TABLE OF CONTENTS'!$A$1:$C$63</definedName>
    <definedName name="Z_FC3B3501_CA52_40D7_B049_0E027A15B235_.wvu.PrintTitles" localSheetId="77" hidden="1">'BS-NONMAJOR CAP. PROJ.(67)'!$A:$B</definedName>
    <definedName name="Z_FC3B3501_CA52_40D7_B049_0E027A15B235_.wvu.PrintTitles" localSheetId="75" hidden="1">'BS-NONMAJOR DEBT SERVICE(64)'!$A:$B</definedName>
    <definedName name="Z_FC3B3501_CA52_40D7_B049_0E027A15B235_.wvu.PrintTitles" localSheetId="72" hidden="1">'BS-NONMAJOR SP. REVENUE(59) '!$A:$B</definedName>
    <definedName name="Z_FC3B3501_CA52_40D7_B049_0E027A15B235_.wvu.PrintTitles" localSheetId="79" hidden="1">'BS-PERMANENT FUNDS(70)'!$A:$B</definedName>
    <definedName name="Z_FC3B3501_CA52_40D7_B049_0E027A15B235_.wvu.PrintTitles" localSheetId="96" hidden="1">'Depr.-General'!$1:$4</definedName>
    <definedName name="Z_FC3B3501_CA52_40D7_B049_0E027A15B235_.wvu.PrintTitles" localSheetId="60" hidden="1">'GENERAL FUND-OPERATING(48-53)'!$1:$11</definedName>
    <definedName name="Z_FC3B3501_CA52_40D7_B049_0E027A15B235_.wvu.PrintTitles" localSheetId="0" hidden="1">Instructions!$1:$1</definedName>
    <definedName name="Z_FC3B3501_CA52_40D7_B049_0E027A15B235_.wvu.PrintTitles" localSheetId="62" hidden="1">'OPER.-MAJOR SP. REV. (B)(54E)'!$A:$B</definedName>
    <definedName name="Z_FC3B3501_CA52_40D7_B049_0E027A15B235_.wvu.PrintTitles" localSheetId="78" hidden="1">'OPER.-NONMAJOR CAP. PROJ(68-69)'!$A:$B</definedName>
    <definedName name="Z_FC3B3501_CA52_40D7_B049_0E027A15B235_.wvu.PrintTitles" localSheetId="76" hidden="1">'OPER.-NONMAJOR DEBT SER.(65-66)'!$A:$B</definedName>
    <definedName name="Z_FC3B3501_CA52_40D7_B049_0E027A15B235_.wvu.PrintTitles" localSheetId="74" hidden="1">'OPER.-NONMAJOR SP REV(B)(62-63)'!$A:$B</definedName>
    <definedName name="Z_FC3B3501_CA52_40D7_B049_0E027A15B235_.wvu.PrintTitles" localSheetId="73" hidden="1">'OPER.-NONMAJOR SP. REV(60-61)'!$A:$B</definedName>
    <definedName name="Z_FC3B3501_CA52_40D7_B049_0E027A15B235_.wvu.PrintTitles" localSheetId="80" hidden="1">'OPER.-PERMANENT FUNDS(71)'!$A:$B</definedName>
    <definedName name="Z_FC3B3501_CA52_40D7_B049_0E027A15B235_.wvu.PrintTitles" localSheetId="61" hidden="1">'OPER-MAJOR SP. REVENUE(54R)'!$A:$B</definedName>
    <definedName name="Z_FC3B3501_CA52_40D7_B049_0E027A15B235_.wvu.Rows" localSheetId="101" hidden="1">'Balance Check Page'!$2:$18</definedName>
    <definedName name="Z_FC3B3501_CA52_40D7_B049_0E027A15B235_.wvu.Rows" localSheetId="72" hidden="1">'BS-NONMAJOR SP. REVENUE(59) '!$1:$2</definedName>
    <definedName name="Z_FC3B3501_CA52_40D7_B049_0E027A15B235_.wvu.Rows" localSheetId="87" hidden="1">'FED.-ST. INTERGOVERNMENTAL(78)'!$65:$66</definedName>
    <definedName name="Z_FC3B3501_CA52_40D7_B049_0E027A15B235_.wvu.Rows" localSheetId="0" hidden="1">Instructions!#REF!</definedName>
    <definedName name="Z_FC3B3501_CA52_40D7_B049_0E027A15B235_.wvu.Rows" localSheetId="24"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1" i="11" l="1"/>
  <c r="B66" i="11"/>
  <c r="M52" i="12"/>
  <c r="R36" i="157"/>
  <c r="K36" i="157"/>
  <c r="K38" i="157" s="1"/>
  <c r="H36" i="157"/>
  <c r="H38" i="157" s="1"/>
  <c r="S37" i="157"/>
  <c r="I38" i="157"/>
  <c r="J38" i="157"/>
  <c r="L38" i="157"/>
  <c r="M38" i="157"/>
  <c r="N38" i="157"/>
  <c r="O38" i="157"/>
  <c r="P38" i="157"/>
  <c r="Q38" i="157"/>
  <c r="R38" i="157"/>
  <c r="A4" i="158"/>
  <c r="A1" i="158"/>
  <c r="C55" i="154"/>
  <c r="D55" i="154"/>
  <c r="E55" i="154"/>
  <c r="F55" i="154"/>
  <c r="G55" i="154"/>
  <c r="H55" i="154"/>
  <c r="I55" i="154"/>
  <c r="J55" i="154"/>
  <c r="K55" i="154"/>
  <c r="L55" i="154"/>
  <c r="M55" i="154"/>
  <c r="N55" i="154"/>
  <c r="F10" i="72"/>
  <c r="C50" i="17" l="1"/>
  <c r="C42" i="17"/>
  <c r="G42" i="17"/>
  <c r="D42" i="17"/>
  <c r="E42" i="17"/>
  <c r="F42" i="17"/>
  <c r="C34" i="17"/>
  <c r="B48" i="11" l="1"/>
  <c r="S39" i="157"/>
  <c r="S42" i="157"/>
  <c r="M57" i="12" s="1"/>
  <c r="S41" i="157"/>
  <c r="M56" i="12" s="1"/>
  <c r="S40" i="157"/>
  <c r="M55" i="12" s="1"/>
  <c r="S26" i="157"/>
  <c r="M41" i="12"/>
  <c r="K75" i="38"/>
  <c r="Q10" i="157"/>
  <c r="P10" i="157"/>
  <c r="O10" i="157"/>
  <c r="N10" i="157"/>
  <c r="M10" i="157"/>
  <c r="L10" i="157"/>
  <c r="K10" i="157"/>
  <c r="J10" i="157"/>
  <c r="I10" i="157"/>
  <c r="H10" i="157"/>
  <c r="B21" i="157"/>
  <c r="B20" i="157"/>
  <c r="B19" i="157"/>
  <c r="B18" i="157"/>
  <c r="B17" i="157"/>
  <c r="B16" i="157"/>
  <c r="B15" i="157"/>
  <c r="B14" i="157"/>
  <c r="B13" i="157"/>
  <c r="B12" i="157"/>
  <c r="S43" i="157" l="1"/>
  <c r="M58" i="12" s="1"/>
  <c r="M54" i="12"/>
  <c r="R43" i="157"/>
  <c r="Q43" i="157"/>
  <c r="P43" i="157"/>
  <c r="O43" i="157"/>
  <c r="N43" i="157"/>
  <c r="M43" i="157"/>
  <c r="L43" i="157"/>
  <c r="K43" i="157"/>
  <c r="J43" i="157"/>
  <c r="I43" i="157"/>
  <c r="H43" i="157"/>
  <c r="Q36" i="157"/>
  <c r="P36" i="157"/>
  <c r="O36" i="157"/>
  <c r="N36" i="157"/>
  <c r="M36" i="157"/>
  <c r="L36" i="157"/>
  <c r="J36" i="157"/>
  <c r="I36" i="157"/>
  <c r="M51" i="12"/>
  <c r="S34" i="157"/>
  <c r="M49" i="12" s="1"/>
  <c r="S33" i="157"/>
  <c r="M48" i="12" s="1"/>
  <c r="S32" i="157"/>
  <c r="M47" i="12" s="1"/>
  <c r="S31" i="157"/>
  <c r="M46" i="12" s="1"/>
  <c r="S30" i="157"/>
  <c r="M45" i="12" s="1"/>
  <c r="S29" i="157"/>
  <c r="M44" i="12" s="1"/>
  <c r="S28" i="157"/>
  <c r="M43" i="12" s="1"/>
  <c r="S27" i="157"/>
  <c r="M42" i="12" s="1"/>
  <c r="R23" i="157"/>
  <c r="Q23" i="157"/>
  <c r="P23" i="157"/>
  <c r="O23" i="157"/>
  <c r="O44" i="157" s="1"/>
  <c r="N23" i="157"/>
  <c r="N44" i="157" s="1"/>
  <c r="M23" i="157"/>
  <c r="M44" i="157" s="1"/>
  <c r="L23" i="157"/>
  <c r="L44" i="157" s="1"/>
  <c r="K23" i="157"/>
  <c r="J23" i="157"/>
  <c r="I23" i="157"/>
  <c r="H23" i="157"/>
  <c r="G23" i="157"/>
  <c r="G38" i="12" s="1"/>
  <c r="F23" i="157"/>
  <c r="F38" i="12" s="1"/>
  <c r="E23" i="157"/>
  <c r="E38" i="12" s="1"/>
  <c r="D23" i="157"/>
  <c r="D38" i="12" s="1"/>
  <c r="C23" i="157"/>
  <c r="C38" i="12" s="1"/>
  <c r="S22" i="157"/>
  <c r="S21" i="157"/>
  <c r="S20" i="157"/>
  <c r="S19" i="157"/>
  <c r="S18" i="157"/>
  <c r="S17" i="157"/>
  <c r="S16" i="157"/>
  <c r="S15" i="157"/>
  <c r="S14" i="157"/>
  <c r="S13" i="157"/>
  <c r="S12" i="157"/>
  <c r="B4" i="157"/>
  <c r="B2" i="157"/>
  <c r="Q44" i="157" l="1"/>
  <c r="P44" i="157"/>
  <c r="R44" i="157"/>
  <c r="S36" i="157"/>
  <c r="S38" i="157" s="1"/>
  <c r="M53" i="12" s="1"/>
  <c r="S23" i="157"/>
  <c r="M38" i="12" s="1"/>
  <c r="H44" i="157"/>
  <c r="I44" i="157"/>
  <c r="J44" i="157"/>
  <c r="K44" i="157"/>
  <c r="A3" i="147"/>
  <c r="E63" i="14" l="1"/>
  <c r="E55" i="14"/>
  <c r="C290" i="40"/>
  <c r="E49" i="42"/>
  <c r="E55" i="42"/>
  <c r="C55" i="47"/>
  <c r="D46" i="49"/>
  <c r="D40" i="49"/>
  <c r="C48" i="49"/>
  <c r="C46" i="49"/>
  <c r="F52" i="51"/>
  <c r="I52" i="51"/>
  <c r="C52" i="51"/>
  <c r="F52" i="53"/>
  <c r="C52" i="53"/>
  <c r="H47" i="55"/>
  <c r="F47" i="55"/>
  <c r="F44" i="55"/>
  <c r="D44" i="55"/>
  <c r="F43" i="58"/>
  <c r="F44" i="58" s="1"/>
  <c r="F47" i="58" s="1"/>
  <c r="F53" i="58" s="1"/>
  <c r="D43" i="58"/>
  <c r="D44" i="58"/>
  <c r="E47" i="58"/>
  <c r="E44" i="58"/>
  <c r="D52" i="58"/>
  <c r="G44" i="58"/>
  <c r="D47" i="58"/>
  <c r="D53" i="58" s="1"/>
  <c r="D28" i="58"/>
  <c r="F37" i="58"/>
  <c r="D37" i="58"/>
  <c r="E43" i="58"/>
  <c r="E37" i="58"/>
  <c r="J55" i="67"/>
  <c r="J48" i="67"/>
  <c r="H54" i="67"/>
  <c r="H55" i="67" s="1"/>
  <c r="D55" i="67"/>
  <c r="G38" i="67"/>
  <c r="D54" i="67"/>
  <c r="E54" i="67"/>
  <c r="E55" i="67" s="1"/>
  <c r="F54" i="67"/>
  <c r="G54" i="67"/>
  <c r="G55" i="67" s="1"/>
  <c r="I54" i="67"/>
  <c r="J54" i="67"/>
  <c r="K54" i="67"/>
  <c r="L54" i="67"/>
  <c r="M54" i="67"/>
  <c r="N54" i="67"/>
  <c r="N55" i="67" s="1"/>
  <c r="O54" i="67"/>
  <c r="P54" i="67"/>
  <c r="G39" i="67"/>
  <c r="F55" i="67"/>
  <c r="K55" i="67"/>
  <c r="L55" i="67"/>
  <c r="M55" i="67"/>
  <c r="O55" i="67"/>
  <c r="P55" i="67"/>
  <c r="G48" i="67"/>
  <c r="E48" i="67"/>
  <c r="F48" i="67"/>
  <c r="H48" i="67"/>
  <c r="I48" i="67"/>
  <c r="K48" i="67"/>
  <c r="L48" i="67"/>
  <c r="M48" i="67"/>
  <c r="N48" i="67"/>
  <c r="O48" i="67"/>
  <c r="P48" i="67"/>
  <c r="D48" i="67"/>
  <c r="E47" i="55"/>
  <c r="G47" i="55"/>
  <c r="D47" i="55"/>
  <c r="D38" i="55"/>
  <c r="D37" i="55"/>
  <c r="D28" i="55"/>
  <c r="F37" i="55"/>
  <c r="H37" i="55"/>
  <c r="H38" i="55" s="1"/>
  <c r="E44" i="55"/>
  <c r="G44" i="55"/>
  <c r="H44" i="55"/>
  <c r="E37" i="55"/>
  <c r="G37" i="55"/>
  <c r="C44" i="53"/>
  <c r="C50" i="53"/>
  <c r="C58" i="53"/>
  <c r="E44" i="53"/>
  <c r="E50" i="53"/>
  <c r="D44" i="53"/>
  <c r="F44" i="53"/>
  <c r="G44" i="53"/>
  <c r="D50" i="53"/>
  <c r="F50" i="53"/>
  <c r="G50" i="53"/>
  <c r="D52" i="51"/>
  <c r="E52" i="51"/>
  <c r="G52" i="51"/>
  <c r="H52" i="51"/>
  <c r="J52" i="51"/>
  <c r="K52" i="51"/>
  <c r="L52" i="51"/>
  <c r="M52" i="51"/>
  <c r="N52" i="51"/>
  <c r="O52" i="51"/>
  <c r="P52" i="51"/>
  <c r="Q52" i="51"/>
  <c r="R52" i="51"/>
  <c r="S52" i="51"/>
  <c r="T52" i="51"/>
  <c r="U52" i="51"/>
  <c r="V52" i="51"/>
  <c r="W52" i="51"/>
  <c r="X52" i="51"/>
  <c r="Y52" i="51"/>
  <c r="Z52" i="51"/>
  <c r="AA52" i="51"/>
  <c r="AB52" i="51"/>
  <c r="AC52" i="51"/>
  <c r="AD52" i="51"/>
  <c r="AE52" i="51"/>
  <c r="AF52" i="51"/>
  <c r="AG52" i="51"/>
  <c r="AH52" i="51"/>
  <c r="AI52" i="51"/>
  <c r="AJ52" i="51"/>
  <c r="AK52" i="51"/>
  <c r="AL52" i="51"/>
  <c r="AM52" i="51"/>
  <c r="AN52" i="51"/>
  <c r="AO52" i="51"/>
  <c r="AP52" i="51"/>
  <c r="AQ52" i="51"/>
  <c r="AR52" i="51"/>
  <c r="AS52" i="51"/>
  <c r="AT52" i="51"/>
  <c r="AU52" i="51"/>
  <c r="AV52" i="51"/>
  <c r="AW52" i="51"/>
  <c r="AX52" i="51"/>
  <c r="AY52" i="51"/>
  <c r="AZ52" i="51"/>
  <c r="BA52" i="51"/>
  <c r="BB52" i="51"/>
  <c r="BC52" i="51"/>
  <c r="BD52" i="51"/>
  <c r="BE52" i="51"/>
  <c r="BF52" i="51"/>
  <c r="BG52" i="51"/>
  <c r="BH52" i="51"/>
  <c r="BI52" i="51"/>
  <c r="BJ52" i="51"/>
  <c r="BJ44" i="51"/>
  <c r="BJ50" i="51"/>
  <c r="D50" i="51"/>
  <c r="E50" i="51"/>
  <c r="F50" i="51"/>
  <c r="G50" i="51"/>
  <c r="H50" i="51"/>
  <c r="I50" i="51"/>
  <c r="J50" i="51"/>
  <c r="K50" i="51"/>
  <c r="L50" i="51"/>
  <c r="M50" i="51"/>
  <c r="N50" i="51"/>
  <c r="O50" i="51"/>
  <c r="P50" i="51"/>
  <c r="Q50" i="51"/>
  <c r="R50" i="51"/>
  <c r="S50" i="51"/>
  <c r="T50" i="51"/>
  <c r="U50" i="51"/>
  <c r="V50" i="51"/>
  <c r="W50" i="51"/>
  <c r="X50" i="51"/>
  <c r="Y50" i="51"/>
  <c r="Z50" i="51"/>
  <c r="AA50" i="51"/>
  <c r="AB50" i="51"/>
  <c r="AC50" i="51"/>
  <c r="AD50" i="51"/>
  <c r="AE50" i="51"/>
  <c r="AF50" i="51"/>
  <c r="AG50" i="51"/>
  <c r="AH50" i="51"/>
  <c r="AI50" i="51"/>
  <c r="AJ50" i="51"/>
  <c r="AK50" i="51"/>
  <c r="AL50" i="51"/>
  <c r="AM50" i="51"/>
  <c r="AN50" i="51"/>
  <c r="AO50" i="51"/>
  <c r="AP50" i="51"/>
  <c r="AQ50" i="51"/>
  <c r="AR50" i="51"/>
  <c r="AS50" i="51"/>
  <c r="AT50" i="51"/>
  <c r="AU50" i="51"/>
  <c r="AV50" i="51"/>
  <c r="AW50" i="51"/>
  <c r="AX50" i="51"/>
  <c r="AY50" i="51"/>
  <c r="AZ50" i="51"/>
  <c r="BA50" i="51"/>
  <c r="BB50" i="51"/>
  <c r="BC50" i="51"/>
  <c r="BD50" i="51"/>
  <c r="BE50" i="51"/>
  <c r="BF50" i="51"/>
  <c r="BG50" i="51"/>
  <c r="BH50" i="51"/>
  <c r="BI50" i="51"/>
  <c r="C50" i="51"/>
  <c r="D44" i="51"/>
  <c r="F44" i="51"/>
  <c r="H44" i="51"/>
  <c r="I44" i="51"/>
  <c r="K44" i="51"/>
  <c r="M44" i="51"/>
  <c r="N44" i="51"/>
  <c r="P44" i="51"/>
  <c r="R44" i="51"/>
  <c r="S44" i="51"/>
  <c r="U44" i="51"/>
  <c r="W44" i="51"/>
  <c r="X44" i="51"/>
  <c r="Z44" i="51"/>
  <c r="AB44" i="51"/>
  <c r="AC44" i="51"/>
  <c r="AE44" i="51"/>
  <c r="AG44" i="51"/>
  <c r="AH44" i="51"/>
  <c r="AJ44" i="51"/>
  <c r="AL44" i="51"/>
  <c r="AM44" i="51"/>
  <c r="AO44" i="51"/>
  <c r="AQ44" i="51"/>
  <c r="AR44" i="51"/>
  <c r="AT44" i="51"/>
  <c r="AV44" i="51"/>
  <c r="AW44" i="51"/>
  <c r="AY44" i="51"/>
  <c r="BA44" i="51"/>
  <c r="BB44" i="51"/>
  <c r="BD44" i="51"/>
  <c r="C44" i="51"/>
  <c r="C40" i="49"/>
  <c r="J48" i="49"/>
  <c r="C35" i="49"/>
  <c r="F46" i="49"/>
  <c r="H46" i="49"/>
  <c r="I46" i="49"/>
  <c r="K46" i="49"/>
  <c r="M46" i="49"/>
  <c r="N46" i="49"/>
  <c r="P46" i="49"/>
  <c r="R46" i="49"/>
  <c r="S46" i="49"/>
  <c r="U46" i="49"/>
  <c r="W46" i="49"/>
  <c r="X46" i="49"/>
  <c r="Z46" i="49"/>
  <c r="AB46" i="49"/>
  <c r="AC46" i="49"/>
  <c r="AE46" i="49"/>
  <c r="AG46" i="49"/>
  <c r="AH46" i="49"/>
  <c r="AJ46" i="49"/>
  <c r="AL46" i="49"/>
  <c r="AM46" i="49"/>
  <c r="AO46" i="49"/>
  <c r="AQ46" i="49"/>
  <c r="AR46" i="49"/>
  <c r="AT46" i="49"/>
  <c r="AV46" i="49"/>
  <c r="AW46" i="49"/>
  <c r="AY46" i="49"/>
  <c r="F40" i="49"/>
  <c r="H40" i="49"/>
  <c r="I40" i="49"/>
  <c r="K40" i="49"/>
  <c r="M40" i="49"/>
  <c r="N40" i="49"/>
  <c r="P40" i="49"/>
  <c r="R40" i="49"/>
  <c r="S40" i="49"/>
  <c r="U40" i="49"/>
  <c r="W40" i="49"/>
  <c r="X40" i="49"/>
  <c r="Z40" i="49"/>
  <c r="AB40" i="49"/>
  <c r="AC40" i="49"/>
  <c r="AE40" i="49"/>
  <c r="AG40" i="49"/>
  <c r="AH40" i="49"/>
  <c r="AJ40" i="49"/>
  <c r="AL40" i="49"/>
  <c r="AM40" i="49"/>
  <c r="AO40" i="49"/>
  <c r="AQ40" i="49"/>
  <c r="AR40" i="49"/>
  <c r="AT40" i="49"/>
  <c r="AV40" i="49"/>
  <c r="AW40" i="49"/>
  <c r="AY40" i="49"/>
  <c r="D57" i="47"/>
  <c r="F57" i="47"/>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BQ57" i="47"/>
  <c r="BR57" i="47"/>
  <c r="BS57" i="47"/>
  <c r="BT57" i="47"/>
  <c r="BU57" i="47"/>
  <c r="BV57" i="47"/>
  <c r="BW57" i="47"/>
  <c r="BX57" i="47"/>
  <c r="BY57" i="47"/>
  <c r="BZ57" i="47"/>
  <c r="CA57" i="47"/>
  <c r="CB57" i="47"/>
  <c r="CC57" i="47"/>
  <c r="CD57" i="47"/>
  <c r="CE57" i="47"/>
  <c r="CF57" i="47"/>
  <c r="CG57" i="47"/>
  <c r="CH57" i="47"/>
  <c r="CI57" i="47"/>
  <c r="CJ57" i="47"/>
  <c r="CK57" i="47"/>
  <c r="CL57" i="47"/>
  <c r="CM57" i="47"/>
  <c r="CN57" i="47"/>
  <c r="CO57" i="47"/>
  <c r="CP57" i="47"/>
  <c r="CQ57" i="47"/>
  <c r="CR57" i="47"/>
  <c r="CS57" i="47"/>
  <c r="CT57" i="47"/>
  <c r="CU57" i="47"/>
  <c r="CV57" i="47"/>
  <c r="CW57" i="47"/>
  <c r="CX57" i="47"/>
  <c r="CY57" i="47"/>
  <c r="CZ57" i="47"/>
  <c r="DA57" i="47"/>
  <c r="DB57" i="47"/>
  <c r="DC57" i="47"/>
  <c r="DD57" i="47"/>
  <c r="DE57" i="47"/>
  <c r="DF57" i="47"/>
  <c r="DG57" i="47"/>
  <c r="DH57" i="47"/>
  <c r="DI57" i="47"/>
  <c r="DJ57" i="47"/>
  <c r="DK57" i="47"/>
  <c r="DL57" i="47"/>
  <c r="DM57" i="47"/>
  <c r="DN57" i="47"/>
  <c r="DO57" i="47"/>
  <c r="DP57" i="47"/>
  <c r="DQ57" i="47"/>
  <c r="DR57" i="47"/>
  <c r="DS57" i="47"/>
  <c r="DT57" i="47"/>
  <c r="DU57" i="47"/>
  <c r="DV57" i="47"/>
  <c r="DW57" i="47"/>
  <c r="DX57" i="47"/>
  <c r="DY57" i="47"/>
  <c r="DZ57" i="47"/>
  <c r="EA57" i="47"/>
  <c r="EB57" i="47"/>
  <c r="EC57" i="47"/>
  <c r="ED57" i="47"/>
  <c r="EE57" i="47"/>
  <c r="EF57" i="47"/>
  <c r="EG57" i="47"/>
  <c r="EH57" i="47"/>
  <c r="EI57" i="47"/>
  <c r="EJ57" i="47"/>
  <c r="EK57" i="47"/>
  <c r="EL57" i="47"/>
  <c r="EM57" i="47"/>
  <c r="EN57" i="47"/>
  <c r="EO57" i="47"/>
  <c r="EP57" i="47"/>
  <c r="EQ57" i="47"/>
  <c r="ER57" i="47"/>
  <c r="ES57" i="47"/>
  <c r="ET57" i="47"/>
  <c r="EU57" i="47"/>
  <c r="EV57" i="47"/>
  <c r="EW57" i="47"/>
  <c r="EX57" i="47"/>
  <c r="EY57" i="47"/>
  <c r="EZ57" i="47"/>
  <c r="FA57" i="47"/>
  <c r="FB57" i="47"/>
  <c r="FC57" i="47"/>
  <c r="FD57" i="47"/>
  <c r="FE57" i="47"/>
  <c r="FF57" i="47"/>
  <c r="FG57" i="47"/>
  <c r="FH57" i="47"/>
  <c r="FI57" i="47"/>
  <c r="FJ57" i="47"/>
  <c r="FK57" i="47"/>
  <c r="FL57" i="47"/>
  <c r="FM57" i="47"/>
  <c r="FN57" i="47"/>
  <c r="FO57" i="47"/>
  <c r="FP57" i="47"/>
  <c r="FQ57" i="47"/>
  <c r="FR57" i="47"/>
  <c r="FS57" i="47"/>
  <c r="FT57" i="47"/>
  <c r="FU57" i="47"/>
  <c r="FV57" i="47"/>
  <c r="FW57" i="47"/>
  <c r="FX57" i="47"/>
  <c r="FY57" i="47"/>
  <c r="FZ57" i="47"/>
  <c r="GA57" i="47"/>
  <c r="GB57" i="47"/>
  <c r="GC57" i="47"/>
  <c r="GD57" i="47"/>
  <c r="GE57" i="47"/>
  <c r="GF57" i="47"/>
  <c r="GG57" i="47"/>
  <c r="GH57" i="47"/>
  <c r="GI57" i="47"/>
  <c r="GJ57" i="47"/>
  <c r="GK57" i="47"/>
  <c r="GL57" i="47"/>
  <c r="GM57" i="47"/>
  <c r="GN57" i="47"/>
  <c r="GO57" i="47"/>
  <c r="GP57" i="47"/>
  <c r="GQ57" i="47"/>
  <c r="GR57" i="47"/>
  <c r="GS57" i="47"/>
  <c r="GT57" i="47"/>
  <c r="GU57" i="47"/>
  <c r="GV57" i="47"/>
  <c r="GW57" i="47"/>
  <c r="GX57" i="47"/>
  <c r="GY57" i="47"/>
  <c r="GZ57" i="47"/>
  <c r="HA57" i="47"/>
  <c r="HB57" i="47"/>
  <c r="HC57" i="47"/>
  <c r="HD57" i="47"/>
  <c r="HE57" i="47"/>
  <c r="HF57" i="47"/>
  <c r="HG57" i="47"/>
  <c r="HH57" i="47"/>
  <c r="HI57" i="47"/>
  <c r="HJ57" i="47"/>
  <c r="HK57" i="47"/>
  <c r="HL57" i="47"/>
  <c r="HM57" i="47"/>
  <c r="HN57" i="47"/>
  <c r="HO57" i="47"/>
  <c r="HP57" i="47"/>
  <c r="HQ57" i="47"/>
  <c r="HR57" i="47"/>
  <c r="HS57" i="47"/>
  <c r="HT57" i="47"/>
  <c r="HU57" i="47"/>
  <c r="HV57" i="47"/>
  <c r="HW57" i="47"/>
  <c r="HX57" i="47"/>
  <c r="HY57" i="47"/>
  <c r="HZ57" i="47"/>
  <c r="IA57" i="47"/>
  <c r="IB57" i="47"/>
  <c r="IC57" i="47"/>
  <c r="ID57" i="47"/>
  <c r="IE57" i="47"/>
  <c r="IF57" i="47"/>
  <c r="IG57" i="47"/>
  <c r="IH57" i="47"/>
  <c r="II57" i="47"/>
  <c r="IJ57" i="47"/>
  <c r="IK57" i="47"/>
  <c r="IL57" i="47"/>
  <c r="IM57" i="47"/>
  <c r="IN57" i="47"/>
  <c r="IO57" i="47"/>
  <c r="IQ57" i="47"/>
  <c r="IR57" i="47"/>
  <c r="IS57" i="47"/>
  <c r="IT57" i="47"/>
  <c r="IU57" i="47"/>
  <c r="IV57" i="47"/>
  <c r="IW57" i="47"/>
  <c r="IX57" i="47"/>
  <c r="IY57" i="47"/>
  <c r="IZ57" i="47"/>
  <c r="JA57" i="47"/>
  <c r="JB57" i="47"/>
  <c r="JC57" i="47"/>
  <c r="JD57" i="47"/>
  <c r="JE57" i="47"/>
  <c r="JF57" i="47"/>
  <c r="JG57" i="47"/>
  <c r="JH57" i="47"/>
  <c r="JI57" i="47"/>
  <c r="JJ57" i="47"/>
  <c r="JK57" i="47"/>
  <c r="JL57" i="47"/>
  <c r="JM57" i="47"/>
  <c r="JN57" i="47"/>
  <c r="JO57" i="47"/>
  <c r="JP57" i="47"/>
  <c r="JQ57" i="47"/>
  <c r="JR57" i="47"/>
  <c r="JS57" i="47"/>
  <c r="JT57" i="47"/>
  <c r="JU57" i="47"/>
  <c r="JV57" i="47"/>
  <c r="JW57" i="47"/>
  <c r="JX57" i="47"/>
  <c r="JY57" i="47"/>
  <c r="JZ57" i="47"/>
  <c r="KA57" i="47"/>
  <c r="KB57" i="47"/>
  <c r="KC57" i="47"/>
  <c r="KD57" i="47"/>
  <c r="KE57" i="47"/>
  <c r="KF57" i="47"/>
  <c r="KG57" i="47"/>
  <c r="KH57" i="47"/>
  <c r="KI57" i="47"/>
  <c r="KJ57" i="47"/>
  <c r="KK57" i="47"/>
  <c r="KL57" i="47"/>
  <c r="KM57" i="47"/>
  <c r="KN57" i="47"/>
  <c r="KO57" i="47"/>
  <c r="KP57" i="47"/>
  <c r="KQ57" i="47"/>
  <c r="KR57" i="47"/>
  <c r="KS57" i="47"/>
  <c r="KT57" i="47"/>
  <c r="KU57" i="47"/>
  <c r="KV57" i="47"/>
  <c r="KW57" i="47"/>
  <c r="KX57" i="47"/>
  <c r="KY57" i="47"/>
  <c r="KZ57" i="47"/>
  <c r="LB57" i="47"/>
  <c r="LD57" i="47"/>
  <c r="LE57" i="47"/>
  <c r="D55" i="47"/>
  <c r="E55" i="47"/>
  <c r="F55" i="47"/>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BQ55" i="47"/>
  <c r="BR55" i="47"/>
  <c r="BS55" i="47"/>
  <c r="BT55" i="47"/>
  <c r="BU55" i="47"/>
  <c r="BV55" i="47"/>
  <c r="BW55" i="47"/>
  <c r="BX55" i="47"/>
  <c r="BY55" i="47"/>
  <c r="BZ55" i="47"/>
  <c r="CA55" i="47"/>
  <c r="CB55" i="47"/>
  <c r="CC55" i="47"/>
  <c r="CD55" i="47"/>
  <c r="CE55" i="47"/>
  <c r="CF55" i="47"/>
  <c r="CG55" i="47"/>
  <c r="CH55" i="47"/>
  <c r="CI55" i="47"/>
  <c r="CJ55" i="47"/>
  <c r="CK55" i="47"/>
  <c r="CL55" i="47"/>
  <c r="CM55" i="47"/>
  <c r="CN55" i="47"/>
  <c r="CO55" i="47"/>
  <c r="CP55" i="47"/>
  <c r="CQ55" i="47"/>
  <c r="CR55" i="47"/>
  <c r="CS55" i="47"/>
  <c r="CT55" i="47"/>
  <c r="CU55" i="47"/>
  <c r="CV55" i="47"/>
  <c r="CW55" i="47"/>
  <c r="CX55" i="47"/>
  <c r="CY55" i="47"/>
  <c r="CZ55" i="47"/>
  <c r="DA55" i="47"/>
  <c r="DB55" i="47"/>
  <c r="DC55" i="47"/>
  <c r="DD55" i="47"/>
  <c r="DE55" i="47"/>
  <c r="DF55" i="47"/>
  <c r="DG55" i="47"/>
  <c r="DH55" i="47"/>
  <c r="DI55" i="47"/>
  <c r="DJ55" i="47"/>
  <c r="DK55" i="47"/>
  <c r="DL55" i="47"/>
  <c r="DM55" i="47"/>
  <c r="DN55" i="47"/>
  <c r="DO55" i="47"/>
  <c r="DP55" i="47"/>
  <c r="DQ55" i="47"/>
  <c r="DR55" i="47"/>
  <c r="DS55" i="47"/>
  <c r="DT55" i="47"/>
  <c r="DU55" i="47"/>
  <c r="DV55" i="47"/>
  <c r="DW55" i="47"/>
  <c r="DX55" i="47"/>
  <c r="DY55" i="47"/>
  <c r="DZ55" i="47"/>
  <c r="EA55" i="47"/>
  <c r="EB55" i="47"/>
  <c r="EC55" i="47"/>
  <c r="ED55" i="47"/>
  <c r="EE55" i="47"/>
  <c r="EF55" i="47"/>
  <c r="EG55" i="47"/>
  <c r="EH55" i="47"/>
  <c r="EI55" i="47"/>
  <c r="EJ55" i="47"/>
  <c r="EK55" i="47"/>
  <c r="EL55" i="47"/>
  <c r="EM55" i="47"/>
  <c r="EN55" i="47"/>
  <c r="EO55" i="47"/>
  <c r="EP55" i="47"/>
  <c r="EQ55" i="47"/>
  <c r="ER55" i="47"/>
  <c r="ES55" i="47"/>
  <c r="ET55" i="47"/>
  <c r="EU55" i="47"/>
  <c r="EV55" i="47"/>
  <c r="EW55" i="47"/>
  <c r="EX55" i="47"/>
  <c r="EY55" i="47"/>
  <c r="EZ55" i="47"/>
  <c r="FA55" i="47"/>
  <c r="FB55" i="47"/>
  <c r="FC55" i="47"/>
  <c r="FD55" i="47"/>
  <c r="FE55" i="47"/>
  <c r="FF55" i="47"/>
  <c r="FG55" i="47"/>
  <c r="FH55" i="47"/>
  <c r="FI55" i="47"/>
  <c r="FJ55" i="47"/>
  <c r="FK55" i="47"/>
  <c r="FL55" i="47"/>
  <c r="FM55" i="47"/>
  <c r="FN55" i="47"/>
  <c r="FO55" i="47"/>
  <c r="FP55" i="47"/>
  <c r="FQ55" i="47"/>
  <c r="FR55" i="47"/>
  <c r="FS55" i="47"/>
  <c r="FT55" i="47"/>
  <c r="FU55" i="47"/>
  <c r="FV55" i="47"/>
  <c r="FW55" i="47"/>
  <c r="FX55" i="47"/>
  <c r="FY55" i="47"/>
  <c r="FZ55" i="47"/>
  <c r="GA55" i="47"/>
  <c r="GB55" i="47"/>
  <c r="GC55" i="47"/>
  <c r="GD55" i="47"/>
  <c r="GE55" i="47"/>
  <c r="GF55" i="47"/>
  <c r="GG55" i="47"/>
  <c r="GH55" i="47"/>
  <c r="GI55" i="47"/>
  <c r="GJ55" i="47"/>
  <c r="GK55" i="47"/>
  <c r="GL55" i="47"/>
  <c r="GM55" i="47"/>
  <c r="GN55" i="47"/>
  <c r="GO55" i="47"/>
  <c r="GP55" i="47"/>
  <c r="GQ55" i="47"/>
  <c r="GR55" i="47"/>
  <c r="GS55" i="47"/>
  <c r="GT55" i="47"/>
  <c r="GU55" i="47"/>
  <c r="GV55" i="47"/>
  <c r="GW55" i="47"/>
  <c r="GX55" i="47"/>
  <c r="GY55" i="47"/>
  <c r="GZ55" i="47"/>
  <c r="HA55" i="47"/>
  <c r="HB55" i="47"/>
  <c r="HC55" i="47"/>
  <c r="HD55" i="47"/>
  <c r="HE55" i="47"/>
  <c r="HF55" i="47"/>
  <c r="HG55" i="47"/>
  <c r="HH55" i="47"/>
  <c r="HI55" i="47"/>
  <c r="HJ55" i="47"/>
  <c r="HK55" i="47"/>
  <c r="HL55" i="47"/>
  <c r="HM55" i="47"/>
  <c r="HN55" i="47"/>
  <c r="HO55" i="47"/>
  <c r="HP55" i="47"/>
  <c r="HQ55" i="47"/>
  <c r="HR55" i="47"/>
  <c r="HS55" i="47"/>
  <c r="HT55" i="47"/>
  <c r="HU55" i="47"/>
  <c r="HV55" i="47"/>
  <c r="HW55" i="47"/>
  <c r="HX55" i="47"/>
  <c r="HY55" i="47"/>
  <c r="HZ55" i="47"/>
  <c r="IA55" i="47"/>
  <c r="IB55" i="47"/>
  <c r="IC55" i="47"/>
  <c r="ID55" i="47"/>
  <c r="IE55" i="47"/>
  <c r="IF55" i="47"/>
  <c r="IG55" i="47"/>
  <c r="IH55" i="47"/>
  <c r="II55" i="47"/>
  <c r="IJ55" i="47"/>
  <c r="IK55" i="47"/>
  <c r="IL55" i="47"/>
  <c r="IM55" i="47"/>
  <c r="IN55" i="47"/>
  <c r="IO55" i="47"/>
  <c r="IP55" i="47"/>
  <c r="IQ55" i="47"/>
  <c r="IR55" i="47"/>
  <c r="IS55" i="47"/>
  <c r="IT55" i="47"/>
  <c r="IU55" i="47"/>
  <c r="IV55" i="47"/>
  <c r="IW55" i="47"/>
  <c r="IX55" i="47"/>
  <c r="IY55" i="47"/>
  <c r="IZ55" i="47"/>
  <c r="JA55" i="47"/>
  <c r="JB55" i="47"/>
  <c r="JC55" i="47"/>
  <c r="JD55" i="47"/>
  <c r="JE55" i="47"/>
  <c r="JF55" i="47"/>
  <c r="JG55" i="47"/>
  <c r="JH55" i="47"/>
  <c r="JI55" i="47"/>
  <c r="JJ55" i="47"/>
  <c r="JK55" i="47"/>
  <c r="JL55" i="47"/>
  <c r="JM55" i="47"/>
  <c r="JN55" i="47"/>
  <c r="JO55" i="47"/>
  <c r="JP55" i="47"/>
  <c r="JQ55" i="47"/>
  <c r="JR55" i="47"/>
  <c r="JS55" i="47"/>
  <c r="JT55" i="47"/>
  <c r="JU55" i="47"/>
  <c r="JV55" i="47"/>
  <c r="JW55" i="47"/>
  <c r="JX55" i="47"/>
  <c r="JY55" i="47"/>
  <c r="JZ55" i="47"/>
  <c r="KA55" i="47"/>
  <c r="KB55" i="47"/>
  <c r="KC55" i="47"/>
  <c r="KD55" i="47"/>
  <c r="KE55" i="47"/>
  <c r="KF55" i="47"/>
  <c r="KG55" i="47"/>
  <c r="KH55" i="47"/>
  <c r="KI55" i="47"/>
  <c r="KJ55" i="47"/>
  <c r="KK55" i="47"/>
  <c r="KL55" i="47"/>
  <c r="KM55" i="47"/>
  <c r="KN55" i="47"/>
  <c r="KO55" i="47"/>
  <c r="KP55" i="47"/>
  <c r="KQ55" i="47"/>
  <c r="KR55" i="47"/>
  <c r="KS55" i="47"/>
  <c r="KT55" i="47"/>
  <c r="KU55" i="47"/>
  <c r="KV55" i="47"/>
  <c r="KW55" i="47"/>
  <c r="KX55" i="47"/>
  <c r="KY55" i="47"/>
  <c r="KZ55" i="47"/>
  <c r="LA55" i="47"/>
  <c r="LB55" i="47"/>
  <c r="LC55" i="47"/>
  <c r="LD55" i="47"/>
  <c r="LE55" i="47"/>
  <c r="D49" i="47"/>
  <c r="E49" i="47"/>
  <c r="F49" i="47"/>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BQ49" i="47"/>
  <c r="BR49" i="47"/>
  <c r="BS49" i="47"/>
  <c r="BT49" i="47"/>
  <c r="BU49" i="47"/>
  <c r="BV49" i="47"/>
  <c r="BW49" i="47"/>
  <c r="BX49" i="47"/>
  <c r="BY49" i="47"/>
  <c r="BZ49" i="47"/>
  <c r="CA49" i="47"/>
  <c r="CB49" i="47"/>
  <c r="CC49" i="47"/>
  <c r="CD49" i="47"/>
  <c r="CE49" i="47"/>
  <c r="CF49" i="47"/>
  <c r="CG49" i="47"/>
  <c r="CH49" i="47"/>
  <c r="CI49" i="47"/>
  <c r="CJ49" i="47"/>
  <c r="CK49" i="47"/>
  <c r="CL49" i="47"/>
  <c r="CM49" i="47"/>
  <c r="CN49" i="47"/>
  <c r="CO49" i="47"/>
  <c r="CP49" i="47"/>
  <c r="CQ49" i="47"/>
  <c r="CR49" i="47"/>
  <c r="CS49" i="47"/>
  <c r="CT49" i="47"/>
  <c r="CU49" i="47"/>
  <c r="CV49" i="47"/>
  <c r="CW49" i="47"/>
  <c r="CX49" i="47"/>
  <c r="CY49" i="47"/>
  <c r="CZ49" i="47"/>
  <c r="DA49" i="47"/>
  <c r="DB49" i="47"/>
  <c r="DC49" i="47"/>
  <c r="DD49" i="47"/>
  <c r="DE49" i="47"/>
  <c r="DF49" i="47"/>
  <c r="DG49" i="47"/>
  <c r="DH49" i="47"/>
  <c r="DI49" i="47"/>
  <c r="DJ49" i="47"/>
  <c r="DK49" i="47"/>
  <c r="DL49" i="47"/>
  <c r="DM49" i="47"/>
  <c r="DN49" i="47"/>
  <c r="DO49" i="47"/>
  <c r="DP49" i="47"/>
  <c r="DQ49" i="47"/>
  <c r="DR49" i="47"/>
  <c r="DS49" i="47"/>
  <c r="DT49" i="47"/>
  <c r="DU49" i="47"/>
  <c r="DV49" i="47"/>
  <c r="DW49" i="47"/>
  <c r="DX49" i="47"/>
  <c r="DY49" i="47"/>
  <c r="DZ49" i="47"/>
  <c r="EA49" i="47"/>
  <c r="EB49" i="47"/>
  <c r="EC49" i="47"/>
  <c r="ED49" i="47"/>
  <c r="EE49" i="47"/>
  <c r="EF49" i="47"/>
  <c r="EG49" i="47"/>
  <c r="EH49" i="47"/>
  <c r="EI49" i="47"/>
  <c r="EJ49" i="47"/>
  <c r="EK49" i="47"/>
  <c r="EL49" i="47"/>
  <c r="EM49" i="47"/>
  <c r="EN49" i="47"/>
  <c r="EO49" i="47"/>
  <c r="EP49" i="47"/>
  <c r="EQ49" i="47"/>
  <c r="ER49" i="47"/>
  <c r="ES49" i="47"/>
  <c r="ET49" i="47"/>
  <c r="EU49" i="47"/>
  <c r="EV49" i="47"/>
  <c r="EW49" i="47"/>
  <c r="EX49" i="47"/>
  <c r="EY49" i="47"/>
  <c r="EZ49" i="47"/>
  <c r="FA49" i="47"/>
  <c r="FB49" i="47"/>
  <c r="FC49" i="47"/>
  <c r="FD49" i="47"/>
  <c r="FE49" i="47"/>
  <c r="FF49" i="47"/>
  <c r="FG49" i="47"/>
  <c r="FH49" i="47"/>
  <c r="FI49" i="47"/>
  <c r="FJ49" i="47"/>
  <c r="FK49" i="47"/>
  <c r="FL49" i="47"/>
  <c r="FM49" i="47"/>
  <c r="FN49" i="47"/>
  <c r="FO49" i="47"/>
  <c r="FP49" i="47"/>
  <c r="FQ49" i="47"/>
  <c r="FR49" i="47"/>
  <c r="FS49" i="47"/>
  <c r="FT49" i="47"/>
  <c r="FU49" i="47"/>
  <c r="FV49" i="47"/>
  <c r="FW49" i="47"/>
  <c r="FX49" i="47"/>
  <c r="FY49" i="47"/>
  <c r="FZ49" i="47"/>
  <c r="GA49" i="47"/>
  <c r="GB49" i="47"/>
  <c r="GC49" i="47"/>
  <c r="GD49" i="47"/>
  <c r="GE49" i="47"/>
  <c r="GF49" i="47"/>
  <c r="GG49" i="47"/>
  <c r="GH49" i="47"/>
  <c r="GI49" i="47"/>
  <c r="GJ49" i="47"/>
  <c r="GK49" i="47"/>
  <c r="GL49" i="47"/>
  <c r="GM49" i="47"/>
  <c r="GN49" i="47"/>
  <c r="GO49" i="47"/>
  <c r="GP49" i="47"/>
  <c r="GQ49" i="47"/>
  <c r="GR49" i="47"/>
  <c r="GS49" i="47"/>
  <c r="GT49" i="47"/>
  <c r="GU49" i="47"/>
  <c r="GV49" i="47"/>
  <c r="GW49" i="47"/>
  <c r="GX49" i="47"/>
  <c r="GY49" i="47"/>
  <c r="GZ49" i="47"/>
  <c r="HA49" i="47"/>
  <c r="HB49" i="47"/>
  <c r="HC49" i="47"/>
  <c r="HD49" i="47"/>
  <c r="HE49" i="47"/>
  <c r="HF49" i="47"/>
  <c r="HG49" i="47"/>
  <c r="HH49" i="47"/>
  <c r="HI49" i="47"/>
  <c r="HJ49" i="47"/>
  <c r="HK49" i="47"/>
  <c r="HL49" i="47"/>
  <c r="HM49" i="47"/>
  <c r="HN49" i="47"/>
  <c r="HO49" i="47"/>
  <c r="HP49" i="47"/>
  <c r="HQ49" i="47"/>
  <c r="HR49" i="47"/>
  <c r="HS49" i="47"/>
  <c r="HT49" i="47"/>
  <c r="HU49" i="47"/>
  <c r="HV49" i="47"/>
  <c r="HW49" i="47"/>
  <c r="HX49" i="47"/>
  <c r="HY49" i="47"/>
  <c r="HZ49" i="47"/>
  <c r="IA49" i="47"/>
  <c r="IB49" i="47"/>
  <c r="IC49" i="47"/>
  <c r="ID49" i="47"/>
  <c r="IE49" i="47"/>
  <c r="IF49" i="47"/>
  <c r="IG49" i="47"/>
  <c r="IH49" i="47"/>
  <c r="II49" i="47"/>
  <c r="IJ49" i="47"/>
  <c r="IK49" i="47"/>
  <c r="IL49" i="47"/>
  <c r="IM49" i="47"/>
  <c r="IN49" i="47"/>
  <c r="IO49" i="47"/>
  <c r="IP49" i="47"/>
  <c r="IQ49" i="47"/>
  <c r="IR49" i="47"/>
  <c r="IS49" i="47"/>
  <c r="IT49" i="47"/>
  <c r="IU49" i="47"/>
  <c r="IV49" i="47"/>
  <c r="IW49" i="47"/>
  <c r="IX49" i="47"/>
  <c r="IY49" i="47"/>
  <c r="IZ49" i="47"/>
  <c r="JA49" i="47"/>
  <c r="JB49" i="47"/>
  <c r="JC49" i="47"/>
  <c r="JD49" i="47"/>
  <c r="JE49" i="47"/>
  <c r="JF49" i="47"/>
  <c r="JG49" i="47"/>
  <c r="JH49" i="47"/>
  <c r="JI49" i="47"/>
  <c r="JJ49" i="47"/>
  <c r="JK49" i="47"/>
  <c r="JL49" i="47"/>
  <c r="JM49" i="47"/>
  <c r="JN49" i="47"/>
  <c r="JO49" i="47"/>
  <c r="JP49" i="47"/>
  <c r="JQ49" i="47"/>
  <c r="JR49" i="47"/>
  <c r="JS49" i="47"/>
  <c r="JT49" i="47"/>
  <c r="JU49" i="47"/>
  <c r="JV49" i="47"/>
  <c r="JW49" i="47"/>
  <c r="JX49" i="47"/>
  <c r="JY49" i="47"/>
  <c r="JZ49" i="47"/>
  <c r="KA49" i="47"/>
  <c r="KB49" i="47"/>
  <c r="KC49" i="47"/>
  <c r="KD49" i="47"/>
  <c r="KE49" i="47"/>
  <c r="KF49" i="47"/>
  <c r="KG49" i="47"/>
  <c r="KH49" i="47"/>
  <c r="KI49" i="47"/>
  <c r="KJ49" i="47"/>
  <c r="KK49" i="47"/>
  <c r="KL49" i="47"/>
  <c r="KM49" i="47"/>
  <c r="KN49" i="47"/>
  <c r="KO49" i="47"/>
  <c r="KP49" i="47"/>
  <c r="KQ49" i="47"/>
  <c r="KR49" i="47"/>
  <c r="KS49" i="47"/>
  <c r="KT49" i="47"/>
  <c r="KU49" i="47"/>
  <c r="KV49" i="47"/>
  <c r="KW49" i="47"/>
  <c r="KX49" i="47"/>
  <c r="KY49" i="47"/>
  <c r="KZ49" i="47"/>
  <c r="LA49" i="47"/>
  <c r="LB49" i="47"/>
  <c r="LC49" i="47"/>
  <c r="LD49" i="47"/>
  <c r="LE49" i="47"/>
  <c r="C49" i="47"/>
  <c r="C55" i="42"/>
  <c r="D55" i="42"/>
  <c r="F55" i="42"/>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D49" i="42"/>
  <c r="F49" i="42"/>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C49" i="42"/>
  <c r="F296" i="40"/>
  <c r="D290" i="40"/>
  <c r="F290" i="40"/>
  <c r="C284" i="40"/>
  <c r="F284" i="40"/>
  <c r="D284" i="40"/>
  <c r="C58" i="17"/>
  <c r="M59" i="12" l="1"/>
  <c r="S44" i="157"/>
  <c r="E48" i="14"/>
  <c r="D50" i="17"/>
  <c r="E50" i="17"/>
  <c r="F50" i="17"/>
  <c r="G50" i="17"/>
  <c r="F48" i="14"/>
  <c r="G48" i="14"/>
  <c r="H48" i="14"/>
  <c r="I48" i="14"/>
  <c r="J48" i="14"/>
  <c r="K48" i="14"/>
  <c r="F55" i="14"/>
  <c r="G55" i="14"/>
  <c r="H55" i="14"/>
  <c r="I55" i="14"/>
  <c r="J55" i="14"/>
  <c r="K55" i="14"/>
  <c r="L81" i="154" l="1"/>
  <c r="L62" i="154"/>
  <c r="L39" i="154"/>
  <c r="M39" i="154"/>
  <c r="L32" i="154"/>
  <c r="C27" i="17"/>
  <c r="B58" i="17"/>
  <c r="D34" i="17"/>
  <c r="E34" i="17"/>
  <c r="F34" i="17"/>
  <c r="G34" i="17"/>
  <c r="E29" i="145"/>
  <c r="K44" i="97" l="1"/>
  <c r="J44" i="97"/>
  <c r="I44" i="97"/>
  <c r="H44" i="97"/>
  <c r="K15" i="97"/>
  <c r="J15" i="97"/>
  <c r="I15" i="97"/>
  <c r="H15" i="97"/>
  <c r="G15" i="97"/>
  <c r="F15" i="97"/>
  <c r="E15" i="97"/>
  <c r="D15" i="97"/>
  <c r="C15" i="97"/>
  <c r="K11" i="97"/>
  <c r="J11" i="97"/>
  <c r="I11" i="97"/>
  <c r="H11" i="97"/>
  <c r="G11" i="97"/>
  <c r="F11" i="97"/>
  <c r="E11" i="97"/>
  <c r="D11" i="97"/>
  <c r="L27" i="123"/>
  <c r="K27" i="123"/>
  <c r="J27" i="123"/>
  <c r="I27" i="123"/>
  <c r="H27" i="123"/>
  <c r="G27" i="123"/>
  <c r="F27" i="123"/>
  <c r="E27" i="123"/>
  <c r="D27" i="123"/>
  <c r="L14" i="123"/>
  <c r="L10" i="123"/>
  <c r="L9" i="123"/>
  <c r="K10" i="123"/>
  <c r="K9" i="123"/>
  <c r="J10" i="123"/>
  <c r="J9" i="123"/>
  <c r="I10" i="123"/>
  <c r="I9" i="123"/>
  <c r="H10" i="123"/>
  <c r="H9" i="123"/>
  <c r="G10" i="123"/>
  <c r="G9" i="123"/>
  <c r="F10" i="123"/>
  <c r="F9" i="123"/>
  <c r="E10" i="123"/>
  <c r="E9" i="123"/>
  <c r="D10" i="123"/>
  <c r="D9" i="123"/>
  <c r="L35" i="122"/>
  <c r="L30" i="122"/>
  <c r="K30" i="122"/>
  <c r="J30" i="122"/>
  <c r="I30" i="122"/>
  <c r="H30" i="122"/>
  <c r="G30" i="122"/>
  <c r="F30" i="122"/>
  <c r="E30" i="122"/>
  <c r="D30" i="122"/>
  <c r="L14" i="122"/>
  <c r="L11" i="122"/>
  <c r="L10" i="122"/>
  <c r="K11" i="122"/>
  <c r="K10" i="122"/>
  <c r="J11" i="122"/>
  <c r="J10" i="122"/>
  <c r="I11" i="122"/>
  <c r="I10" i="122"/>
  <c r="H11" i="122"/>
  <c r="H10" i="122"/>
  <c r="G11" i="122"/>
  <c r="G10" i="122"/>
  <c r="F11" i="122"/>
  <c r="F10" i="122"/>
  <c r="E11" i="122"/>
  <c r="E10" i="122"/>
  <c r="D11" i="122"/>
  <c r="D10" i="122"/>
  <c r="L31" i="121"/>
  <c r="K31" i="121"/>
  <c r="J31" i="121"/>
  <c r="I31" i="121"/>
  <c r="H31" i="121"/>
  <c r="G31" i="121"/>
  <c r="F31" i="121"/>
  <c r="E31" i="121"/>
  <c r="D31" i="121"/>
  <c r="L15" i="121"/>
  <c r="L11" i="121"/>
  <c r="L10" i="121"/>
  <c r="D11" i="121"/>
  <c r="E11" i="121" s="1"/>
  <c r="F11" i="121" s="1"/>
  <c r="G11" i="121" s="1"/>
  <c r="H11" i="121" s="1"/>
  <c r="I11" i="121" s="1"/>
  <c r="J11" i="121" s="1"/>
  <c r="K11" i="121" s="1"/>
  <c r="D10" i="121"/>
  <c r="E10" i="121" s="1"/>
  <c r="F10" i="121" s="1"/>
  <c r="G10" i="121" s="1"/>
  <c r="H10" i="121" s="1"/>
  <c r="I10" i="121" s="1"/>
  <c r="J10" i="121" s="1"/>
  <c r="K10" i="121" s="1"/>
  <c r="L31" i="120"/>
  <c r="K31" i="120"/>
  <c r="J31" i="120"/>
  <c r="I31" i="120"/>
  <c r="H31" i="120"/>
  <c r="G31" i="120"/>
  <c r="F31" i="120"/>
  <c r="E31" i="120"/>
  <c r="D31" i="120"/>
  <c r="L15" i="120"/>
  <c r="L11" i="120"/>
  <c r="L10" i="120"/>
  <c r="K11" i="120"/>
  <c r="J11" i="120"/>
  <c r="I11" i="120"/>
  <c r="H11" i="120"/>
  <c r="G11" i="120"/>
  <c r="F11" i="120"/>
  <c r="E11" i="120"/>
  <c r="D11" i="120"/>
  <c r="K10" i="120"/>
  <c r="J10" i="120"/>
  <c r="I10" i="120"/>
  <c r="H10" i="120"/>
  <c r="G10" i="120"/>
  <c r="F10" i="120"/>
  <c r="E10" i="120"/>
  <c r="D10" i="120"/>
  <c r="L28" i="119"/>
  <c r="K28" i="119"/>
  <c r="J28" i="119"/>
  <c r="I28" i="119"/>
  <c r="H28" i="119"/>
  <c r="G28" i="119"/>
  <c r="F28" i="119"/>
  <c r="E28" i="119"/>
  <c r="D28" i="119"/>
  <c r="L10" i="119"/>
  <c r="K10" i="119"/>
  <c r="J10" i="119"/>
  <c r="I10" i="119"/>
  <c r="H10" i="119"/>
  <c r="G10" i="119"/>
  <c r="F10" i="119"/>
  <c r="E10" i="119"/>
  <c r="D10" i="119"/>
  <c r="L14" i="119"/>
  <c r="L9" i="119"/>
  <c r="K9" i="119"/>
  <c r="J9" i="119"/>
  <c r="I9" i="119"/>
  <c r="H9" i="119"/>
  <c r="G9" i="119"/>
  <c r="F9" i="119"/>
  <c r="E9" i="119"/>
  <c r="D9" i="119"/>
  <c r="K10" i="106"/>
  <c r="J10" i="106"/>
  <c r="I10" i="106"/>
  <c r="H10" i="106"/>
  <c r="G10" i="106"/>
  <c r="BC49" i="51"/>
  <c r="BC48" i="51"/>
  <c r="BC47" i="51"/>
  <c r="BC46" i="51"/>
  <c r="BC43" i="51"/>
  <c r="BC42" i="51"/>
  <c r="BC41" i="51"/>
  <c r="BC40" i="51"/>
  <c r="BC39" i="51"/>
  <c r="BC38" i="51"/>
  <c r="BC37" i="51"/>
  <c r="BC33" i="51"/>
  <c r="BC32" i="51"/>
  <c r="BC27" i="51"/>
  <c r="BC26" i="51"/>
  <c r="BC25" i="51"/>
  <c r="BC24" i="51"/>
  <c r="BC22" i="51"/>
  <c r="BC21" i="51"/>
  <c r="BC20" i="51"/>
  <c r="BC18" i="51"/>
  <c r="BC17" i="51"/>
  <c r="BC16" i="51"/>
  <c r="BC15" i="51"/>
  <c r="BC14" i="51"/>
  <c r="BC13" i="51"/>
  <c r="BC11" i="51"/>
  <c r="BC10" i="51"/>
  <c r="AX49" i="51"/>
  <c r="AX48" i="51"/>
  <c r="AX47" i="51"/>
  <c r="AX46" i="51"/>
  <c r="AX43" i="51"/>
  <c r="AX42" i="51"/>
  <c r="AX41" i="51"/>
  <c r="AX40" i="51"/>
  <c r="AX39" i="51"/>
  <c r="AX38" i="51"/>
  <c r="AX37" i="51"/>
  <c r="AX44" i="51" s="1"/>
  <c r="AX33" i="51"/>
  <c r="AX32" i="51"/>
  <c r="AX27" i="51"/>
  <c r="AX26" i="51"/>
  <c r="AX25" i="51"/>
  <c r="AX24" i="51"/>
  <c r="AX22" i="51"/>
  <c r="AX21" i="51"/>
  <c r="AX20" i="51"/>
  <c r="AX18" i="51"/>
  <c r="AX17" i="51"/>
  <c r="AX16" i="51"/>
  <c r="AX15" i="51"/>
  <c r="AX14" i="51"/>
  <c r="AX13" i="51"/>
  <c r="AX11" i="51"/>
  <c r="AX10" i="51"/>
  <c r="AS49" i="51"/>
  <c r="AS48" i="51"/>
  <c r="AS47" i="51"/>
  <c r="AS46" i="51"/>
  <c r="AS43" i="51"/>
  <c r="AS42" i="51"/>
  <c r="AS41" i="51"/>
  <c r="AS40" i="51"/>
  <c r="AS39" i="51"/>
  <c r="AS38" i="51"/>
  <c r="AS37" i="51"/>
  <c r="AS33" i="51"/>
  <c r="AS32" i="51"/>
  <c r="AS27" i="51"/>
  <c r="AS26" i="51"/>
  <c r="AS25" i="51"/>
  <c r="AS24" i="51"/>
  <c r="AS22" i="51"/>
  <c r="AS21" i="51"/>
  <c r="AS20" i="51"/>
  <c r="AS18" i="51"/>
  <c r="AS17" i="51"/>
  <c r="AS16" i="51"/>
  <c r="AS15" i="51"/>
  <c r="AS14" i="51"/>
  <c r="AS13" i="51"/>
  <c r="AS11" i="51"/>
  <c r="AS10" i="51"/>
  <c r="AN49" i="51"/>
  <c r="AN48" i="51"/>
  <c r="AN47" i="51"/>
  <c r="AN46" i="51"/>
  <c r="AN43" i="51"/>
  <c r="AN42" i="51"/>
  <c r="AN41" i="51"/>
  <c r="AN40" i="51"/>
  <c r="AN39" i="51"/>
  <c r="AN38" i="51"/>
  <c r="AN37" i="51"/>
  <c r="AN44" i="51" s="1"/>
  <c r="AN33" i="51"/>
  <c r="AN32" i="51"/>
  <c r="AN27" i="51"/>
  <c r="AN26" i="51"/>
  <c r="AN25" i="51"/>
  <c r="AN24" i="51"/>
  <c r="AN22" i="51"/>
  <c r="AN21" i="51"/>
  <c r="AN20" i="51"/>
  <c r="AN18" i="51"/>
  <c r="AN17" i="51"/>
  <c r="AN16" i="51"/>
  <c r="AN15" i="51"/>
  <c r="AN14" i="51"/>
  <c r="AN13" i="51"/>
  <c r="AN11" i="51"/>
  <c r="AN10" i="51"/>
  <c r="AI49" i="51"/>
  <c r="AI48" i="51"/>
  <c r="AI47" i="51"/>
  <c r="AI46" i="51"/>
  <c r="AI43" i="51"/>
  <c r="AI42" i="51"/>
  <c r="AI41" i="51"/>
  <c r="AI40" i="51"/>
  <c r="AI39" i="51"/>
  <c r="AI38" i="51"/>
  <c r="AI37" i="51"/>
  <c r="AI33" i="51"/>
  <c r="AI32" i="51"/>
  <c r="AI34" i="51" s="1"/>
  <c r="AI27" i="51"/>
  <c r="AI26" i="51"/>
  <c r="AI25" i="51"/>
  <c r="AI24" i="51"/>
  <c r="AI22" i="51"/>
  <c r="AI21" i="51"/>
  <c r="AI20" i="51"/>
  <c r="AI18" i="51"/>
  <c r="AI17" i="51"/>
  <c r="AI16" i="51"/>
  <c r="AI15" i="51"/>
  <c r="AI14" i="51"/>
  <c r="AI13" i="51"/>
  <c r="AI11" i="51"/>
  <c r="AI10" i="51"/>
  <c r="AD49" i="51"/>
  <c r="AD48" i="51"/>
  <c r="AD47" i="51"/>
  <c r="AD46" i="51"/>
  <c r="AD43" i="51"/>
  <c r="AD42" i="51"/>
  <c r="AD41" i="51"/>
  <c r="AD40" i="51"/>
  <c r="AD39" i="51"/>
  <c r="AD38" i="51"/>
  <c r="AD37" i="51"/>
  <c r="AD44" i="51" s="1"/>
  <c r="AD33" i="51"/>
  <c r="AD32" i="51"/>
  <c r="AD27" i="51"/>
  <c r="AD26" i="51"/>
  <c r="AD25" i="51"/>
  <c r="AD24" i="51"/>
  <c r="AD22" i="51"/>
  <c r="AD21" i="51"/>
  <c r="AD20" i="51"/>
  <c r="AD18" i="51"/>
  <c r="AD17" i="51"/>
  <c r="AD16" i="51"/>
  <c r="AD15" i="51"/>
  <c r="AD14" i="51"/>
  <c r="AD13" i="51"/>
  <c r="AD11" i="51"/>
  <c r="AD10" i="51"/>
  <c r="Y49" i="51"/>
  <c r="Y48" i="51"/>
  <c r="Y47" i="51"/>
  <c r="Y46" i="51"/>
  <c r="Y43" i="51"/>
  <c r="Y42" i="51"/>
  <c r="Y41" i="51"/>
  <c r="Y40" i="51"/>
  <c r="Y39" i="51"/>
  <c r="Y38" i="51"/>
  <c r="Y37" i="51"/>
  <c r="Y33" i="51"/>
  <c r="Y32" i="51"/>
  <c r="Y27" i="51"/>
  <c r="Y26" i="51"/>
  <c r="Y25" i="51"/>
  <c r="Y24" i="51"/>
  <c r="Y22" i="51"/>
  <c r="Y21" i="51"/>
  <c r="Y20" i="51"/>
  <c r="Y18" i="51"/>
  <c r="Y17" i="51"/>
  <c r="Y16" i="51"/>
  <c r="Y15" i="51"/>
  <c r="Y14" i="51"/>
  <c r="Y13" i="51"/>
  <c r="Y11" i="51"/>
  <c r="Y10" i="51"/>
  <c r="T49" i="51"/>
  <c r="T48" i="51"/>
  <c r="T47" i="51"/>
  <c r="T46" i="51"/>
  <c r="T43" i="51"/>
  <c r="T42" i="51"/>
  <c r="T41" i="51"/>
  <c r="T40" i="51"/>
  <c r="T39" i="51"/>
  <c r="T38" i="51"/>
  <c r="T37" i="51"/>
  <c r="T44" i="51" s="1"/>
  <c r="T33" i="51"/>
  <c r="T32" i="51"/>
  <c r="T27" i="51"/>
  <c r="T26" i="51"/>
  <c r="T25" i="51"/>
  <c r="T24" i="51"/>
  <c r="T22" i="51"/>
  <c r="T21" i="51"/>
  <c r="T20" i="51"/>
  <c r="T18" i="51"/>
  <c r="T17" i="51"/>
  <c r="T16" i="51"/>
  <c r="T15" i="51"/>
  <c r="T14" i="51"/>
  <c r="T13" i="51"/>
  <c r="T11" i="51"/>
  <c r="T10" i="51"/>
  <c r="O49" i="51"/>
  <c r="O48" i="51"/>
  <c r="O47" i="51"/>
  <c r="O46" i="51"/>
  <c r="O43" i="51"/>
  <c r="O42" i="51"/>
  <c r="O41" i="51"/>
  <c r="O40" i="51"/>
  <c r="O39" i="51"/>
  <c r="O38" i="51"/>
  <c r="O37" i="51"/>
  <c r="O33" i="51"/>
  <c r="O32" i="51"/>
  <c r="O27" i="51"/>
  <c r="O26" i="51"/>
  <c r="O25" i="51"/>
  <c r="O24" i="51"/>
  <c r="O22" i="51"/>
  <c r="O21" i="51"/>
  <c r="O20" i="51"/>
  <c r="O18" i="51"/>
  <c r="O17" i="51"/>
  <c r="O16" i="51"/>
  <c r="O15" i="51"/>
  <c r="O14" i="51"/>
  <c r="O13" i="51"/>
  <c r="O11" i="51"/>
  <c r="O10" i="51"/>
  <c r="J49" i="51"/>
  <c r="J48" i="51"/>
  <c r="J47" i="51"/>
  <c r="J46" i="51"/>
  <c r="J43" i="51"/>
  <c r="J42" i="51"/>
  <c r="J41" i="51"/>
  <c r="J40" i="51"/>
  <c r="J39" i="51"/>
  <c r="J38" i="51"/>
  <c r="J37" i="51"/>
  <c r="J44" i="51" s="1"/>
  <c r="J33" i="51"/>
  <c r="J32" i="51"/>
  <c r="J27" i="51"/>
  <c r="J26" i="51"/>
  <c r="J25" i="51"/>
  <c r="J24" i="51"/>
  <c r="J22" i="51"/>
  <c r="J21" i="51"/>
  <c r="J20" i="51"/>
  <c r="J18" i="51"/>
  <c r="J17" i="51"/>
  <c r="J16" i="51"/>
  <c r="J15" i="51"/>
  <c r="J14" i="51"/>
  <c r="J13" i="51"/>
  <c r="J11" i="51"/>
  <c r="J10" i="51"/>
  <c r="E49" i="51"/>
  <c r="E48" i="51"/>
  <c r="E47" i="51"/>
  <c r="E46" i="51"/>
  <c r="E43" i="51"/>
  <c r="E42" i="51"/>
  <c r="E41" i="51"/>
  <c r="E40" i="51"/>
  <c r="E39" i="51"/>
  <c r="E38" i="51"/>
  <c r="E37" i="51"/>
  <c r="E33" i="51"/>
  <c r="E32" i="51"/>
  <c r="E34" i="51" s="1"/>
  <c r="E27" i="51"/>
  <c r="E26" i="51"/>
  <c r="E25" i="51"/>
  <c r="E24" i="51"/>
  <c r="E22" i="51"/>
  <c r="E21" i="51"/>
  <c r="E20" i="51"/>
  <c r="E18" i="51"/>
  <c r="E17" i="51"/>
  <c r="E16" i="51"/>
  <c r="E15" i="51"/>
  <c r="E14" i="51"/>
  <c r="E13" i="51"/>
  <c r="E11" i="51"/>
  <c r="E10" i="51"/>
  <c r="AX45" i="49"/>
  <c r="AX44" i="49"/>
  <c r="AX43" i="49"/>
  <c r="AX42" i="49"/>
  <c r="AX46" i="49" s="1"/>
  <c r="AX39" i="49"/>
  <c r="AX38" i="49"/>
  <c r="AX37" i="49"/>
  <c r="AX40" i="49" s="1"/>
  <c r="AX33" i="49"/>
  <c r="AX32" i="49"/>
  <c r="AX31" i="49"/>
  <c r="AX25" i="49"/>
  <c r="AX24" i="49"/>
  <c r="AX23" i="49"/>
  <c r="AX21" i="49"/>
  <c r="AX19" i="49"/>
  <c r="AX17" i="49"/>
  <c r="AX16" i="49"/>
  <c r="AX14" i="49"/>
  <c r="AX13" i="49"/>
  <c r="AX11" i="49"/>
  <c r="AX10" i="49"/>
  <c r="AS45" i="49"/>
  <c r="AS44" i="49"/>
  <c r="AS43" i="49"/>
  <c r="AS42" i="49"/>
  <c r="AS39" i="49"/>
  <c r="AS38" i="49"/>
  <c r="AS37" i="49"/>
  <c r="AS40" i="49" s="1"/>
  <c r="AS33" i="49"/>
  <c r="AS32" i="49"/>
  <c r="AS31" i="49"/>
  <c r="AS25" i="49"/>
  <c r="AS24" i="49"/>
  <c r="AS23" i="49"/>
  <c r="AS21" i="49"/>
  <c r="AS19" i="49"/>
  <c r="AS17" i="49"/>
  <c r="AS16" i="49"/>
  <c r="AS14" i="49"/>
  <c r="AS13" i="49"/>
  <c r="AS11" i="49"/>
  <c r="AS10" i="49"/>
  <c r="AN45" i="49"/>
  <c r="AN44" i="49"/>
  <c r="AN43" i="49"/>
  <c r="AN42" i="49"/>
  <c r="AN46" i="49" s="1"/>
  <c r="AN39" i="49"/>
  <c r="AN38" i="49"/>
  <c r="AN37" i="49"/>
  <c r="AN40" i="49" s="1"/>
  <c r="AN33" i="49"/>
  <c r="AN32" i="49"/>
  <c r="AN31" i="49"/>
  <c r="AN25" i="49"/>
  <c r="AN24" i="49"/>
  <c r="AN23" i="49"/>
  <c r="AN21" i="49"/>
  <c r="AN19" i="49"/>
  <c r="AN17" i="49"/>
  <c r="AN16" i="49"/>
  <c r="AN14" i="49"/>
  <c r="AN13" i="49"/>
  <c r="AN11" i="49"/>
  <c r="AN10" i="49"/>
  <c r="AI45" i="49"/>
  <c r="AI44" i="49"/>
  <c r="AI43" i="49"/>
  <c r="AI42" i="49"/>
  <c r="AI46" i="49" s="1"/>
  <c r="AI39" i="49"/>
  <c r="AI38" i="49"/>
  <c r="AI37" i="49"/>
  <c r="AI40" i="49" s="1"/>
  <c r="AI33" i="49"/>
  <c r="AI32" i="49"/>
  <c r="AI31" i="49"/>
  <c r="AI25" i="49"/>
  <c r="AI24" i="49"/>
  <c r="AI23" i="49"/>
  <c r="AI21" i="49"/>
  <c r="AI19" i="49"/>
  <c r="AI17" i="49"/>
  <c r="AI16" i="49"/>
  <c r="AI14" i="49"/>
  <c r="AI13" i="49"/>
  <c r="AI11" i="49"/>
  <c r="AI10" i="49"/>
  <c r="AD45" i="49"/>
  <c r="AD44" i="49"/>
  <c r="AD43" i="49"/>
  <c r="AD42" i="49"/>
  <c r="AD39" i="49"/>
  <c r="AD38" i="49"/>
  <c r="AD37" i="49"/>
  <c r="AD40" i="49" s="1"/>
  <c r="AD33" i="49"/>
  <c r="AD32" i="49"/>
  <c r="AD31" i="49"/>
  <c r="AD25" i="49"/>
  <c r="AD24" i="49"/>
  <c r="AD23" i="49"/>
  <c r="AD21" i="49"/>
  <c r="AD19" i="49"/>
  <c r="AD17" i="49"/>
  <c r="AD16" i="49"/>
  <c r="AD14" i="49"/>
  <c r="AD13" i="49"/>
  <c r="AD11" i="49"/>
  <c r="AD10" i="49"/>
  <c r="Y45" i="49"/>
  <c r="Y44" i="49"/>
  <c r="Y43" i="49"/>
  <c r="Y42" i="49"/>
  <c r="Y46" i="49" s="1"/>
  <c r="Y39" i="49"/>
  <c r="Y38" i="49"/>
  <c r="Y37" i="49"/>
  <c r="Y40" i="49" s="1"/>
  <c r="Y33" i="49"/>
  <c r="Y32" i="49"/>
  <c r="Y31" i="49"/>
  <c r="Y25" i="49"/>
  <c r="Y24" i="49"/>
  <c r="Y23" i="49"/>
  <c r="Y21" i="49"/>
  <c r="Y19" i="49"/>
  <c r="Y17" i="49"/>
  <c r="Y16" i="49"/>
  <c r="Y14" i="49"/>
  <c r="Y13" i="49"/>
  <c r="Y11" i="49"/>
  <c r="Y10" i="49"/>
  <c r="T45" i="49"/>
  <c r="T44" i="49"/>
  <c r="T43" i="49"/>
  <c r="T42" i="49"/>
  <c r="T46" i="49" s="1"/>
  <c r="T39" i="49"/>
  <c r="T38" i="49"/>
  <c r="T37" i="49"/>
  <c r="T40" i="49" s="1"/>
  <c r="T33" i="49"/>
  <c r="T32" i="49"/>
  <c r="T31" i="49"/>
  <c r="T25" i="49"/>
  <c r="T24" i="49"/>
  <c r="T23" i="49"/>
  <c r="T21" i="49"/>
  <c r="T19" i="49"/>
  <c r="T17" i="49"/>
  <c r="T16" i="49"/>
  <c r="T14" i="49"/>
  <c r="T13" i="49"/>
  <c r="T11" i="49"/>
  <c r="T10" i="49"/>
  <c r="O45" i="49"/>
  <c r="O44" i="49"/>
  <c r="O43" i="49"/>
  <c r="O42" i="49"/>
  <c r="O46" i="49" s="1"/>
  <c r="O39" i="49"/>
  <c r="O38" i="49"/>
  <c r="O37" i="49"/>
  <c r="O40" i="49" s="1"/>
  <c r="O33" i="49"/>
  <c r="O32" i="49"/>
  <c r="O31" i="49"/>
  <c r="O25" i="49"/>
  <c r="O24" i="49"/>
  <c r="O23" i="49"/>
  <c r="O21" i="49"/>
  <c r="O19" i="49"/>
  <c r="O17" i="49"/>
  <c r="O16" i="49"/>
  <c r="O14" i="49"/>
  <c r="O13" i="49"/>
  <c r="O11" i="49"/>
  <c r="O10" i="49"/>
  <c r="J45" i="49"/>
  <c r="J44" i="49"/>
  <c r="J43" i="49"/>
  <c r="J42" i="49"/>
  <c r="J46" i="49" s="1"/>
  <c r="J39" i="49"/>
  <c r="J38" i="49"/>
  <c r="J37" i="49"/>
  <c r="J40" i="49" s="1"/>
  <c r="J33" i="49"/>
  <c r="J32" i="49"/>
  <c r="J31" i="49"/>
  <c r="J25" i="49"/>
  <c r="J24" i="49"/>
  <c r="J23" i="49"/>
  <c r="J21" i="49"/>
  <c r="J19" i="49"/>
  <c r="J17" i="49"/>
  <c r="J16" i="49"/>
  <c r="J14" i="49"/>
  <c r="J13" i="49"/>
  <c r="J11" i="49"/>
  <c r="J10" i="49"/>
  <c r="E45" i="49"/>
  <c r="E44" i="49"/>
  <c r="E43" i="49"/>
  <c r="E42" i="49"/>
  <c r="E46" i="49" s="1"/>
  <c r="E39" i="49"/>
  <c r="E38" i="49"/>
  <c r="E37" i="49"/>
  <c r="E40" i="49" s="1"/>
  <c r="E33" i="49"/>
  <c r="E32" i="49"/>
  <c r="E31" i="49"/>
  <c r="E25" i="49"/>
  <c r="E24" i="49"/>
  <c r="E23" i="49"/>
  <c r="E21" i="49"/>
  <c r="E19" i="49"/>
  <c r="E17" i="49"/>
  <c r="E16" i="49"/>
  <c r="E14" i="49"/>
  <c r="E13" i="49"/>
  <c r="E11" i="49"/>
  <c r="E10" i="49"/>
  <c r="E27" i="49" s="1"/>
  <c r="H2" i="47"/>
  <c r="M2" i="47"/>
  <c r="R2" i="47"/>
  <c r="C2" i="46"/>
  <c r="C1" i="47" s="1"/>
  <c r="KX54" i="47"/>
  <c r="KX53" i="47"/>
  <c r="KX52" i="47"/>
  <c r="KX51" i="47"/>
  <c r="KX48" i="47"/>
  <c r="KX47" i="47"/>
  <c r="KX46" i="47"/>
  <c r="KX45" i="47"/>
  <c r="KX44" i="47"/>
  <c r="KX43" i="47"/>
  <c r="KX42" i="47"/>
  <c r="KX38" i="47"/>
  <c r="KX37" i="47"/>
  <c r="KX36" i="47"/>
  <c r="KX34" i="47"/>
  <c r="KX33" i="47"/>
  <c r="KX32" i="47"/>
  <c r="KX30" i="47"/>
  <c r="KX29" i="47"/>
  <c r="KX27" i="47"/>
  <c r="KX26" i="47"/>
  <c r="KX24" i="47"/>
  <c r="KX23" i="47"/>
  <c r="KX21" i="47"/>
  <c r="KX20" i="47"/>
  <c r="KX18" i="47"/>
  <c r="KX17" i="47"/>
  <c r="KX15" i="47"/>
  <c r="KX14" i="47"/>
  <c r="KX12" i="47"/>
  <c r="KX11" i="47"/>
  <c r="KS54" i="47"/>
  <c r="KS53" i="47"/>
  <c r="KS52" i="47"/>
  <c r="KS51" i="47"/>
  <c r="KS48" i="47"/>
  <c r="KS47" i="47"/>
  <c r="KS46" i="47"/>
  <c r="KS45" i="47"/>
  <c r="KS44" i="47"/>
  <c r="KS43" i="47"/>
  <c r="KS42" i="47"/>
  <c r="KS38" i="47"/>
  <c r="KS37" i="47"/>
  <c r="KS36" i="47"/>
  <c r="KS34" i="47"/>
  <c r="KS33" i="47"/>
  <c r="KS32" i="47"/>
  <c r="KS30" i="47"/>
  <c r="KS29" i="47"/>
  <c r="KS27" i="47"/>
  <c r="KS26" i="47"/>
  <c r="KS24" i="47"/>
  <c r="KS23" i="47"/>
  <c r="KS21" i="47"/>
  <c r="KS20" i="47"/>
  <c r="KS18" i="47"/>
  <c r="KS17" i="47"/>
  <c r="KS15" i="47"/>
  <c r="KS14" i="47"/>
  <c r="KS12" i="47"/>
  <c r="KS11" i="47"/>
  <c r="KN54" i="47"/>
  <c r="KN53" i="47"/>
  <c r="KN52" i="47"/>
  <c r="KN51" i="47"/>
  <c r="KN48" i="47"/>
  <c r="KN47" i="47"/>
  <c r="KN46" i="47"/>
  <c r="KN45" i="47"/>
  <c r="KN44" i="47"/>
  <c r="KN43" i="47"/>
  <c r="KN42" i="47"/>
  <c r="KN38" i="47"/>
  <c r="KN37" i="47"/>
  <c r="KN36" i="47"/>
  <c r="KN34" i="47"/>
  <c r="KN33" i="47"/>
  <c r="KN32" i="47"/>
  <c r="KN30" i="47"/>
  <c r="KN29" i="47"/>
  <c r="KN27" i="47"/>
  <c r="KN26" i="47"/>
  <c r="KN24" i="47"/>
  <c r="KN23" i="47"/>
  <c r="KN21" i="47"/>
  <c r="KN20" i="47"/>
  <c r="KN18" i="47"/>
  <c r="KN17" i="47"/>
  <c r="KN15" i="47"/>
  <c r="KN14" i="47"/>
  <c r="KN12" i="47"/>
  <c r="KN11" i="47"/>
  <c r="KI54" i="47"/>
  <c r="KI53" i="47"/>
  <c r="KI52" i="47"/>
  <c r="KI51" i="47"/>
  <c r="KI48" i="47"/>
  <c r="KI47" i="47"/>
  <c r="KI46" i="47"/>
  <c r="KI45" i="47"/>
  <c r="KI44" i="47"/>
  <c r="KI43" i="47"/>
  <c r="KI42" i="47"/>
  <c r="KI38" i="47"/>
  <c r="KI37" i="47"/>
  <c r="KI36" i="47"/>
  <c r="KI34" i="47"/>
  <c r="KI33" i="47"/>
  <c r="KI32" i="47"/>
  <c r="KI30" i="47"/>
  <c r="KI29" i="47"/>
  <c r="KI27" i="47"/>
  <c r="KI26" i="47"/>
  <c r="KI24" i="47"/>
  <c r="KI23" i="47"/>
  <c r="KI21" i="47"/>
  <c r="KI20" i="47"/>
  <c r="KI18" i="47"/>
  <c r="KI17" i="47"/>
  <c r="KI15" i="47"/>
  <c r="KI14" i="47"/>
  <c r="KI12" i="47"/>
  <c r="KI11" i="47"/>
  <c r="KD54" i="47"/>
  <c r="KD53" i="47"/>
  <c r="KD52" i="47"/>
  <c r="KD51" i="47"/>
  <c r="KD48" i="47"/>
  <c r="KD47" i="47"/>
  <c r="KD46" i="47"/>
  <c r="KD45" i="47"/>
  <c r="KD44" i="47"/>
  <c r="KD43" i="47"/>
  <c r="KD42" i="47"/>
  <c r="KD38" i="47"/>
  <c r="KD37" i="47"/>
  <c r="KD36" i="47"/>
  <c r="KD34" i="47"/>
  <c r="KD33" i="47"/>
  <c r="KD32" i="47"/>
  <c r="KD30" i="47"/>
  <c r="KD29" i="47"/>
  <c r="KD27" i="47"/>
  <c r="KD26" i="47"/>
  <c r="KD24" i="47"/>
  <c r="KD23" i="47"/>
  <c r="KD21" i="47"/>
  <c r="KD20" i="47"/>
  <c r="KD18" i="47"/>
  <c r="KD17" i="47"/>
  <c r="KD15" i="47"/>
  <c r="KD14" i="47"/>
  <c r="KD12" i="47"/>
  <c r="KD11" i="47"/>
  <c r="JY54" i="47"/>
  <c r="JY53" i="47"/>
  <c r="JY52" i="47"/>
  <c r="JY51" i="47"/>
  <c r="JY48" i="47"/>
  <c r="JY47" i="47"/>
  <c r="JY46" i="47"/>
  <c r="JY45" i="47"/>
  <c r="JY44" i="47"/>
  <c r="JY43" i="47"/>
  <c r="JY42" i="47"/>
  <c r="JY38" i="47"/>
  <c r="JY37" i="47"/>
  <c r="JY36" i="47"/>
  <c r="JY34" i="47"/>
  <c r="JY33" i="47"/>
  <c r="JY32" i="47"/>
  <c r="JY30" i="47"/>
  <c r="JY29" i="47"/>
  <c r="JY27" i="47"/>
  <c r="JY26" i="47"/>
  <c r="JY24" i="47"/>
  <c r="JY23" i="47"/>
  <c r="JY21" i="47"/>
  <c r="JY20" i="47"/>
  <c r="JY18" i="47"/>
  <c r="JY17" i="47"/>
  <c r="JY15" i="47"/>
  <c r="JY14" i="47"/>
  <c r="JY12" i="47"/>
  <c r="JY11" i="47"/>
  <c r="JT54" i="47"/>
  <c r="JT53" i="47"/>
  <c r="JT52" i="47"/>
  <c r="JT51" i="47"/>
  <c r="JT48" i="47"/>
  <c r="JT47" i="47"/>
  <c r="JT46" i="47"/>
  <c r="JT45" i="47"/>
  <c r="JT44" i="47"/>
  <c r="JT43" i="47"/>
  <c r="JT42" i="47"/>
  <c r="JT38" i="47"/>
  <c r="JT37" i="47"/>
  <c r="JT36" i="47"/>
  <c r="JT34" i="47"/>
  <c r="JT33" i="47"/>
  <c r="JT32" i="47"/>
  <c r="JT30" i="47"/>
  <c r="JT29" i="47"/>
  <c r="JT27" i="47"/>
  <c r="JT26" i="47"/>
  <c r="JT24" i="47"/>
  <c r="JT23" i="47"/>
  <c r="JT21" i="47"/>
  <c r="JT20" i="47"/>
  <c r="JT18" i="47"/>
  <c r="JT17" i="47"/>
  <c r="JT15" i="47"/>
  <c r="JT14" i="47"/>
  <c r="JT12" i="47"/>
  <c r="JT11" i="47"/>
  <c r="JO54" i="47"/>
  <c r="JO53" i="47"/>
  <c r="JO52" i="47"/>
  <c r="JO51" i="47"/>
  <c r="JO48" i="47"/>
  <c r="JO47" i="47"/>
  <c r="JO46" i="47"/>
  <c r="JO45" i="47"/>
  <c r="JO44" i="47"/>
  <c r="JO43" i="47"/>
  <c r="JO42" i="47"/>
  <c r="JO38" i="47"/>
  <c r="JO37" i="47"/>
  <c r="JO36" i="47"/>
  <c r="JO34" i="47"/>
  <c r="JO33" i="47"/>
  <c r="JO32" i="47"/>
  <c r="JO30" i="47"/>
  <c r="JO29" i="47"/>
  <c r="JO27" i="47"/>
  <c r="JO26" i="47"/>
  <c r="JO24" i="47"/>
  <c r="JO23" i="47"/>
  <c r="JO21" i="47"/>
  <c r="JO20" i="47"/>
  <c r="JO18" i="47"/>
  <c r="JO17" i="47"/>
  <c r="JO15" i="47"/>
  <c r="JO14" i="47"/>
  <c r="JO12" i="47"/>
  <c r="JO11" i="47"/>
  <c r="JJ54" i="47"/>
  <c r="JJ53" i="47"/>
  <c r="JJ52" i="47"/>
  <c r="JJ51" i="47"/>
  <c r="JJ48" i="47"/>
  <c r="JJ47" i="47"/>
  <c r="JJ46" i="47"/>
  <c r="JJ45" i="47"/>
  <c r="JJ44" i="47"/>
  <c r="JJ43" i="47"/>
  <c r="JJ42" i="47"/>
  <c r="JJ38" i="47"/>
  <c r="JJ37" i="47"/>
  <c r="JJ36" i="47"/>
  <c r="JJ34" i="47"/>
  <c r="JJ33" i="47"/>
  <c r="JJ32" i="47"/>
  <c r="JJ30" i="47"/>
  <c r="JJ29" i="47"/>
  <c r="JJ27" i="47"/>
  <c r="JJ26" i="47"/>
  <c r="JJ24" i="47"/>
  <c r="JJ23" i="47"/>
  <c r="JJ21" i="47"/>
  <c r="JJ20" i="47"/>
  <c r="JJ18" i="47"/>
  <c r="JJ17" i="47"/>
  <c r="JJ15" i="47"/>
  <c r="JJ14" i="47"/>
  <c r="JJ12" i="47"/>
  <c r="JJ11" i="47"/>
  <c r="JE54" i="47"/>
  <c r="JE53" i="47"/>
  <c r="JE52" i="47"/>
  <c r="JE51" i="47"/>
  <c r="JE48" i="47"/>
  <c r="JE47" i="47"/>
  <c r="JE46" i="47"/>
  <c r="JE45" i="47"/>
  <c r="JE44" i="47"/>
  <c r="JE43" i="47"/>
  <c r="JE42" i="47"/>
  <c r="JE38" i="47"/>
  <c r="JE37" i="47"/>
  <c r="JE36" i="47"/>
  <c r="JE34" i="47"/>
  <c r="JE33" i="47"/>
  <c r="JE32" i="47"/>
  <c r="JE30" i="47"/>
  <c r="JE29" i="47"/>
  <c r="JE27" i="47"/>
  <c r="JE26" i="47"/>
  <c r="JE24" i="47"/>
  <c r="JE23" i="47"/>
  <c r="JE21" i="47"/>
  <c r="JE20" i="47"/>
  <c r="JE18" i="47"/>
  <c r="JE17" i="47"/>
  <c r="JE15" i="47"/>
  <c r="JE14" i="47"/>
  <c r="JE12" i="47"/>
  <c r="JE11" i="47"/>
  <c r="IZ54" i="47"/>
  <c r="IZ53" i="47"/>
  <c r="IZ52" i="47"/>
  <c r="IZ51" i="47"/>
  <c r="IZ48" i="47"/>
  <c r="IZ47" i="47"/>
  <c r="IZ46" i="47"/>
  <c r="IZ45" i="47"/>
  <c r="IZ44" i="47"/>
  <c r="IZ43" i="47"/>
  <c r="IZ42" i="47"/>
  <c r="IZ38" i="47"/>
  <c r="IZ37" i="47"/>
  <c r="IZ36" i="47"/>
  <c r="IZ34" i="47"/>
  <c r="IZ33" i="47"/>
  <c r="IZ32" i="47"/>
  <c r="IZ30" i="47"/>
  <c r="IZ29" i="47"/>
  <c r="IZ27" i="47"/>
  <c r="IZ26" i="47"/>
  <c r="IZ24" i="47"/>
  <c r="IZ23" i="47"/>
  <c r="IZ21" i="47"/>
  <c r="IZ20" i="47"/>
  <c r="IZ18" i="47"/>
  <c r="IZ17" i="47"/>
  <c r="IZ15" i="47"/>
  <c r="IZ14" i="47"/>
  <c r="IZ12" i="47"/>
  <c r="IZ11" i="47"/>
  <c r="IU54" i="47"/>
  <c r="IU53" i="47"/>
  <c r="IU52" i="47"/>
  <c r="IU51" i="47"/>
  <c r="IU48" i="47"/>
  <c r="IU47" i="47"/>
  <c r="IU46" i="47"/>
  <c r="IU45" i="47"/>
  <c r="IU44" i="47"/>
  <c r="IU43" i="47"/>
  <c r="IU42" i="47"/>
  <c r="IU38" i="47"/>
  <c r="IU37" i="47"/>
  <c r="IU36" i="47"/>
  <c r="IU34" i="47"/>
  <c r="IU33" i="47"/>
  <c r="IU32" i="47"/>
  <c r="IU30" i="47"/>
  <c r="IU29" i="47"/>
  <c r="IU27" i="47"/>
  <c r="IU26" i="47"/>
  <c r="IU24" i="47"/>
  <c r="IU23" i="47"/>
  <c r="IU21" i="47"/>
  <c r="IU20" i="47"/>
  <c r="IU18" i="47"/>
  <c r="IU17" i="47"/>
  <c r="IU15" i="47"/>
  <c r="IU14" i="47"/>
  <c r="IU12" i="47"/>
  <c r="IU11" i="47"/>
  <c r="IP54" i="47"/>
  <c r="IP53" i="47"/>
  <c r="IP52" i="47"/>
  <c r="IP51" i="47"/>
  <c r="IP48" i="47"/>
  <c r="IP47" i="47"/>
  <c r="IP46" i="47"/>
  <c r="IP45" i="47"/>
  <c r="IP44" i="47"/>
  <c r="IP43" i="47"/>
  <c r="IP42" i="47"/>
  <c r="IP38" i="47"/>
  <c r="IP37" i="47"/>
  <c r="IP36" i="47"/>
  <c r="IP34" i="47"/>
  <c r="IP33" i="47"/>
  <c r="IP32" i="47"/>
  <c r="IP30" i="47"/>
  <c r="IP29" i="47"/>
  <c r="IP27" i="47"/>
  <c r="IP26" i="47"/>
  <c r="IP24" i="47"/>
  <c r="IP23" i="47"/>
  <c r="IP21" i="47"/>
  <c r="IP20" i="47"/>
  <c r="IP18" i="47"/>
  <c r="IP17" i="47"/>
  <c r="IP15" i="47"/>
  <c r="IP14" i="47"/>
  <c r="IP12" i="47"/>
  <c r="IP11" i="47"/>
  <c r="IK54" i="47"/>
  <c r="IK53" i="47"/>
  <c r="IK52" i="47"/>
  <c r="IK51" i="47"/>
  <c r="IK48" i="47"/>
  <c r="IK47" i="47"/>
  <c r="IK46" i="47"/>
  <c r="IK45" i="47"/>
  <c r="IK44" i="47"/>
  <c r="IK43" i="47"/>
  <c r="IK42" i="47"/>
  <c r="IK38" i="47"/>
  <c r="IK37" i="47"/>
  <c r="IK36" i="47"/>
  <c r="IK34" i="47"/>
  <c r="IK33" i="47"/>
  <c r="IK32" i="47"/>
  <c r="IK30" i="47"/>
  <c r="IK29" i="47"/>
  <c r="IK27" i="47"/>
  <c r="IK26" i="47"/>
  <c r="IK24" i="47"/>
  <c r="IK23" i="47"/>
  <c r="IK21" i="47"/>
  <c r="IK20" i="47"/>
  <c r="IK18" i="47"/>
  <c r="IK17" i="47"/>
  <c r="IK15" i="47"/>
  <c r="IK14" i="47"/>
  <c r="IK12" i="47"/>
  <c r="IK11" i="47"/>
  <c r="IF54" i="47"/>
  <c r="IF53" i="47"/>
  <c r="IF52" i="47"/>
  <c r="IF51" i="47"/>
  <c r="IF48" i="47"/>
  <c r="IF47" i="47"/>
  <c r="IF46" i="47"/>
  <c r="IF45" i="47"/>
  <c r="IF44" i="47"/>
  <c r="IF43" i="47"/>
  <c r="IF42" i="47"/>
  <c r="IF38" i="47"/>
  <c r="IF37" i="47"/>
  <c r="IF36" i="47"/>
  <c r="IF34" i="47"/>
  <c r="IF33" i="47"/>
  <c r="IF32" i="47"/>
  <c r="IF30" i="47"/>
  <c r="IF29" i="47"/>
  <c r="IF27" i="47"/>
  <c r="IF26" i="47"/>
  <c r="IF24" i="47"/>
  <c r="IF23" i="47"/>
  <c r="IF21" i="47"/>
  <c r="IF20" i="47"/>
  <c r="IF18" i="47"/>
  <c r="IF17" i="47"/>
  <c r="IF15" i="47"/>
  <c r="IF14" i="47"/>
  <c r="IF12" i="47"/>
  <c r="IF11" i="47"/>
  <c r="IA54" i="47"/>
  <c r="IA53" i="47"/>
  <c r="IA52" i="47"/>
  <c r="IA51" i="47"/>
  <c r="IA48" i="47"/>
  <c r="IA47" i="47"/>
  <c r="IA46" i="47"/>
  <c r="IA45" i="47"/>
  <c r="IA44" i="47"/>
  <c r="IA43" i="47"/>
  <c r="IA42" i="47"/>
  <c r="IA38" i="47"/>
  <c r="IA37" i="47"/>
  <c r="IA36" i="47"/>
  <c r="IA34" i="47"/>
  <c r="IA33" i="47"/>
  <c r="IA32" i="47"/>
  <c r="IA30" i="47"/>
  <c r="IA29" i="47"/>
  <c r="IA27" i="47"/>
  <c r="IA26" i="47"/>
  <c r="IA24" i="47"/>
  <c r="IA23" i="47"/>
  <c r="IA21" i="47"/>
  <c r="IA20" i="47"/>
  <c r="IA18" i="47"/>
  <c r="IA17" i="47"/>
  <c r="IA15" i="47"/>
  <c r="IA14" i="47"/>
  <c r="IA12" i="47"/>
  <c r="IA11" i="47"/>
  <c r="HV54" i="47"/>
  <c r="HV53" i="47"/>
  <c r="HV52" i="47"/>
  <c r="HV51" i="47"/>
  <c r="HV48" i="47"/>
  <c r="HV47" i="47"/>
  <c r="HV46" i="47"/>
  <c r="HV45" i="47"/>
  <c r="HV44" i="47"/>
  <c r="HV43" i="47"/>
  <c r="HV42" i="47"/>
  <c r="HV38" i="47"/>
  <c r="HV37" i="47"/>
  <c r="HV36" i="47"/>
  <c r="HV34" i="47"/>
  <c r="HV33" i="47"/>
  <c r="HV32" i="47"/>
  <c r="HV30" i="47"/>
  <c r="HV29" i="47"/>
  <c r="HV27" i="47"/>
  <c r="HV26" i="47"/>
  <c r="HV24" i="47"/>
  <c r="HV23" i="47"/>
  <c r="HV21" i="47"/>
  <c r="HV20" i="47"/>
  <c r="HV18" i="47"/>
  <c r="HV17" i="47"/>
  <c r="HV15" i="47"/>
  <c r="HV14" i="47"/>
  <c r="HV12" i="47"/>
  <c r="HV11" i="47"/>
  <c r="HQ54" i="47"/>
  <c r="HQ53" i="47"/>
  <c r="HQ52" i="47"/>
  <c r="HQ51" i="47"/>
  <c r="HQ48" i="47"/>
  <c r="HQ47" i="47"/>
  <c r="HQ46" i="47"/>
  <c r="HQ45" i="47"/>
  <c r="HQ44" i="47"/>
  <c r="HQ43" i="47"/>
  <c r="HQ42" i="47"/>
  <c r="HQ38" i="47"/>
  <c r="HQ37" i="47"/>
  <c r="HQ36" i="47"/>
  <c r="HQ34" i="47"/>
  <c r="HQ33" i="47"/>
  <c r="HQ32" i="47"/>
  <c r="HQ30" i="47"/>
  <c r="HQ29" i="47"/>
  <c r="HQ27" i="47"/>
  <c r="HQ26" i="47"/>
  <c r="HQ24" i="47"/>
  <c r="HQ23" i="47"/>
  <c r="HQ21" i="47"/>
  <c r="HQ20" i="47"/>
  <c r="HQ18" i="47"/>
  <c r="HQ17" i="47"/>
  <c r="HQ15" i="47"/>
  <c r="HQ14" i="47"/>
  <c r="HQ12" i="47"/>
  <c r="HQ11" i="47"/>
  <c r="HL54" i="47"/>
  <c r="HL53" i="47"/>
  <c r="HL52" i="47"/>
  <c r="HL51" i="47"/>
  <c r="HL48" i="47"/>
  <c r="HL47" i="47"/>
  <c r="HL46" i="47"/>
  <c r="HL45" i="47"/>
  <c r="HL44" i="47"/>
  <c r="HL43" i="47"/>
  <c r="HL42" i="47"/>
  <c r="HL38" i="47"/>
  <c r="HL37" i="47"/>
  <c r="HL36" i="47"/>
  <c r="HL34" i="47"/>
  <c r="HL33" i="47"/>
  <c r="HL32" i="47"/>
  <c r="HL30" i="47"/>
  <c r="HL29" i="47"/>
  <c r="HL27" i="47"/>
  <c r="HL26" i="47"/>
  <c r="HL24" i="47"/>
  <c r="HL23" i="47"/>
  <c r="HL21" i="47"/>
  <c r="HL20" i="47"/>
  <c r="HL18" i="47"/>
  <c r="HL17" i="47"/>
  <c r="HL15" i="47"/>
  <c r="HL14" i="47"/>
  <c r="HL12" i="47"/>
  <c r="HL11" i="47"/>
  <c r="HG54" i="47"/>
  <c r="HG53" i="47"/>
  <c r="HG52" i="47"/>
  <c r="HG51" i="47"/>
  <c r="HG48" i="47"/>
  <c r="HG47" i="47"/>
  <c r="HG46" i="47"/>
  <c r="HG45" i="47"/>
  <c r="HG44" i="47"/>
  <c r="HG43" i="47"/>
  <c r="HG42" i="47"/>
  <c r="HG38" i="47"/>
  <c r="HG37" i="47"/>
  <c r="HG36" i="47"/>
  <c r="HG34" i="47"/>
  <c r="HG33" i="47"/>
  <c r="HG32" i="47"/>
  <c r="HG30" i="47"/>
  <c r="HG29" i="47"/>
  <c r="HG27" i="47"/>
  <c r="HG26" i="47"/>
  <c r="HG24" i="47"/>
  <c r="HG23" i="47"/>
  <c r="HG21" i="47"/>
  <c r="HG20" i="47"/>
  <c r="HG18" i="47"/>
  <c r="HG17" i="47"/>
  <c r="HG15" i="47"/>
  <c r="HG14" i="47"/>
  <c r="HG12" i="47"/>
  <c r="HG11" i="47"/>
  <c r="HB54" i="47"/>
  <c r="HB53" i="47"/>
  <c r="HB52" i="47"/>
  <c r="HB51" i="47"/>
  <c r="HB48" i="47"/>
  <c r="HB47" i="47"/>
  <c r="HB46" i="47"/>
  <c r="HB45" i="47"/>
  <c r="HB44" i="47"/>
  <c r="HB43" i="47"/>
  <c r="HB42" i="47"/>
  <c r="HB38" i="47"/>
  <c r="HB37" i="47"/>
  <c r="HB36" i="47"/>
  <c r="HB34" i="47"/>
  <c r="HB33" i="47"/>
  <c r="HB32" i="47"/>
  <c r="HB30" i="47"/>
  <c r="HB29" i="47"/>
  <c r="HB27" i="47"/>
  <c r="HB26" i="47"/>
  <c r="HB24" i="47"/>
  <c r="HB23" i="47"/>
  <c r="HB21" i="47"/>
  <c r="HB20" i="47"/>
  <c r="HB18" i="47"/>
  <c r="HB17" i="47"/>
  <c r="HB15" i="47"/>
  <c r="HB14" i="47"/>
  <c r="HB12" i="47"/>
  <c r="HB11" i="47"/>
  <c r="GW54" i="47"/>
  <c r="GW53" i="47"/>
  <c r="GW52" i="47"/>
  <c r="GW51" i="47"/>
  <c r="GW48" i="47"/>
  <c r="GW47" i="47"/>
  <c r="GW46" i="47"/>
  <c r="GW45" i="47"/>
  <c r="GW44" i="47"/>
  <c r="GW43" i="47"/>
  <c r="GW42" i="47"/>
  <c r="GW38" i="47"/>
  <c r="GW37" i="47"/>
  <c r="GW36" i="47"/>
  <c r="GW34" i="47"/>
  <c r="GW33" i="47"/>
  <c r="GW32" i="47"/>
  <c r="GW30" i="47"/>
  <c r="GW29" i="47"/>
  <c r="GW27" i="47"/>
  <c r="GW26" i="47"/>
  <c r="GW24" i="47"/>
  <c r="GW23" i="47"/>
  <c r="GW21" i="47"/>
  <c r="GW20" i="47"/>
  <c r="GW18" i="47"/>
  <c r="GW17" i="47"/>
  <c r="GW15" i="47"/>
  <c r="GW14" i="47"/>
  <c r="GW12" i="47"/>
  <c r="GW11" i="47"/>
  <c r="GR54" i="47"/>
  <c r="GR53" i="47"/>
  <c r="GR52" i="47"/>
  <c r="GR51" i="47"/>
  <c r="GR48" i="47"/>
  <c r="GR47" i="47"/>
  <c r="GR46" i="47"/>
  <c r="GR45" i="47"/>
  <c r="GR44" i="47"/>
  <c r="GR43" i="47"/>
  <c r="GR42" i="47"/>
  <c r="GR38" i="47"/>
  <c r="GR37" i="47"/>
  <c r="GR36" i="47"/>
  <c r="GR34" i="47"/>
  <c r="GR33" i="47"/>
  <c r="GR32" i="47"/>
  <c r="GR30" i="47"/>
  <c r="GR29" i="47"/>
  <c r="GR27" i="47"/>
  <c r="GR26" i="47"/>
  <c r="GR24" i="47"/>
  <c r="GR23" i="47"/>
  <c r="GR21" i="47"/>
  <c r="GR20" i="47"/>
  <c r="GR18" i="47"/>
  <c r="GR17" i="47"/>
  <c r="GR15" i="47"/>
  <c r="GR14" i="47"/>
  <c r="GR12" i="47"/>
  <c r="GR11" i="47"/>
  <c r="GM54" i="47"/>
  <c r="GM53" i="47"/>
  <c r="GM52" i="47"/>
  <c r="GM51" i="47"/>
  <c r="GM48" i="47"/>
  <c r="GM47" i="47"/>
  <c r="GM46" i="47"/>
  <c r="GM45" i="47"/>
  <c r="GM44" i="47"/>
  <c r="GM43" i="47"/>
  <c r="GM42" i="47"/>
  <c r="GM38" i="47"/>
  <c r="GM37" i="47"/>
  <c r="GM36" i="47"/>
  <c r="GM34" i="47"/>
  <c r="GM33" i="47"/>
  <c r="GM32" i="47"/>
  <c r="GM30" i="47"/>
  <c r="GM29" i="47"/>
  <c r="GM27" i="47"/>
  <c r="GM26" i="47"/>
  <c r="GM24" i="47"/>
  <c r="GM23" i="47"/>
  <c r="GM21" i="47"/>
  <c r="GM20" i="47"/>
  <c r="GM18" i="47"/>
  <c r="GM17" i="47"/>
  <c r="GM15" i="47"/>
  <c r="GM14" i="47"/>
  <c r="GM12" i="47"/>
  <c r="GM11" i="47"/>
  <c r="GH54" i="47"/>
  <c r="GH53" i="47"/>
  <c r="GH52" i="47"/>
  <c r="GH51" i="47"/>
  <c r="GH48" i="47"/>
  <c r="GH47" i="47"/>
  <c r="GH46" i="47"/>
  <c r="GH45" i="47"/>
  <c r="GH44" i="47"/>
  <c r="GH43" i="47"/>
  <c r="GH42" i="47"/>
  <c r="GH38" i="47"/>
  <c r="GH37" i="47"/>
  <c r="GH36" i="47"/>
  <c r="GH34" i="47"/>
  <c r="GH33" i="47"/>
  <c r="GH32" i="47"/>
  <c r="GH30" i="47"/>
  <c r="GH29" i="47"/>
  <c r="GH27" i="47"/>
  <c r="GH26" i="47"/>
  <c r="GH24" i="47"/>
  <c r="GH23" i="47"/>
  <c r="GH21" i="47"/>
  <c r="GH20" i="47"/>
  <c r="GH18" i="47"/>
  <c r="GH17" i="47"/>
  <c r="GH15" i="47"/>
  <c r="GH14" i="47"/>
  <c r="GH12" i="47"/>
  <c r="GH11" i="47"/>
  <c r="GC54" i="47"/>
  <c r="GC53" i="47"/>
  <c r="GC52" i="47"/>
  <c r="GC51" i="47"/>
  <c r="GC48" i="47"/>
  <c r="GC47" i="47"/>
  <c r="GC46" i="47"/>
  <c r="GC45" i="47"/>
  <c r="GC44" i="47"/>
  <c r="GC43" i="47"/>
  <c r="GC42" i="47"/>
  <c r="GC38" i="47"/>
  <c r="GC37" i="47"/>
  <c r="GC36" i="47"/>
  <c r="GC34" i="47"/>
  <c r="GC33" i="47"/>
  <c r="GC32" i="47"/>
  <c r="GC30" i="47"/>
  <c r="GC29" i="47"/>
  <c r="GC27" i="47"/>
  <c r="GC26" i="47"/>
  <c r="GC24" i="47"/>
  <c r="GC23" i="47"/>
  <c r="GC21" i="47"/>
  <c r="GC20" i="47"/>
  <c r="GC18" i="47"/>
  <c r="GC17" i="47"/>
  <c r="GC15" i="47"/>
  <c r="GC14" i="47"/>
  <c r="GC12" i="47"/>
  <c r="GC11" i="47"/>
  <c r="FX54" i="47"/>
  <c r="FX53" i="47"/>
  <c r="FX52" i="47"/>
  <c r="FX51" i="47"/>
  <c r="FX48" i="47"/>
  <c r="FX47" i="47"/>
  <c r="FX46" i="47"/>
  <c r="FX45" i="47"/>
  <c r="FX44" i="47"/>
  <c r="FX43" i="47"/>
  <c r="FX42" i="47"/>
  <c r="FX38" i="47"/>
  <c r="FX37" i="47"/>
  <c r="FX36" i="47"/>
  <c r="FX34" i="47"/>
  <c r="FX33" i="47"/>
  <c r="FX32" i="47"/>
  <c r="FX30" i="47"/>
  <c r="FX29" i="47"/>
  <c r="FX27" i="47"/>
  <c r="FX26" i="47"/>
  <c r="FX24" i="47"/>
  <c r="FX23" i="47"/>
  <c r="FX21" i="47"/>
  <c r="FX20" i="47"/>
  <c r="FX18" i="47"/>
  <c r="FX17" i="47"/>
  <c r="FX15" i="47"/>
  <c r="FX14" i="47"/>
  <c r="FX12" i="47"/>
  <c r="FX11" i="47"/>
  <c r="FS54" i="47"/>
  <c r="FS53" i="47"/>
  <c r="FS52" i="47"/>
  <c r="FS51" i="47"/>
  <c r="FS48" i="47"/>
  <c r="FS47" i="47"/>
  <c r="FS46" i="47"/>
  <c r="FS45" i="47"/>
  <c r="FS44" i="47"/>
  <c r="FS43" i="47"/>
  <c r="FS42" i="47"/>
  <c r="FS38" i="47"/>
  <c r="FS37" i="47"/>
  <c r="FS36" i="47"/>
  <c r="FS34" i="47"/>
  <c r="FS33" i="47"/>
  <c r="FS32" i="47"/>
  <c r="FS30" i="47"/>
  <c r="FS29" i="47"/>
  <c r="FS27" i="47"/>
  <c r="FS26" i="47"/>
  <c r="FS24" i="47"/>
  <c r="FS23" i="47"/>
  <c r="FS21" i="47"/>
  <c r="FS20" i="47"/>
  <c r="FS18" i="47"/>
  <c r="FS17" i="47"/>
  <c r="FS15" i="47"/>
  <c r="FS14" i="47"/>
  <c r="FS12" i="47"/>
  <c r="FS11" i="47"/>
  <c r="FN54" i="47"/>
  <c r="FN53" i="47"/>
  <c r="FN52" i="47"/>
  <c r="FN51" i="47"/>
  <c r="FN48" i="47"/>
  <c r="FN47" i="47"/>
  <c r="FN46" i="47"/>
  <c r="FN45" i="47"/>
  <c r="FN44" i="47"/>
  <c r="FN43" i="47"/>
  <c r="FN42" i="47"/>
  <c r="FN38" i="47"/>
  <c r="FN37" i="47"/>
  <c r="FN36" i="47"/>
  <c r="FN34" i="47"/>
  <c r="FN33" i="47"/>
  <c r="FN32" i="47"/>
  <c r="FN30" i="47"/>
  <c r="FN29" i="47"/>
  <c r="FN27" i="47"/>
  <c r="FN26" i="47"/>
  <c r="FN24" i="47"/>
  <c r="FN23" i="47"/>
  <c r="FN21" i="47"/>
  <c r="FN20" i="47"/>
  <c r="FN18" i="47"/>
  <c r="FN17" i="47"/>
  <c r="FN15" i="47"/>
  <c r="FN14" i="47"/>
  <c r="FN12" i="47"/>
  <c r="FN11" i="47"/>
  <c r="FI54" i="47"/>
  <c r="FI53" i="47"/>
  <c r="FI52" i="47"/>
  <c r="FI51" i="47"/>
  <c r="FI48" i="47"/>
  <c r="FI47" i="47"/>
  <c r="FI46" i="47"/>
  <c r="FI45" i="47"/>
  <c r="FI44" i="47"/>
  <c r="FI43" i="47"/>
  <c r="FI42" i="47"/>
  <c r="FI38" i="47"/>
  <c r="FI37" i="47"/>
  <c r="FI36" i="47"/>
  <c r="FI34" i="47"/>
  <c r="FI33" i="47"/>
  <c r="FI32" i="47"/>
  <c r="FI30" i="47"/>
  <c r="FI29" i="47"/>
  <c r="FI27" i="47"/>
  <c r="FI26" i="47"/>
  <c r="FI24" i="47"/>
  <c r="FI23" i="47"/>
  <c r="FI21" i="47"/>
  <c r="FI20" i="47"/>
  <c r="FI18" i="47"/>
  <c r="FI17" i="47"/>
  <c r="FI15" i="47"/>
  <c r="FI14" i="47"/>
  <c r="FI12" i="47"/>
  <c r="FI11" i="47"/>
  <c r="FD54" i="47"/>
  <c r="FD53" i="47"/>
  <c r="FD52" i="47"/>
  <c r="FD51" i="47"/>
  <c r="FD48" i="47"/>
  <c r="FD47" i="47"/>
  <c r="FD46" i="47"/>
  <c r="FD45" i="47"/>
  <c r="FD44" i="47"/>
  <c r="FD43" i="47"/>
  <c r="FD42" i="47"/>
  <c r="FD38" i="47"/>
  <c r="FD37" i="47"/>
  <c r="FD36" i="47"/>
  <c r="FD34" i="47"/>
  <c r="FD33" i="47"/>
  <c r="FD32" i="47"/>
  <c r="FD30" i="47"/>
  <c r="FD29" i="47"/>
  <c r="FD27" i="47"/>
  <c r="FD26" i="47"/>
  <c r="FD24" i="47"/>
  <c r="FD23" i="47"/>
  <c r="FD21" i="47"/>
  <c r="FD20" i="47"/>
  <c r="FD18" i="47"/>
  <c r="FD17" i="47"/>
  <c r="FD15" i="47"/>
  <c r="FD14" i="47"/>
  <c r="FD12" i="47"/>
  <c r="FD11" i="47"/>
  <c r="EY54" i="47"/>
  <c r="EY53" i="47"/>
  <c r="EY52" i="47"/>
  <c r="EY51" i="47"/>
  <c r="EY48" i="47"/>
  <c r="EY47" i="47"/>
  <c r="EY46" i="47"/>
  <c r="EY45" i="47"/>
  <c r="EY44" i="47"/>
  <c r="EY43" i="47"/>
  <c r="EY42" i="47"/>
  <c r="EY38" i="47"/>
  <c r="EY37" i="47"/>
  <c r="EY36" i="47"/>
  <c r="EY34" i="47"/>
  <c r="EY33" i="47"/>
  <c r="EY32" i="47"/>
  <c r="EY30" i="47"/>
  <c r="EY29" i="47"/>
  <c r="EY27" i="47"/>
  <c r="EY26" i="47"/>
  <c r="EY24" i="47"/>
  <c r="EY23" i="47"/>
  <c r="EY21" i="47"/>
  <c r="EY20" i="47"/>
  <c r="EY18" i="47"/>
  <c r="EY17" i="47"/>
  <c r="EY15" i="47"/>
  <c r="EY14" i="47"/>
  <c r="EY12" i="47"/>
  <c r="EY11" i="47"/>
  <c r="ET54" i="47"/>
  <c r="ET53" i="47"/>
  <c r="ET52" i="47"/>
  <c r="ET51" i="47"/>
  <c r="ET48" i="47"/>
  <c r="ET47" i="47"/>
  <c r="ET46" i="47"/>
  <c r="ET45" i="47"/>
  <c r="ET44" i="47"/>
  <c r="ET43" i="47"/>
  <c r="ET42" i="47"/>
  <c r="ET38" i="47"/>
  <c r="ET37" i="47"/>
  <c r="ET36" i="47"/>
  <c r="ET34" i="47"/>
  <c r="ET33" i="47"/>
  <c r="ET32" i="47"/>
  <c r="ET30" i="47"/>
  <c r="ET29" i="47"/>
  <c r="ET27" i="47"/>
  <c r="ET26" i="47"/>
  <c r="ET24" i="47"/>
  <c r="ET23" i="47"/>
  <c r="ET21" i="47"/>
  <c r="ET20" i="47"/>
  <c r="ET18" i="47"/>
  <c r="ET17" i="47"/>
  <c r="ET15" i="47"/>
  <c r="ET14" i="47"/>
  <c r="ET12" i="47"/>
  <c r="ET11" i="47"/>
  <c r="EO54" i="47"/>
  <c r="EO53" i="47"/>
  <c r="EO52" i="47"/>
  <c r="EO51" i="47"/>
  <c r="EO48" i="47"/>
  <c r="EO47" i="47"/>
  <c r="EO46" i="47"/>
  <c r="EO45" i="47"/>
  <c r="EO44" i="47"/>
  <c r="EO43" i="47"/>
  <c r="EO42" i="47"/>
  <c r="EO38" i="47"/>
  <c r="EO37" i="47"/>
  <c r="EO36" i="47"/>
  <c r="EO34" i="47"/>
  <c r="EO33" i="47"/>
  <c r="EO32" i="47"/>
  <c r="EO30" i="47"/>
  <c r="EO29" i="47"/>
  <c r="EO27" i="47"/>
  <c r="EO26" i="47"/>
  <c r="EO24" i="47"/>
  <c r="EO23" i="47"/>
  <c r="EO21" i="47"/>
  <c r="EO20" i="47"/>
  <c r="EO18" i="47"/>
  <c r="EO17" i="47"/>
  <c r="EO15" i="47"/>
  <c r="EO14" i="47"/>
  <c r="EO12" i="47"/>
  <c r="EO11" i="47"/>
  <c r="EJ54" i="47"/>
  <c r="EJ53" i="47"/>
  <c r="EJ52" i="47"/>
  <c r="EJ51" i="47"/>
  <c r="EJ48" i="47"/>
  <c r="EJ47" i="47"/>
  <c r="EJ46" i="47"/>
  <c r="EJ45" i="47"/>
  <c r="EJ44" i="47"/>
  <c r="EJ43" i="47"/>
  <c r="EJ42" i="47"/>
  <c r="EJ38" i="47"/>
  <c r="EJ37" i="47"/>
  <c r="EJ36" i="47"/>
  <c r="EJ34" i="47"/>
  <c r="EJ33" i="47"/>
  <c r="EJ32" i="47"/>
  <c r="EJ30" i="47"/>
  <c r="EJ29" i="47"/>
  <c r="EJ27" i="47"/>
  <c r="EJ26" i="47"/>
  <c r="EJ24" i="47"/>
  <c r="EJ23" i="47"/>
  <c r="EJ21" i="47"/>
  <c r="EJ20" i="47"/>
  <c r="EJ18" i="47"/>
  <c r="EJ17" i="47"/>
  <c r="EJ15" i="47"/>
  <c r="EJ14" i="47"/>
  <c r="EJ12" i="47"/>
  <c r="EJ11" i="47"/>
  <c r="EE54" i="47"/>
  <c r="EE53" i="47"/>
  <c r="EE52" i="47"/>
  <c r="EE51" i="47"/>
  <c r="EE48" i="47"/>
  <c r="EE47" i="47"/>
  <c r="EE46" i="47"/>
  <c r="EE45" i="47"/>
  <c r="EE44" i="47"/>
  <c r="EE43" i="47"/>
  <c r="EE42" i="47"/>
  <c r="EE38" i="47"/>
  <c r="EE37" i="47"/>
  <c r="EE36" i="47"/>
  <c r="EE34" i="47"/>
  <c r="EE33" i="47"/>
  <c r="EE32" i="47"/>
  <c r="EE30" i="47"/>
  <c r="EE29" i="47"/>
  <c r="EE27" i="47"/>
  <c r="EE26" i="47"/>
  <c r="EE24" i="47"/>
  <c r="EE23" i="47"/>
  <c r="EE21" i="47"/>
  <c r="EE20" i="47"/>
  <c r="EE18" i="47"/>
  <c r="EE17" i="47"/>
  <c r="EE15" i="47"/>
  <c r="EE14" i="47"/>
  <c r="EE12" i="47"/>
  <c r="EE11" i="47"/>
  <c r="DZ54" i="47"/>
  <c r="DZ53" i="47"/>
  <c r="DZ52" i="47"/>
  <c r="DZ51" i="47"/>
  <c r="DZ48" i="47"/>
  <c r="DZ47" i="47"/>
  <c r="DZ46" i="47"/>
  <c r="DZ45" i="47"/>
  <c r="DZ44" i="47"/>
  <c r="DZ43" i="47"/>
  <c r="DZ42" i="47"/>
  <c r="DZ38" i="47"/>
  <c r="DZ37" i="47"/>
  <c r="DZ36" i="47"/>
  <c r="DZ34" i="47"/>
  <c r="DZ33" i="47"/>
  <c r="DZ32" i="47"/>
  <c r="DZ30" i="47"/>
  <c r="DZ29" i="47"/>
  <c r="DZ27" i="47"/>
  <c r="DZ26" i="47"/>
  <c r="DZ24" i="47"/>
  <c r="DZ23" i="47"/>
  <c r="DZ21" i="47"/>
  <c r="DZ20" i="47"/>
  <c r="DZ18" i="47"/>
  <c r="DZ17" i="47"/>
  <c r="DZ15" i="47"/>
  <c r="DZ14" i="47"/>
  <c r="DZ12" i="47"/>
  <c r="DZ11" i="47"/>
  <c r="DU54" i="47"/>
  <c r="DU53" i="47"/>
  <c r="DU52" i="47"/>
  <c r="DU51" i="47"/>
  <c r="DU48" i="47"/>
  <c r="DU47" i="47"/>
  <c r="DU46" i="47"/>
  <c r="DU45" i="47"/>
  <c r="DU44" i="47"/>
  <c r="DU43" i="47"/>
  <c r="DU42" i="47"/>
  <c r="DU38" i="47"/>
  <c r="DU37" i="47"/>
  <c r="DU36" i="47"/>
  <c r="DU34" i="47"/>
  <c r="DU33" i="47"/>
  <c r="DU32" i="47"/>
  <c r="DU30" i="47"/>
  <c r="DU29" i="47"/>
  <c r="DU27" i="47"/>
  <c r="DU26" i="47"/>
  <c r="DU24" i="47"/>
  <c r="DU23" i="47"/>
  <c r="DU21" i="47"/>
  <c r="DU20" i="47"/>
  <c r="DU18" i="47"/>
  <c r="DU17" i="47"/>
  <c r="DU15" i="47"/>
  <c r="DU14" i="47"/>
  <c r="DU12" i="47"/>
  <c r="DU11" i="47"/>
  <c r="DP54" i="47"/>
  <c r="DP53" i="47"/>
  <c r="DP52" i="47"/>
  <c r="DP51" i="47"/>
  <c r="DP48" i="47"/>
  <c r="DP47" i="47"/>
  <c r="DP46" i="47"/>
  <c r="DP45" i="47"/>
  <c r="DP44" i="47"/>
  <c r="DP43" i="47"/>
  <c r="DP42" i="47"/>
  <c r="DP38" i="47"/>
  <c r="DP37" i="47"/>
  <c r="DP36" i="47"/>
  <c r="DP34" i="47"/>
  <c r="DP33" i="47"/>
  <c r="DP32" i="47"/>
  <c r="DP30" i="47"/>
  <c r="DP29" i="47"/>
  <c r="DP27" i="47"/>
  <c r="DP26" i="47"/>
  <c r="DP24" i="47"/>
  <c r="DP23" i="47"/>
  <c r="DP21" i="47"/>
  <c r="DP20" i="47"/>
  <c r="DP18" i="47"/>
  <c r="DP17" i="47"/>
  <c r="DP15" i="47"/>
  <c r="DP14" i="47"/>
  <c r="DP12" i="47"/>
  <c r="DP11" i="47"/>
  <c r="DK54" i="47"/>
  <c r="DK53" i="47"/>
  <c r="DK52" i="47"/>
  <c r="DK51" i="47"/>
  <c r="DK48" i="47"/>
  <c r="DK47" i="47"/>
  <c r="DK46" i="47"/>
  <c r="DK45" i="47"/>
  <c r="DK44" i="47"/>
  <c r="DK43" i="47"/>
  <c r="DK42" i="47"/>
  <c r="DK38" i="47"/>
  <c r="DK37" i="47"/>
  <c r="DK36" i="47"/>
  <c r="DK34" i="47"/>
  <c r="DK33" i="47"/>
  <c r="DK32" i="47"/>
  <c r="DK30" i="47"/>
  <c r="DK29" i="47"/>
  <c r="DK27" i="47"/>
  <c r="DK26" i="47"/>
  <c r="DK24" i="47"/>
  <c r="DK23" i="47"/>
  <c r="DK21" i="47"/>
  <c r="DK20" i="47"/>
  <c r="DK18" i="47"/>
  <c r="DK17" i="47"/>
  <c r="DK15" i="47"/>
  <c r="DK14" i="47"/>
  <c r="DK12" i="47"/>
  <c r="DK11" i="47"/>
  <c r="DF54" i="47"/>
  <c r="DF53" i="47"/>
  <c r="DF52" i="47"/>
  <c r="DF51" i="47"/>
  <c r="DF48" i="47"/>
  <c r="DF47" i="47"/>
  <c r="DF46" i="47"/>
  <c r="DF45" i="47"/>
  <c r="DF44" i="47"/>
  <c r="DF43" i="47"/>
  <c r="DF42" i="47"/>
  <c r="DF38" i="47"/>
  <c r="DF37" i="47"/>
  <c r="DF36" i="47"/>
  <c r="DF34" i="47"/>
  <c r="DF33" i="47"/>
  <c r="DF32" i="47"/>
  <c r="DF30" i="47"/>
  <c r="DF29" i="47"/>
  <c r="DF27" i="47"/>
  <c r="DF26" i="47"/>
  <c r="DF24" i="47"/>
  <c r="DF23" i="47"/>
  <c r="DF21" i="47"/>
  <c r="DF20" i="47"/>
  <c r="DF18" i="47"/>
  <c r="DF17" i="47"/>
  <c r="DF15" i="47"/>
  <c r="DF14" i="47"/>
  <c r="DF12" i="47"/>
  <c r="DF11" i="47"/>
  <c r="DA54" i="47"/>
  <c r="DA53" i="47"/>
  <c r="DA52" i="47"/>
  <c r="DA51" i="47"/>
  <c r="DA48" i="47"/>
  <c r="DA47" i="47"/>
  <c r="DA46" i="47"/>
  <c r="DA45" i="47"/>
  <c r="DA44" i="47"/>
  <c r="DA43" i="47"/>
  <c r="DA42" i="47"/>
  <c r="DA38" i="47"/>
  <c r="DA37" i="47"/>
  <c r="DA36" i="47"/>
  <c r="DA34" i="47"/>
  <c r="DA33" i="47"/>
  <c r="DA32" i="47"/>
  <c r="DA30" i="47"/>
  <c r="DA29" i="47"/>
  <c r="DA27" i="47"/>
  <c r="DA26" i="47"/>
  <c r="DA24" i="47"/>
  <c r="DA23" i="47"/>
  <c r="DA21" i="47"/>
  <c r="DA20" i="47"/>
  <c r="DA18" i="47"/>
  <c r="DA17" i="47"/>
  <c r="DA15" i="47"/>
  <c r="DA14" i="47"/>
  <c r="DA12" i="47"/>
  <c r="DA11" i="47"/>
  <c r="CV54" i="47"/>
  <c r="CV53" i="47"/>
  <c r="CV52" i="47"/>
  <c r="CV51" i="47"/>
  <c r="CV48" i="47"/>
  <c r="CV47" i="47"/>
  <c r="CV46" i="47"/>
  <c r="CV45" i="47"/>
  <c r="CV44" i="47"/>
  <c r="CV43" i="47"/>
  <c r="CV42" i="47"/>
  <c r="CV38" i="47"/>
  <c r="CV37" i="47"/>
  <c r="CV36" i="47"/>
  <c r="CV34" i="47"/>
  <c r="CV33" i="47"/>
  <c r="CV32" i="47"/>
  <c r="CV30" i="47"/>
  <c r="CV29" i="47"/>
  <c r="CV27" i="47"/>
  <c r="CV26" i="47"/>
  <c r="CV24" i="47"/>
  <c r="CV23" i="47"/>
  <c r="CV21" i="47"/>
  <c r="CV20" i="47"/>
  <c r="CV18" i="47"/>
  <c r="CV17" i="47"/>
  <c r="CV15" i="47"/>
  <c r="CV14" i="47"/>
  <c r="CV12" i="47"/>
  <c r="CV11" i="47"/>
  <c r="CQ54" i="47"/>
  <c r="CQ53" i="47"/>
  <c r="CQ52" i="47"/>
  <c r="CQ51" i="47"/>
  <c r="CQ48" i="47"/>
  <c r="CQ47" i="47"/>
  <c r="CQ46" i="47"/>
  <c r="CQ45" i="47"/>
  <c r="CQ44" i="47"/>
  <c r="CQ43" i="47"/>
  <c r="CQ42" i="47"/>
  <c r="CQ38" i="47"/>
  <c r="CQ37" i="47"/>
  <c r="CQ36" i="47"/>
  <c r="CQ34" i="47"/>
  <c r="CQ33" i="47"/>
  <c r="CQ32" i="47"/>
  <c r="CQ30" i="47"/>
  <c r="CQ29" i="47"/>
  <c r="CQ27" i="47"/>
  <c r="CQ26" i="47"/>
  <c r="CQ24" i="47"/>
  <c r="CQ23" i="47"/>
  <c r="CQ21" i="47"/>
  <c r="CQ20" i="47"/>
  <c r="CQ18" i="47"/>
  <c r="CQ17" i="47"/>
  <c r="CQ15" i="47"/>
  <c r="CQ14" i="47"/>
  <c r="CQ12" i="47"/>
  <c r="CQ11" i="47"/>
  <c r="CL54" i="47"/>
  <c r="CL53" i="47"/>
  <c r="CL52" i="47"/>
  <c r="CL51" i="47"/>
  <c r="CL48" i="47"/>
  <c r="CL47" i="47"/>
  <c r="CL46" i="47"/>
  <c r="CL45" i="47"/>
  <c r="CL44" i="47"/>
  <c r="CL43" i="47"/>
  <c r="CL42" i="47"/>
  <c r="CL38" i="47"/>
  <c r="CL37" i="47"/>
  <c r="CL36" i="47"/>
  <c r="CL34" i="47"/>
  <c r="CL33" i="47"/>
  <c r="CL32" i="47"/>
  <c r="CL30" i="47"/>
  <c r="CL29" i="47"/>
  <c r="CL27" i="47"/>
  <c r="CL26" i="47"/>
  <c r="CL24" i="47"/>
  <c r="CL23" i="47"/>
  <c r="CL21" i="47"/>
  <c r="CL20" i="47"/>
  <c r="CL18" i="47"/>
  <c r="CL17" i="47"/>
  <c r="CL15" i="47"/>
  <c r="CL14" i="47"/>
  <c r="CL12" i="47"/>
  <c r="CL11" i="47"/>
  <c r="CG54" i="47"/>
  <c r="CG53" i="47"/>
  <c r="CG52" i="47"/>
  <c r="CG51" i="47"/>
  <c r="CG48" i="47"/>
  <c r="CG47" i="47"/>
  <c r="CG46" i="47"/>
  <c r="CG45" i="47"/>
  <c r="CG44" i="47"/>
  <c r="CG43" i="47"/>
  <c r="CG42" i="47"/>
  <c r="CG38" i="47"/>
  <c r="CG37" i="47"/>
  <c r="CG36" i="47"/>
  <c r="CG34" i="47"/>
  <c r="CG33" i="47"/>
  <c r="CG32" i="47"/>
  <c r="CG30" i="47"/>
  <c r="CG29" i="47"/>
  <c r="CG27" i="47"/>
  <c r="CG26" i="47"/>
  <c r="CG24" i="47"/>
  <c r="CG23" i="47"/>
  <c r="CG21" i="47"/>
  <c r="CG20" i="47"/>
  <c r="CG18" i="47"/>
  <c r="CG17" i="47"/>
  <c r="CG15" i="47"/>
  <c r="CG14" i="47"/>
  <c r="CG12" i="47"/>
  <c r="CG11" i="47"/>
  <c r="CB54" i="47"/>
  <c r="CB53" i="47"/>
  <c r="CB52" i="47"/>
  <c r="CB51" i="47"/>
  <c r="CB48" i="47"/>
  <c r="CB47" i="47"/>
  <c r="CB46" i="47"/>
  <c r="CB45" i="47"/>
  <c r="CB44" i="47"/>
  <c r="CB43" i="47"/>
  <c r="CB42" i="47"/>
  <c r="CB38" i="47"/>
  <c r="CB37" i="47"/>
  <c r="CB36" i="47"/>
  <c r="CB34" i="47"/>
  <c r="CB33" i="47"/>
  <c r="CB32" i="47"/>
  <c r="CB30" i="47"/>
  <c r="CB29" i="47"/>
  <c r="CB27" i="47"/>
  <c r="CB26" i="47"/>
  <c r="CB24" i="47"/>
  <c r="CB23" i="47"/>
  <c r="CB21" i="47"/>
  <c r="CB20" i="47"/>
  <c r="CB18" i="47"/>
  <c r="CB17" i="47"/>
  <c r="CB15" i="47"/>
  <c r="CB14" i="47"/>
  <c r="CB12" i="47"/>
  <c r="CB11" i="47"/>
  <c r="BW54" i="47"/>
  <c r="BW53" i="47"/>
  <c r="BW52" i="47"/>
  <c r="BW51" i="47"/>
  <c r="BW48" i="47"/>
  <c r="BW47" i="47"/>
  <c r="BW46" i="47"/>
  <c r="BW45" i="47"/>
  <c r="BW44" i="47"/>
  <c r="BW43" i="47"/>
  <c r="BW42" i="47"/>
  <c r="BW38" i="47"/>
  <c r="BW37" i="47"/>
  <c r="BW36" i="47"/>
  <c r="BW34" i="47"/>
  <c r="BW33" i="47"/>
  <c r="BW32" i="47"/>
  <c r="BW30" i="47"/>
  <c r="BW29" i="47"/>
  <c r="BW27" i="47"/>
  <c r="BW26" i="47"/>
  <c r="BW24" i="47"/>
  <c r="BW23" i="47"/>
  <c r="BW21" i="47"/>
  <c r="BW20" i="47"/>
  <c r="BW18" i="47"/>
  <c r="BW17" i="47"/>
  <c r="BW15" i="47"/>
  <c r="BW14" i="47"/>
  <c r="BW12" i="47"/>
  <c r="BW11" i="47"/>
  <c r="BR54" i="47"/>
  <c r="BR53" i="47"/>
  <c r="BR52" i="47"/>
  <c r="BR51" i="47"/>
  <c r="BR48" i="47"/>
  <c r="BR47" i="47"/>
  <c r="BR46" i="47"/>
  <c r="BR45" i="47"/>
  <c r="BR44" i="47"/>
  <c r="BR43" i="47"/>
  <c r="BR42" i="47"/>
  <c r="BR38" i="47"/>
  <c r="BR37" i="47"/>
  <c r="BR36" i="47"/>
  <c r="BR34" i="47"/>
  <c r="BR33" i="47"/>
  <c r="BR32" i="47"/>
  <c r="BR30" i="47"/>
  <c r="BR29" i="47"/>
  <c r="BR27" i="47"/>
  <c r="BR26" i="47"/>
  <c r="BR24" i="47"/>
  <c r="BR23" i="47"/>
  <c r="BR21" i="47"/>
  <c r="BR20" i="47"/>
  <c r="BR18" i="47"/>
  <c r="BR17" i="47"/>
  <c r="BR15" i="47"/>
  <c r="BR14" i="47"/>
  <c r="BR12" i="47"/>
  <c r="BR11" i="47"/>
  <c r="BM54" i="47"/>
  <c r="BM53" i="47"/>
  <c r="BM52" i="47"/>
  <c r="BM51" i="47"/>
  <c r="BM48" i="47"/>
  <c r="BM47" i="47"/>
  <c r="BM46" i="47"/>
  <c r="BM45" i="47"/>
  <c r="BM44" i="47"/>
  <c r="BM43" i="47"/>
  <c r="BM42" i="47"/>
  <c r="BM38" i="47"/>
  <c r="BM37" i="47"/>
  <c r="BM36" i="47"/>
  <c r="BM34" i="47"/>
  <c r="BM33" i="47"/>
  <c r="BM32" i="47"/>
  <c r="BM30" i="47"/>
  <c r="BM29" i="47"/>
  <c r="BM27" i="47"/>
  <c r="BM26" i="47"/>
  <c r="BM24" i="47"/>
  <c r="BM23" i="47"/>
  <c r="BM21" i="47"/>
  <c r="BM20" i="47"/>
  <c r="BM18" i="47"/>
  <c r="BM17" i="47"/>
  <c r="BM15" i="47"/>
  <c r="BM14" i="47"/>
  <c r="BM12" i="47"/>
  <c r="BM11" i="47"/>
  <c r="BH54" i="47"/>
  <c r="BH53" i="47"/>
  <c r="BH52" i="47"/>
  <c r="BH51" i="47"/>
  <c r="BH48" i="47"/>
  <c r="BH47" i="47"/>
  <c r="BH46" i="47"/>
  <c r="BH45" i="47"/>
  <c r="BH44" i="47"/>
  <c r="BH43" i="47"/>
  <c r="BH42" i="47"/>
  <c r="BH38" i="47"/>
  <c r="BH37" i="47"/>
  <c r="BH36" i="47"/>
  <c r="BH34" i="47"/>
  <c r="BH33" i="47"/>
  <c r="BH32" i="47"/>
  <c r="BH30" i="47"/>
  <c r="BH29" i="47"/>
  <c r="BH27" i="47"/>
  <c r="BH26" i="47"/>
  <c r="BH24" i="47"/>
  <c r="BH23" i="47"/>
  <c r="BH21" i="47"/>
  <c r="BH20" i="47"/>
  <c r="BH18" i="47"/>
  <c r="BH17" i="47"/>
  <c r="BH15" i="47"/>
  <c r="BH14" i="47"/>
  <c r="BH12" i="47"/>
  <c r="BH11" i="47"/>
  <c r="BC54" i="47"/>
  <c r="BC53" i="47"/>
  <c r="BC52" i="47"/>
  <c r="BC51" i="47"/>
  <c r="BC48" i="47"/>
  <c r="BC47" i="47"/>
  <c r="BC46" i="47"/>
  <c r="BC45" i="47"/>
  <c r="BC44" i="47"/>
  <c r="BC43" i="47"/>
  <c r="BC42" i="47"/>
  <c r="BC38" i="47"/>
  <c r="BC37" i="47"/>
  <c r="BC36" i="47"/>
  <c r="BC34" i="47"/>
  <c r="BC33" i="47"/>
  <c r="BC32" i="47"/>
  <c r="BC30" i="47"/>
  <c r="BC29" i="47"/>
  <c r="BC27" i="47"/>
  <c r="BC26" i="47"/>
  <c r="BC24" i="47"/>
  <c r="BC23" i="47"/>
  <c r="BC21" i="47"/>
  <c r="BC20" i="47"/>
  <c r="BC18" i="47"/>
  <c r="BC17" i="47"/>
  <c r="BC15" i="47"/>
  <c r="BC14" i="47"/>
  <c r="BC12" i="47"/>
  <c r="BC11" i="47"/>
  <c r="AX54" i="47"/>
  <c r="AX53" i="47"/>
  <c r="AX52" i="47"/>
  <c r="AX51" i="47"/>
  <c r="AX48" i="47"/>
  <c r="AX47" i="47"/>
  <c r="AX46" i="47"/>
  <c r="AX45" i="47"/>
  <c r="AX44" i="47"/>
  <c r="AX43" i="47"/>
  <c r="AX42" i="47"/>
  <c r="AX38" i="47"/>
  <c r="AX37" i="47"/>
  <c r="AX36" i="47"/>
  <c r="AX34" i="47"/>
  <c r="AX33" i="47"/>
  <c r="AX32" i="47"/>
  <c r="AX30" i="47"/>
  <c r="AX29" i="47"/>
  <c r="AX27" i="47"/>
  <c r="AX26" i="47"/>
  <c r="AX24" i="47"/>
  <c r="AX23" i="47"/>
  <c r="AX21" i="47"/>
  <c r="AX20" i="47"/>
  <c r="AX18" i="47"/>
  <c r="AX17" i="47"/>
  <c r="AX15" i="47"/>
  <c r="AX14" i="47"/>
  <c r="AX12" i="47"/>
  <c r="AX11" i="47"/>
  <c r="AS54" i="47"/>
  <c r="AS53" i="47"/>
  <c r="AS52" i="47"/>
  <c r="AS51" i="47"/>
  <c r="AS48" i="47"/>
  <c r="AS47" i="47"/>
  <c r="AS46" i="47"/>
  <c r="AS45" i="47"/>
  <c r="AS44" i="47"/>
  <c r="AS43" i="47"/>
  <c r="AS42" i="47"/>
  <c r="AS38" i="47"/>
  <c r="AS37" i="47"/>
  <c r="AS36" i="47"/>
  <c r="AS34" i="47"/>
  <c r="AS33" i="47"/>
  <c r="AS32" i="47"/>
  <c r="AS30" i="47"/>
  <c r="AS29" i="47"/>
  <c r="AS27" i="47"/>
  <c r="AS26" i="47"/>
  <c r="AS24" i="47"/>
  <c r="AS23" i="47"/>
  <c r="AS21" i="47"/>
  <c r="AS20" i="47"/>
  <c r="AS18" i="47"/>
  <c r="AS17" i="47"/>
  <c r="AS15" i="47"/>
  <c r="AS14" i="47"/>
  <c r="AS12" i="47"/>
  <c r="AS11" i="47"/>
  <c r="AN54" i="47"/>
  <c r="AN53" i="47"/>
  <c r="AN52" i="47"/>
  <c r="AN51" i="47"/>
  <c r="AN48" i="47"/>
  <c r="AN47" i="47"/>
  <c r="AN46" i="47"/>
  <c r="AN45" i="47"/>
  <c r="AN44" i="47"/>
  <c r="AN43" i="47"/>
  <c r="AN42" i="47"/>
  <c r="AN38" i="47"/>
  <c r="AN37" i="47"/>
  <c r="AN36" i="47"/>
  <c r="AN34" i="47"/>
  <c r="AN33" i="47"/>
  <c r="AN32" i="47"/>
  <c r="AN30" i="47"/>
  <c r="AN29" i="47"/>
  <c r="AN27" i="47"/>
  <c r="AN26" i="47"/>
  <c r="AN24" i="47"/>
  <c r="AN23" i="47"/>
  <c r="AN21" i="47"/>
  <c r="AN20" i="47"/>
  <c r="AN18" i="47"/>
  <c r="AN17" i="47"/>
  <c r="AN15" i="47"/>
  <c r="AN14" i="47"/>
  <c r="AN12" i="47"/>
  <c r="AN11" i="47"/>
  <c r="AI54" i="47"/>
  <c r="AI53" i="47"/>
  <c r="AI52" i="47"/>
  <c r="AI51" i="47"/>
  <c r="AI48" i="47"/>
  <c r="AI47" i="47"/>
  <c r="AI46" i="47"/>
  <c r="AI45" i="47"/>
  <c r="AI44" i="47"/>
  <c r="AI43" i="47"/>
  <c r="AI42" i="47"/>
  <c r="AI38" i="47"/>
  <c r="AI37" i="47"/>
  <c r="AI36" i="47"/>
  <c r="AI34" i="47"/>
  <c r="AI33" i="47"/>
  <c r="AI32" i="47"/>
  <c r="AI30" i="47"/>
  <c r="AI29" i="47"/>
  <c r="AI27" i="47"/>
  <c r="AI26" i="47"/>
  <c r="AI24" i="47"/>
  <c r="AI23" i="47"/>
  <c r="AI21" i="47"/>
  <c r="AI20" i="47"/>
  <c r="AI18" i="47"/>
  <c r="AI17" i="47"/>
  <c r="AI15" i="47"/>
  <c r="AI14" i="47"/>
  <c r="AI12" i="47"/>
  <c r="AI11" i="47"/>
  <c r="AD54" i="47"/>
  <c r="AD53" i="47"/>
  <c r="AD52" i="47"/>
  <c r="AD51" i="47"/>
  <c r="AD48" i="47"/>
  <c r="AD47" i="47"/>
  <c r="AD46" i="47"/>
  <c r="AD45" i="47"/>
  <c r="AD44" i="47"/>
  <c r="AD43" i="47"/>
  <c r="AD42" i="47"/>
  <c r="AD38" i="47"/>
  <c r="AD37" i="47"/>
  <c r="AD36" i="47"/>
  <c r="AD34" i="47"/>
  <c r="AD33" i="47"/>
  <c r="AD32" i="47"/>
  <c r="AD30" i="47"/>
  <c r="AD29" i="47"/>
  <c r="AD27" i="47"/>
  <c r="AD26" i="47"/>
  <c r="AD24" i="47"/>
  <c r="AD23" i="47"/>
  <c r="AD21" i="47"/>
  <c r="AD20" i="47"/>
  <c r="AD18" i="47"/>
  <c r="AD17" i="47"/>
  <c r="AD15" i="47"/>
  <c r="AD14" i="47"/>
  <c r="AD12" i="47"/>
  <c r="AD11" i="47"/>
  <c r="Y54" i="47"/>
  <c r="Y53" i="47"/>
  <c r="Y52" i="47"/>
  <c r="Y51" i="47"/>
  <c r="Y48" i="47"/>
  <c r="Y47" i="47"/>
  <c r="Y46" i="47"/>
  <c r="Y45" i="47"/>
  <c r="Y44" i="47"/>
  <c r="Y43" i="47"/>
  <c r="Y42" i="47"/>
  <c r="Y38" i="47"/>
  <c r="Y37" i="47"/>
  <c r="Y36" i="47"/>
  <c r="Y34" i="47"/>
  <c r="Y33" i="47"/>
  <c r="Y32" i="47"/>
  <c r="Y30" i="47"/>
  <c r="Y29" i="47"/>
  <c r="Y27" i="47"/>
  <c r="Y26" i="47"/>
  <c r="Y24" i="47"/>
  <c r="Y23" i="47"/>
  <c r="Y21" i="47"/>
  <c r="Y20" i="47"/>
  <c r="Y18" i="47"/>
  <c r="Y17" i="47"/>
  <c r="Y15" i="47"/>
  <c r="Y14" i="47"/>
  <c r="Y12" i="47"/>
  <c r="Y11" i="47"/>
  <c r="T54" i="47"/>
  <c r="T53" i="47"/>
  <c r="T52" i="47"/>
  <c r="T51" i="47"/>
  <c r="T48" i="47"/>
  <c r="T47" i="47"/>
  <c r="T46" i="47"/>
  <c r="T45" i="47"/>
  <c r="T44" i="47"/>
  <c r="T43" i="47"/>
  <c r="T42" i="47"/>
  <c r="T38" i="47"/>
  <c r="T37" i="47"/>
  <c r="T36" i="47"/>
  <c r="T34" i="47"/>
  <c r="T33" i="47"/>
  <c r="T32" i="47"/>
  <c r="T30" i="47"/>
  <c r="T29" i="47"/>
  <c r="T27" i="47"/>
  <c r="T26" i="47"/>
  <c r="T24" i="47"/>
  <c r="T23" i="47"/>
  <c r="T21" i="47"/>
  <c r="T20" i="47"/>
  <c r="T18" i="47"/>
  <c r="T17" i="47"/>
  <c r="T15" i="47"/>
  <c r="T14" i="47"/>
  <c r="T12" i="47"/>
  <c r="T11" i="47"/>
  <c r="O54" i="47"/>
  <c r="O53" i="47"/>
  <c r="O52" i="47"/>
  <c r="O51" i="47"/>
  <c r="O48" i="47"/>
  <c r="O47" i="47"/>
  <c r="O46" i="47"/>
  <c r="O45" i="47"/>
  <c r="O44" i="47"/>
  <c r="O43" i="47"/>
  <c r="O42" i="47"/>
  <c r="O38" i="47"/>
  <c r="O37" i="47"/>
  <c r="O36" i="47"/>
  <c r="O34" i="47"/>
  <c r="O33" i="47"/>
  <c r="O32" i="47"/>
  <c r="O30" i="47"/>
  <c r="O29" i="47"/>
  <c r="O27" i="47"/>
  <c r="O26" i="47"/>
  <c r="O24" i="47"/>
  <c r="O23" i="47"/>
  <c r="O21" i="47"/>
  <c r="O20" i="47"/>
  <c r="O18" i="47"/>
  <c r="O17" i="47"/>
  <c r="O15" i="47"/>
  <c r="O14" i="47"/>
  <c r="O12" i="47"/>
  <c r="O11" i="47"/>
  <c r="J54" i="47"/>
  <c r="J53" i="47"/>
  <c r="J52" i="47"/>
  <c r="J51" i="47"/>
  <c r="J48" i="47"/>
  <c r="J47" i="47"/>
  <c r="J46" i="47"/>
  <c r="J45" i="47"/>
  <c r="J44" i="47"/>
  <c r="J43" i="47"/>
  <c r="J42" i="47"/>
  <c r="J38" i="47"/>
  <c r="J37" i="47"/>
  <c r="J36" i="47"/>
  <c r="J34" i="47"/>
  <c r="J33" i="47"/>
  <c r="J32" i="47"/>
  <c r="J30" i="47"/>
  <c r="J29" i="47"/>
  <c r="J27" i="47"/>
  <c r="J26" i="47"/>
  <c r="J24" i="47"/>
  <c r="J23" i="47"/>
  <c r="J21" i="47"/>
  <c r="J20" i="47"/>
  <c r="J18" i="47"/>
  <c r="J17" i="47"/>
  <c r="J15" i="47"/>
  <c r="J14" i="47"/>
  <c r="J12" i="47"/>
  <c r="J11" i="47"/>
  <c r="E54" i="47"/>
  <c r="E53" i="47"/>
  <c r="E52" i="47"/>
  <c r="E51" i="47"/>
  <c r="E48" i="47"/>
  <c r="E47" i="47"/>
  <c r="E46" i="47"/>
  <c r="E45" i="47"/>
  <c r="E44" i="47"/>
  <c r="E43" i="47"/>
  <c r="E42" i="47"/>
  <c r="E38" i="47"/>
  <c r="E37" i="47"/>
  <c r="E36" i="47"/>
  <c r="E34" i="47"/>
  <c r="E33" i="47"/>
  <c r="E32" i="47"/>
  <c r="E30" i="47"/>
  <c r="E29" i="47"/>
  <c r="E27" i="47"/>
  <c r="E26" i="47"/>
  <c r="E24" i="47"/>
  <c r="E23" i="47"/>
  <c r="E21" i="47"/>
  <c r="E20" i="47"/>
  <c r="E18" i="47"/>
  <c r="E17" i="47"/>
  <c r="E15" i="47"/>
  <c r="E14" i="47"/>
  <c r="E12" i="47"/>
  <c r="E11" i="47"/>
  <c r="W2" i="47"/>
  <c r="AG2" i="47"/>
  <c r="AL2" i="47"/>
  <c r="AQ2" i="47"/>
  <c r="AV2" i="47"/>
  <c r="BA2" i="47"/>
  <c r="BF2" i="47"/>
  <c r="BK2" i="47"/>
  <c r="BP2" i="47"/>
  <c r="BU2" i="47"/>
  <c r="BZ2" i="47"/>
  <c r="CE2" i="47"/>
  <c r="CJ2" i="47"/>
  <c r="CO2" i="47"/>
  <c r="CT2" i="47"/>
  <c r="CY2" i="47"/>
  <c r="DD2" i="47"/>
  <c r="DI2" i="47"/>
  <c r="DN2" i="47"/>
  <c r="DS2" i="47"/>
  <c r="DX2" i="47"/>
  <c r="EC2" i="47"/>
  <c r="EH2" i="47"/>
  <c r="EM2" i="47"/>
  <c r="ER2" i="47"/>
  <c r="EW2" i="47"/>
  <c r="FB2" i="47"/>
  <c r="FG2" i="47"/>
  <c r="FL2" i="47"/>
  <c r="FQ2" i="47"/>
  <c r="FV2" i="47"/>
  <c r="GA2" i="47"/>
  <c r="GF2" i="47"/>
  <c r="GK2" i="47"/>
  <c r="GP2" i="47"/>
  <c r="GU2" i="47"/>
  <c r="GZ2" i="47"/>
  <c r="HE2" i="47"/>
  <c r="HJ2" i="47"/>
  <c r="HO2" i="47"/>
  <c r="HT2" i="47"/>
  <c r="HY2" i="47"/>
  <c r="ID2" i="47"/>
  <c r="II2" i="47"/>
  <c r="IN2" i="47"/>
  <c r="IS2" i="47"/>
  <c r="IX2" i="47"/>
  <c r="JC2" i="47"/>
  <c r="JH2" i="47"/>
  <c r="JM2" i="47"/>
  <c r="JR2" i="47"/>
  <c r="JW2" i="47"/>
  <c r="KB2" i="47"/>
  <c r="KG2" i="47"/>
  <c r="KL2" i="47"/>
  <c r="KQ2" i="47"/>
  <c r="KV2" i="47"/>
  <c r="LE40" i="46"/>
  <c r="KZ40" i="46"/>
  <c r="KX40" i="46"/>
  <c r="KS40" i="46"/>
  <c r="KN40" i="46"/>
  <c r="KI40" i="46"/>
  <c r="KD40" i="46"/>
  <c r="JY40" i="46"/>
  <c r="JT40" i="46"/>
  <c r="JO40" i="46"/>
  <c r="JJ40" i="46"/>
  <c r="JE40" i="46"/>
  <c r="IZ40" i="46"/>
  <c r="IU40" i="46"/>
  <c r="IP40" i="46"/>
  <c r="IK40" i="46"/>
  <c r="IF40" i="46"/>
  <c r="IA40" i="46"/>
  <c r="HV40" i="46"/>
  <c r="HQ40" i="46"/>
  <c r="HL40" i="46"/>
  <c r="HG40" i="46"/>
  <c r="HB40" i="46"/>
  <c r="GW40" i="46"/>
  <c r="GR40" i="46"/>
  <c r="GM40" i="46"/>
  <c r="GH40" i="46"/>
  <c r="GC40" i="46"/>
  <c r="FX40" i="46"/>
  <c r="FS40" i="46"/>
  <c r="FN40" i="46"/>
  <c r="FI40" i="46"/>
  <c r="FD40" i="46"/>
  <c r="EY40" i="46"/>
  <c r="ET40" i="46"/>
  <c r="EO40" i="46"/>
  <c r="EJ40" i="46"/>
  <c r="EE40" i="46"/>
  <c r="DZ40" i="46"/>
  <c r="DU40" i="46"/>
  <c r="DP40" i="46"/>
  <c r="DK40" i="46"/>
  <c r="DF40" i="46"/>
  <c r="DA40" i="46"/>
  <c r="CV40" i="46"/>
  <c r="CQ40" i="46"/>
  <c r="CL40" i="46"/>
  <c r="CG40" i="46"/>
  <c r="CB40" i="46"/>
  <c r="BW40" i="46"/>
  <c r="BR40" i="46"/>
  <c r="BM40" i="46"/>
  <c r="BH40" i="46"/>
  <c r="BC40" i="46"/>
  <c r="AX40" i="46"/>
  <c r="AS40" i="46"/>
  <c r="AN40" i="46"/>
  <c r="AI40" i="46"/>
  <c r="AD40" i="46"/>
  <c r="Y40" i="46"/>
  <c r="T40" i="46"/>
  <c r="O40" i="46"/>
  <c r="J40" i="46"/>
  <c r="LE38" i="46"/>
  <c r="LE37" i="46"/>
  <c r="LE36" i="46"/>
  <c r="LE35" i="46"/>
  <c r="LE34" i="46"/>
  <c r="LE32" i="46"/>
  <c r="LE31" i="46"/>
  <c r="LE30" i="46"/>
  <c r="LE29" i="46"/>
  <c r="LE28" i="46"/>
  <c r="LE27" i="46"/>
  <c r="LE25" i="46"/>
  <c r="LE24" i="46"/>
  <c r="LE23" i="46"/>
  <c r="LE22" i="46"/>
  <c r="LE21" i="46"/>
  <c r="LE20" i="46"/>
  <c r="LE18" i="46"/>
  <c r="LE17" i="46"/>
  <c r="LE16" i="46"/>
  <c r="LE15" i="46"/>
  <c r="LE14" i="46"/>
  <c r="LE12" i="46"/>
  <c r="LE11" i="46"/>
  <c r="LC38" i="46"/>
  <c r="LC37" i="46"/>
  <c r="LC36" i="46"/>
  <c r="LC35" i="46"/>
  <c r="LC34" i="46"/>
  <c r="LC32" i="46"/>
  <c r="LC31" i="46"/>
  <c r="LC30" i="46"/>
  <c r="LC29" i="46"/>
  <c r="LC28" i="46"/>
  <c r="LC27" i="46"/>
  <c r="LC25" i="46"/>
  <c r="LC24" i="46"/>
  <c r="LC23" i="46"/>
  <c r="LC22" i="46"/>
  <c r="LC21" i="46"/>
  <c r="LC20" i="46"/>
  <c r="LC18" i="46"/>
  <c r="LC17" i="46"/>
  <c r="LC16" i="46"/>
  <c r="LC15" i="46"/>
  <c r="LC14" i="46"/>
  <c r="LC12" i="46"/>
  <c r="KX38" i="46"/>
  <c r="KX37" i="46"/>
  <c r="KX36" i="46"/>
  <c r="KX35" i="46"/>
  <c r="KX34" i="46"/>
  <c r="KX32" i="46"/>
  <c r="KX31" i="46"/>
  <c r="KX30" i="46"/>
  <c r="KX29" i="46"/>
  <c r="KX28" i="46"/>
  <c r="KX27" i="46"/>
  <c r="KX25" i="46"/>
  <c r="KX24" i="46"/>
  <c r="KX23" i="46"/>
  <c r="KX22" i="46"/>
  <c r="KX21" i="46"/>
  <c r="KX20" i="46"/>
  <c r="KX18" i="46"/>
  <c r="KX17" i="46"/>
  <c r="KX16" i="46"/>
  <c r="KX15" i="46"/>
  <c r="KX14" i="46"/>
  <c r="KX12" i="46"/>
  <c r="KX11" i="46"/>
  <c r="KS38" i="46"/>
  <c r="KS37" i="46"/>
  <c r="KS36" i="46"/>
  <c r="KS35" i="46"/>
  <c r="KS34" i="46"/>
  <c r="KS32" i="46"/>
  <c r="KS31" i="46"/>
  <c r="KS30" i="46"/>
  <c r="KS29" i="46"/>
  <c r="KS28" i="46"/>
  <c r="KS27" i="46"/>
  <c r="KS25" i="46"/>
  <c r="KS24" i="46"/>
  <c r="KS23" i="46"/>
  <c r="KS22" i="46"/>
  <c r="KS21" i="46"/>
  <c r="KS20" i="46"/>
  <c r="KS18" i="46"/>
  <c r="KS17" i="46"/>
  <c r="KS16" i="46"/>
  <c r="KS15" i="46"/>
  <c r="KS14" i="46"/>
  <c r="KS12" i="46"/>
  <c r="KS11" i="46"/>
  <c r="KN38" i="46"/>
  <c r="KN37" i="46"/>
  <c r="KN36" i="46"/>
  <c r="KN35" i="46"/>
  <c r="KN34" i="46"/>
  <c r="KN32" i="46"/>
  <c r="KN31" i="46"/>
  <c r="KN30" i="46"/>
  <c r="KN29" i="46"/>
  <c r="KN28" i="46"/>
  <c r="KN27" i="46"/>
  <c r="KN25" i="46"/>
  <c r="KN24" i="46"/>
  <c r="KN23" i="46"/>
  <c r="KN22" i="46"/>
  <c r="KN21" i="46"/>
  <c r="KN20" i="46"/>
  <c r="KN18" i="46"/>
  <c r="KN17" i="46"/>
  <c r="KN16" i="46"/>
  <c r="KN15" i="46"/>
  <c r="KN14" i="46"/>
  <c r="KN12" i="46"/>
  <c r="KN11" i="46"/>
  <c r="KI38" i="46"/>
  <c r="KI37" i="46"/>
  <c r="KI36" i="46"/>
  <c r="KI35" i="46"/>
  <c r="KI34" i="46"/>
  <c r="KI32" i="46"/>
  <c r="KI31" i="46"/>
  <c r="KI30" i="46"/>
  <c r="KI29" i="46"/>
  <c r="KI28" i="46"/>
  <c r="KI27" i="46"/>
  <c r="KI25" i="46"/>
  <c r="KI24" i="46"/>
  <c r="KI23" i="46"/>
  <c r="KI22" i="46"/>
  <c r="KI21" i="46"/>
  <c r="KI20" i="46"/>
  <c r="KI18" i="46"/>
  <c r="KI17" i="46"/>
  <c r="KI16" i="46"/>
  <c r="KI15" i="46"/>
  <c r="KI14" i="46"/>
  <c r="KI12" i="46"/>
  <c r="KI11" i="46"/>
  <c r="KD38" i="46"/>
  <c r="KD37" i="46"/>
  <c r="KD36" i="46"/>
  <c r="KD35" i="46"/>
  <c r="KD34" i="46"/>
  <c r="KD32" i="46"/>
  <c r="KD31" i="46"/>
  <c r="KD30" i="46"/>
  <c r="KD29" i="46"/>
  <c r="KD28" i="46"/>
  <c r="KD27" i="46"/>
  <c r="KD25" i="46"/>
  <c r="KD24" i="46"/>
  <c r="KD23" i="46"/>
  <c r="KD22" i="46"/>
  <c r="KD21" i="46"/>
  <c r="KD20" i="46"/>
  <c r="KD18" i="46"/>
  <c r="KD17" i="46"/>
  <c r="KD16" i="46"/>
  <c r="KD15" i="46"/>
  <c r="KD14" i="46"/>
  <c r="KD12" i="46"/>
  <c r="KD11" i="46"/>
  <c r="JY38" i="46"/>
  <c r="JY37" i="46"/>
  <c r="JY36" i="46"/>
  <c r="JY35" i="46"/>
  <c r="JY34" i="46"/>
  <c r="JY32" i="46"/>
  <c r="JY31" i="46"/>
  <c r="JY30" i="46"/>
  <c r="JY29" i="46"/>
  <c r="JY28" i="46"/>
  <c r="JY27" i="46"/>
  <c r="JY25" i="46"/>
  <c r="JY24" i="46"/>
  <c r="JY23" i="46"/>
  <c r="JY22" i="46"/>
  <c r="JY21" i="46"/>
  <c r="JY20" i="46"/>
  <c r="JY18" i="46"/>
  <c r="JY17" i="46"/>
  <c r="JY16" i="46"/>
  <c r="JY15" i="46"/>
  <c r="JY14" i="46"/>
  <c r="JY12" i="46"/>
  <c r="JY11" i="46"/>
  <c r="JT38" i="46"/>
  <c r="JT37" i="46"/>
  <c r="JT36" i="46"/>
  <c r="JT35" i="46"/>
  <c r="JT34" i="46"/>
  <c r="JT32" i="46"/>
  <c r="JT31" i="46"/>
  <c r="JT30" i="46"/>
  <c r="JT29" i="46"/>
  <c r="JT28" i="46"/>
  <c r="JT27" i="46"/>
  <c r="JT25" i="46"/>
  <c r="JT24" i="46"/>
  <c r="JT23" i="46"/>
  <c r="JT22" i="46"/>
  <c r="JT21" i="46"/>
  <c r="JT20" i="46"/>
  <c r="JT18" i="46"/>
  <c r="JT17" i="46"/>
  <c r="JT16" i="46"/>
  <c r="JT15" i="46"/>
  <c r="JT14" i="46"/>
  <c r="JT12" i="46"/>
  <c r="JT11" i="46"/>
  <c r="JO38" i="46"/>
  <c r="JO37" i="46"/>
  <c r="JO36" i="46"/>
  <c r="JO35" i="46"/>
  <c r="JO34" i="46"/>
  <c r="JO32" i="46"/>
  <c r="JO31" i="46"/>
  <c r="JO30" i="46"/>
  <c r="JO29" i="46"/>
  <c r="JO28" i="46"/>
  <c r="JO27" i="46"/>
  <c r="JO25" i="46"/>
  <c r="JO24" i="46"/>
  <c r="JO23" i="46"/>
  <c r="JO22" i="46"/>
  <c r="JO21" i="46"/>
  <c r="JO20" i="46"/>
  <c r="JO18" i="46"/>
  <c r="JO17" i="46"/>
  <c r="JO16" i="46"/>
  <c r="JO15" i="46"/>
  <c r="JO14" i="46"/>
  <c r="JO12" i="46"/>
  <c r="JO11" i="46"/>
  <c r="JJ38" i="46"/>
  <c r="JJ37" i="46"/>
  <c r="JJ36" i="46"/>
  <c r="JJ35" i="46"/>
  <c r="JJ34" i="46"/>
  <c r="JJ32" i="46"/>
  <c r="JJ31" i="46"/>
  <c r="JJ30" i="46"/>
  <c r="JJ29" i="46"/>
  <c r="JJ28" i="46"/>
  <c r="JJ27" i="46"/>
  <c r="JJ25" i="46"/>
  <c r="JJ24" i="46"/>
  <c r="JJ23" i="46"/>
  <c r="JJ22" i="46"/>
  <c r="JJ21" i="46"/>
  <c r="JJ20" i="46"/>
  <c r="JJ18" i="46"/>
  <c r="JJ17" i="46"/>
  <c r="JJ16" i="46"/>
  <c r="JJ15" i="46"/>
  <c r="JJ14" i="46"/>
  <c r="JJ12" i="46"/>
  <c r="JJ11" i="46"/>
  <c r="JE38" i="46"/>
  <c r="JE37" i="46"/>
  <c r="JE36" i="46"/>
  <c r="JE35" i="46"/>
  <c r="JE34" i="46"/>
  <c r="JE32" i="46"/>
  <c r="JE31" i="46"/>
  <c r="JE30" i="46"/>
  <c r="JE29" i="46"/>
  <c r="JE28" i="46"/>
  <c r="JE27" i="46"/>
  <c r="JE25" i="46"/>
  <c r="JE24" i="46"/>
  <c r="JE23" i="46"/>
  <c r="JE22" i="46"/>
  <c r="JE21" i="46"/>
  <c r="JE20" i="46"/>
  <c r="JE18" i="46"/>
  <c r="JE17" i="46"/>
  <c r="JE16" i="46"/>
  <c r="JE15" i="46"/>
  <c r="JE14" i="46"/>
  <c r="JE12" i="46"/>
  <c r="JE11" i="46"/>
  <c r="IZ38" i="46"/>
  <c r="IZ37" i="46"/>
  <c r="IZ36" i="46"/>
  <c r="IZ35" i="46"/>
  <c r="IZ34" i="46"/>
  <c r="IZ32" i="46"/>
  <c r="IZ31" i="46"/>
  <c r="IZ30" i="46"/>
  <c r="IZ29" i="46"/>
  <c r="IZ28" i="46"/>
  <c r="IZ27" i="46"/>
  <c r="IZ25" i="46"/>
  <c r="IZ24" i="46"/>
  <c r="IZ23" i="46"/>
  <c r="IZ22" i="46"/>
  <c r="IZ21" i="46"/>
  <c r="IZ20" i="46"/>
  <c r="IZ18" i="46"/>
  <c r="IZ17" i="46"/>
  <c r="IZ16" i="46"/>
  <c r="IZ15" i="46"/>
  <c r="IZ14" i="46"/>
  <c r="IZ12" i="46"/>
  <c r="IZ11" i="46"/>
  <c r="IU38" i="46"/>
  <c r="IU37" i="46"/>
  <c r="IU36" i="46"/>
  <c r="IU35" i="46"/>
  <c r="IU34" i="46"/>
  <c r="IU32" i="46"/>
  <c r="IU31" i="46"/>
  <c r="IU30" i="46"/>
  <c r="IU29" i="46"/>
  <c r="IU28" i="46"/>
  <c r="IU27" i="46"/>
  <c r="IU25" i="46"/>
  <c r="IU24" i="46"/>
  <c r="IU23" i="46"/>
  <c r="IU22" i="46"/>
  <c r="IU21" i="46"/>
  <c r="IU20" i="46"/>
  <c r="IU18" i="46"/>
  <c r="IU17" i="46"/>
  <c r="IU16" i="46"/>
  <c r="IU15" i="46"/>
  <c r="IU14" i="46"/>
  <c r="IU12" i="46"/>
  <c r="IU11" i="46"/>
  <c r="IP38" i="46"/>
  <c r="IP37" i="46"/>
  <c r="IP36" i="46"/>
  <c r="IP35" i="46"/>
  <c r="IP34" i="46"/>
  <c r="IP32" i="46"/>
  <c r="IP31" i="46"/>
  <c r="IP30" i="46"/>
  <c r="IP29" i="46"/>
  <c r="IP28" i="46"/>
  <c r="IP27" i="46"/>
  <c r="IP25" i="46"/>
  <c r="IP24" i="46"/>
  <c r="IP23" i="46"/>
  <c r="IP22" i="46"/>
  <c r="IP21" i="46"/>
  <c r="IP20" i="46"/>
  <c r="IP18" i="46"/>
  <c r="IP17" i="46"/>
  <c r="IP16" i="46"/>
  <c r="IP15" i="46"/>
  <c r="IP14" i="46"/>
  <c r="IP12" i="46"/>
  <c r="IP11" i="46"/>
  <c r="IK38" i="46"/>
  <c r="IK37" i="46"/>
  <c r="IK36" i="46"/>
  <c r="IK35" i="46"/>
  <c r="IK34" i="46"/>
  <c r="IK32" i="46"/>
  <c r="IK31" i="46"/>
  <c r="IK30" i="46"/>
  <c r="IK29" i="46"/>
  <c r="IK28" i="46"/>
  <c r="IK27" i="46"/>
  <c r="IK25" i="46"/>
  <c r="IK24" i="46"/>
  <c r="IK23" i="46"/>
  <c r="IK22" i="46"/>
  <c r="IK21" i="46"/>
  <c r="IK20" i="46"/>
  <c r="IK18" i="46"/>
  <c r="IK17" i="46"/>
  <c r="IK16" i="46"/>
  <c r="IK15" i="46"/>
  <c r="IK14" i="46"/>
  <c r="IK12" i="46"/>
  <c r="IK11" i="46"/>
  <c r="IF38" i="46"/>
  <c r="IF37" i="46"/>
  <c r="IF36" i="46"/>
  <c r="IF35" i="46"/>
  <c r="IF34" i="46"/>
  <c r="IF32" i="46"/>
  <c r="IF31" i="46"/>
  <c r="IF30" i="46"/>
  <c r="IF29" i="46"/>
  <c r="IF28" i="46"/>
  <c r="IF27" i="46"/>
  <c r="IF25" i="46"/>
  <c r="IF24" i="46"/>
  <c r="IF23" i="46"/>
  <c r="IF22" i="46"/>
  <c r="IF21" i="46"/>
  <c r="IF20" i="46"/>
  <c r="IF18" i="46"/>
  <c r="IF17" i="46"/>
  <c r="IF16" i="46"/>
  <c r="IF15" i="46"/>
  <c r="IF14" i="46"/>
  <c r="IF12" i="46"/>
  <c r="IF11" i="46"/>
  <c r="IA38" i="46"/>
  <c r="IA37" i="46"/>
  <c r="IA36" i="46"/>
  <c r="IA35" i="46"/>
  <c r="IA34" i="46"/>
  <c r="IA32" i="46"/>
  <c r="IA31" i="46"/>
  <c r="IA30" i="46"/>
  <c r="IA29" i="46"/>
  <c r="IA28" i="46"/>
  <c r="IA27" i="46"/>
  <c r="IA25" i="46"/>
  <c r="IA24" i="46"/>
  <c r="IA23" i="46"/>
  <c r="IA22" i="46"/>
  <c r="IA21" i="46"/>
  <c r="IA20" i="46"/>
  <c r="IA18" i="46"/>
  <c r="IA17" i="46"/>
  <c r="IA16" i="46"/>
  <c r="IA15" i="46"/>
  <c r="IA14" i="46"/>
  <c r="IA12" i="46"/>
  <c r="IA11" i="46"/>
  <c r="HV38" i="46"/>
  <c r="HV37" i="46"/>
  <c r="HV36" i="46"/>
  <c r="HV35" i="46"/>
  <c r="HV34" i="46"/>
  <c r="HV32" i="46"/>
  <c r="HV31" i="46"/>
  <c r="HV30" i="46"/>
  <c r="HV29" i="46"/>
  <c r="HV28" i="46"/>
  <c r="HV27" i="46"/>
  <c r="HV25" i="46"/>
  <c r="HV24" i="46"/>
  <c r="HV23" i="46"/>
  <c r="HV22" i="46"/>
  <c r="HV21" i="46"/>
  <c r="HV20" i="46"/>
  <c r="HV18" i="46"/>
  <c r="HV17" i="46"/>
  <c r="HV16" i="46"/>
  <c r="HV15" i="46"/>
  <c r="HV14" i="46"/>
  <c r="HV12" i="46"/>
  <c r="HV11" i="46"/>
  <c r="HQ38" i="46"/>
  <c r="HQ37" i="46"/>
  <c r="HQ36" i="46"/>
  <c r="HQ35" i="46"/>
  <c r="HQ34" i="46"/>
  <c r="HQ32" i="46"/>
  <c r="HQ31" i="46"/>
  <c r="HQ30" i="46"/>
  <c r="HQ29" i="46"/>
  <c r="HQ28" i="46"/>
  <c r="HQ27" i="46"/>
  <c r="HQ25" i="46"/>
  <c r="HQ24" i="46"/>
  <c r="HQ23" i="46"/>
  <c r="HQ22" i="46"/>
  <c r="HQ21" i="46"/>
  <c r="HQ20" i="46"/>
  <c r="HQ18" i="46"/>
  <c r="HQ17" i="46"/>
  <c r="HQ16" i="46"/>
  <c r="HQ15" i="46"/>
  <c r="HQ14" i="46"/>
  <c r="HQ12" i="46"/>
  <c r="HQ11" i="46"/>
  <c r="HL38" i="46"/>
  <c r="HL37" i="46"/>
  <c r="HL36" i="46"/>
  <c r="HL35" i="46"/>
  <c r="HL34" i="46"/>
  <c r="HL32" i="46"/>
  <c r="HL31" i="46"/>
  <c r="HL30" i="46"/>
  <c r="HL29" i="46"/>
  <c r="HL28" i="46"/>
  <c r="HL27" i="46"/>
  <c r="HL25" i="46"/>
  <c r="HL24" i="46"/>
  <c r="HL23" i="46"/>
  <c r="HL22" i="46"/>
  <c r="HL21" i="46"/>
  <c r="HL20" i="46"/>
  <c r="HL18" i="46"/>
  <c r="HL17" i="46"/>
  <c r="HL16" i="46"/>
  <c r="HL15" i="46"/>
  <c r="HL14" i="46"/>
  <c r="HL12" i="46"/>
  <c r="HL11" i="46"/>
  <c r="HG38" i="46"/>
  <c r="HG37" i="46"/>
  <c r="HG36" i="46"/>
  <c r="HG35" i="46"/>
  <c r="HG34" i="46"/>
  <c r="HG32" i="46"/>
  <c r="HG31" i="46"/>
  <c r="HG30" i="46"/>
  <c r="HG29" i="46"/>
  <c r="HG28" i="46"/>
  <c r="HG27" i="46"/>
  <c r="HG25" i="46"/>
  <c r="HG24" i="46"/>
  <c r="HG23" i="46"/>
  <c r="HG22" i="46"/>
  <c r="HG21" i="46"/>
  <c r="HG20" i="46"/>
  <c r="HG18" i="46"/>
  <c r="HG17" i="46"/>
  <c r="HG16" i="46"/>
  <c r="HG15" i="46"/>
  <c r="HG14" i="46"/>
  <c r="HG12" i="46"/>
  <c r="HG11" i="46"/>
  <c r="HB38" i="46"/>
  <c r="HB37" i="46"/>
  <c r="HB36" i="46"/>
  <c r="HB35" i="46"/>
  <c r="HB34" i="46"/>
  <c r="HB32" i="46"/>
  <c r="HB31" i="46"/>
  <c r="HB30" i="46"/>
  <c r="HB29" i="46"/>
  <c r="HB28" i="46"/>
  <c r="HB27" i="46"/>
  <c r="HB25" i="46"/>
  <c r="HB24" i="46"/>
  <c r="HB23" i="46"/>
  <c r="HB22" i="46"/>
  <c r="HB21" i="46"/>
  <c r="HB20" i="46"/>
  <c r="HB18" i="46"/>
  <c r="HB17" i="46"/>
  <c r="HB16" i="46"/>
  <c r="HB15" i="46"/>
  <c r="HB14" i="46"/>
  <c r="HB12" i="46"/>
  <c r="HB11" i="46"/>
  <c r="GW38" i="46"/>
  <c r="GW37" i="46"/>
  <c r="GW36" i="46"/>
  <c r="GW35" i="46"/>
  <c r="GW34" i="46"/>
  <c r="GW32" i="46"/>
  <c r="GW31" i="46"/>
  <c r="GW30" i="46"/>
  <c r="GW29" i="46"/>
  <c r="GW28" i="46"/>
  <c r="GW27" i="46"/>
  <c r="GW25" i="46"/>
  <c r="GW24" i="46"/>
  <c r="GW23" i="46"/>
  <c r="GW22" i="46"/>
  <c r="GW21" i="46"/>
  <c r="GW20" i="46"/>
  <c r="GW18" i="46"/>
  <c r="GW17" i="46"/>
  <c r="GW16" i="46"/>
  <c r="GW15" i="46"/>
  <c r="GW14" i="46"/>
  <c r="GW12" i="46"/>
  <c r="GW11" i="46"/>
  <c r="GR38" i="46"/>
  <c r="GR37" i="46"/>
  <c r="GR36" i="46"/>
  <c r="GR35" i="46"/>
  <c r="GR34" i="46"/>
  <c r="GR32" i="46"/>
  <c r="GR31" i="46"/>
  <c r="GR30" i="46"/>
  <c r="GR29" i="46"/>
  <c r="GR28" i="46"/>
  <c r="GR27" i="46"/>
  <c r="GR25" i="46"/>
  <c r="GR24" i="46"/>
  <c r="GR23" i="46"/>
  <c r="GR22" i="46"/>
  <c r="GR21" i="46"/>
  <c r="GR20" i="46"/>
  <c r="GR18" i="46"/>
  <c r="GR17" i="46"/>
  <c r="GR16" i="46"/>
  <c r="GR15" i="46"/>
  <c r="GR14" i="46"/>
  <c r="GR12" i="46"/>
  <c r="GR11" i="46"/>
  <c r="GM38" i="46"/>
  <c r="GM37" i="46"/>
  <c r="GM36" i="46"/>
  <c r="GM35" i="46"/>
  <c r="GM34" i="46"/>
  <c r="GM32" i="46"/>
  <c r="GM31" i="46"/>
  <c r="GM30" i="46"/>
  <c r="GM29" i="46"/>
  <c r="GM28" i="46"/>
  <c r="GM27" i="46"/>
  <c r="GM25" i="46"/>
  <c r="GM24" i="46"/>
  <c r="GM23" i="46"/>
  <c r="GM22" i="46"/>
  <c r="GM21" i="46"/>
  <c r="GM20" i="46"/>
  <c r="GM18" i="46"/>
  <c r="GM17" i="46"/>
  <c r="GM16" i="46"/>
  <c r="GM15" i="46"/>
  <c r="GM14" i="46"/>
  <c r="GM12" i="46"/>
  <c r="GM11" i="46"/>
  <c r="GH38" i="46"/>
  <c r="GH37" i="46"/>
  <c r="GH36" i="46"/>
  <c r="GH35" i="46"/>
  <c r="GH34" i="46"/>
  <c r="GH32" i="46"/>
  <c r="GH31" i="46"/>
  <c r="GH30" i="46"/>
  <c r="GH29" i="46"/>
  <c r="GH28" i="46"/>
  <c r="GH27" i="46"/>
  <c r="GH25" i="46"/>
  <c r="GH24" i="46"/>
  <c r="GH23" i="46"/>
  <c r="GH22" i="46"/>
  <c r="GH21" i="46"/>
  <c r="GH20" i="46"/>
  <c r="GH18" i="46"/>
  <c r="GH17" i="46"/>
  <c r="GH16" i="46"/>
  <c r="GH15" i="46"/>
  <c r="GH14" i="46"/>
  <c r="GH12" i="46"/>
  <c r="GH11" i="46"/>
  <c r="GC38" i="46"/>
  <c r="GC37" i="46"/>
  <c r="GC36" i="46"/>
  <c r="GC35" i="46"/>
  <c r="GC34" i="46"/>
  <c r="GC32" i="46"/>
  <c r="GC31" i="46"/>
  <c r="GC30" i="46"/>
  <c r="GC29" i="46"/>
  <c r="GC28" i="46"/>
  <c r="GC27" i="46"/>
  <c r="GC25" i="46"/>
  <c r="GC24" i="46"/>
  <c r="GC23" i="46"/>
  <c r="GC22" i="46"/>
  <c r="GC21" i="46"/>
  <c r="GC20" i="46"/>
  <c r="GC18" i="46"/>
  <c r="GC17" i="46"/>
  <c r="GC16" i="46"/>
  <c r="GC15" i="46"/>
  <c r="GC14" i="46"/>
  <c r="GC12" i="46"/>
  <c r="GC11" i="46"/>
  <c r="FX38" i="46"/>
  <c r="FX37" i="46"/>
  <c r="FX36" i="46"/>
  <c r="FX35" i="46"/>
  <c r="FX34" i="46"/>
  <c r="FX32" i="46"/>
  <c r="FX31" i="46"/>
  <c r="FX30" i="46"/>
  <c r="FX29" i="46"/>
  <c r="FX28" i="46"/>
  <c r="FX27" i="46"/>
  <c r="FX25" i="46"/>
  <c r="FX24" i="46"/>
  <c r="FX23" i="46"/>
  <c r="FX22" i="46"/>
  <c r="FX21" i="46"/>
  <c r="FX20" i="46"/>
  <c r="FX18" i="46"/>
  <c r="FX17" i="46"/>
  <c r="FX16" i="46"/>
  <c r="FX15" i="46"/>
  <c r="FX14" i="46"/>
  <c r="FX12" i="46"/>
  <c r="FX11" i="46"/>
  <c r="FS38" i="46"/>
  <c r="FS37" i="46"/>
  <c r="FS36" i="46"/>
  <c r="FS35" i="46"/>
  <c r="FS34" i="46"/>
  <c r="FS32" i="46"/>
  <c r="FS31" i="46"/>
  <c r="FS30" i="46"/>
  <c r="FS29" i="46"/>
  <c r="FS28" i="46"/>
  <c r="FS27" i="46"/>
  <c r="FS25" i="46"/>
  <c r="FS24" i="46"/>
  <c r="FS23" i="46"/>
  <c r="FS22" i="46"/>
  <c r="FS21" i="46"/>
  <c r="FS20" i="46"/>
  <c r="FS18" i="46"/>
  <c r="FS17" i="46"/>
  <c r="FS16" i="46"/>
  <c r="FS15" i="46"/>
  <c r="FS14" i="46"/>
  <c r="FS12" i="46"/>
  <c r="FS11" i="46"/>
  <c r="FN38" i="46"/>
  <c r="FN37" i="46"/>
  <c r="FN36" i="46"/>
  <c r="FN35" i="46"/>
  <c r="FN34" i="46"/>
  <c r="FN32" i="46"/>
  <c r="FN31" i="46"/>
  <c r="FN30" i="46"/>
  <c r="FN29" i="46"/>
  <c r="FN28" i="46"/>
  <c r="FN27" i="46"/>
  <c r="FN25" i="46"/>
  <c r="FN24" i="46"/>
  <c r="FN23" i="46"/>
  <c r="FN22" i="46"/>
  <c r="FN21" i="46"/>
  <c r="FN20" i="46"/>
  <c r="FN18" i="46"/>
  <c r="FN17" i="46"/>
  <c r="FN16" i="46"/>
  <c r="FN15" i="46"/>
  <c r="FN14" i="46"/>
  <c r="FN12" i="46"/>
  <c r="FN11" i="46"/>
  <c r="FI38" i="46"/>
  <c r="FI37" i="46"/>
  <c r="FI36" i="46"/>
  <c r="FI35" i="46"/>
  <c r="FI34" i="46"/>
  <c r="FI32" i="46"/>
  <c r="FI31" i="46"/>
  <c r="FI30" i="46"/>
  <c r="FI29" i="46"/>
  <c r="FI28" i="46"/>
  <c r="FI27" i="46"/>
  <c r="FI25" i="46"/>
  <c r="FI24" i="46"/>
  <c r="FI23" i="46"/>
  <c r="FI22" i="46"/>
  <c r="FI21" i="46"/>
  <c r="FI20" i="46"/>
  <c r="FI18" i="46"/>
  <c r="FI17" i="46"/>
  <c r="FI16" i="46"/>
  <c r="FI15" i="46"/>
  <c r="FI14" i="46"/>
  <c r="FI12" i="46"/>
  <c r="FI11" i="46"/>
  <c r="FD38" i="46"/>
  <c r="FD37" i="46"/>
  <c r="FD36" i="46"/>
  <c r="FD35" i="46"/>
  <c r="FD34" i="46"/>
  <c r="FD32" i="46"/>
  <c r="FD31" i="46"/>
  <c r="FD30" i="46"/>
  <c r="FD29" i="46"/>
  <c r="FD28" i="46"/>
  <c r="FD27" i="46"/>
  <c r="FD25" i="46"/>
  <c r="FD24" i="46"/>
  <c r="FD23" i="46"/>
  <c r="FD22" i="46"/>
  <c r="FD21" i="46"/>
  <c r="FD20" i="46"/>
  <c r="FD18" i="46"/>
  <c r="FD17" i="46"/>
  <c r="FD16" i="46"/>
  <c r="FD15" i="46"/>
  <c r="FD14" i="46"/>
  <c r="FD12" i="46"/>
  <c r="FD11" i="46"/>
  <c r="EY38" i="46"/>
  <c r="EY37" i="46"/>
  <c r="EY36" i="46"/>
  <c r="EY35" i="46"/>
  <c r="EY34" i="46"/>
  <c r="EY32" i="46"/>
  <c r="EY31" i="46"/>
  <c r="EY30" i="46"/>
  <c r="EY29" i="46"/>
  <c r="EY28" i="46"/>
  <c r="EY27" i="46"/>
  <c r="EY25" i="46"/>
  <c r="EY24" i="46"/>
  <c r="EY23" i="46"/>
  <c r="EY22" i="46"/>
  <c r="EY21" i="46"/>
  <c r="EY20" i="46"/>
  <c r="EY18" i="46"/>
  <c r="EY17" i="46"/>
  <c r="EY16" i="46"/>
  <c r="EY15" i="46"/>
  <c r="EY14" i="46"/>
  <c r="EY12" i="46"/>
  <c r="EY11" i="46"/>
  <c r="ET38" i="46"/>
  <c r="ET37" i="46"/>
  <c r="ET36" i="46"/>
  <c r="ET35" i="46"/>
  <c r="ET34" i="46"/>
  <c r="ET32" i="46"/>
  <c r="ET31" i="46"/>
  <c r="ET30" i="46"/>
  <c r="ET29" i="46"/>
  <c r="ET28" i="46"/>
  <c r="ET27" i="46"/>
  <c r="ET25" i="46"/>
  <c r="ET24" i="46"/>
  <c r="ET23" i="46"/>
  <c r="ET22" i="46"/>
  <c r="ET21" i="46"/>
  <c r="ET20" i="46"/>
  <c r="ET18" i="46"/>
  <c r="ET17" i="46"/>
  <c r="ET16" i="46"/>
  <c r="ET15" i="46"/>
  <c r="ET14" i="46"/>
  <c r="ET12" i="46"/>
  <c r="ET11" i="46"/>
  <c r="EO38" i="46"/>
  <c r="EO37" i="46"/>
  <c r="EO36" i="46"/>
  <c r="EO35" i="46"/>
  <c r="EO34" i="46"/>
  <c r="EO32" i="46"/>
  <c r="EO31" i="46"/>
  <c r="EO30" i="46"/>
  <c r="EO29" i="46"/>
  <c r="EO28" i="46"/>
  <c r="EO27" i="46"/>
  <c r="EO25" i="46"/>
  <c r="EO24" i="46"/>
  <c r="EO23" i="46"/>
  <c r="EO22" i="46"/>
  <c r="EO21" i="46"/>
  <c r="EO20" i="46"/>
  <c r="EO18" i="46"/>
  <c r="EO17" i="46"/>
  <c r="EO16" i="46"/>
  <c r="EO15" i="46"/>
  <c r="EO14" i="46"/>
  <c r="EO12" i="46"/>
  <c r="EO11" i="46"/>
  <c r="EJ38" i="46"/>
  <c r="EJ37" i="46"/>
  <c r="EJ36" i="46"/>
  <c r="EJ35" i="46"/>
  <c r="EJ34" i="46"/>
  <c r="EJ32" i="46"/>
  <c r="EJ31" i="46"/>
  <c r="EJ30" i="46"/>
  <c r="EJ29" i="46"/>
  <c r="EJ28" i="46"/>
  <c r="EJ27" i="46"/>
  <c r="EJ25" i="46"/>
  <c r="EJ24" i="46"/>
  <c r="EJ23" i="46"/>
  <c r="EJ22" i="46"/>
  <c r="EJ21" i="46"/>
  <c r="EJ20" i="46"/>
  <c r="EJ18" i="46"/>
  <c r="EJ17" i="46"/>
  <c r="EJ16" i="46"/>
  <c r="EJ15" i="46"/>
  <c r="EJ14" i="46"/>
  <c r="EJ12" i="46"/>
  <c r="EJ11" i="46"/>
  <c r="EE38" i="46"/>
  <c r="EE37" i="46"/>
  <c r="EE36" i="46"/>
  <c r="EE35" i="46"/>
  <c r="EE34" i="46"/>
  <c r="EE32" i="46"/>
  <c r="EE31" i="46"/>
  <c r="EE30" i="46"/>
  <c r="EE29" i="46"/>
  <c r="EE28" i="46"/>
  <c r="EE27" i="46"/>
  <c r="EE25" i="46"/>
  <c r="EE24" i="46"/>
  <c r="EE23" i="46"/>
  <c r="EE22" i="46"/>
  <c r="EE21" i="46"/>
  <c r="EE20" i="46"/>
  <c r="EE18" i="46"/>
  <c r="EE17" i="46"/>
  <c r="EE16" i="46"/>
  <c r="EE15" i="46"/>
  <c r="EE14" i="46"/>
  <c r="EE12" i="46"/>
  <c r="EE11" i="46"/>
  <c r="DZ38" i="46"/>
  <c r="DZ37" i="46"/>
  <c r="DZ36" i="46"/>
  <c r="DZ35" i="46"/>
  <c r="DZ34" i="46"/>
  <c r="DZ32" i="46"/>
  <c r="DZ31" i="46"/>
  <c r="DZ30" i="46"/>
  <c r="DZ29" i="46"/>
  <c r="DZ28" i="46"/>
  <c r="DZ27" i="46"/>
  <c r="DZ25" i="46"/>
  <c r="DZ24" i="46"/>
  <c r="DZ23" i="46"/>
  <c r="DZ22" i="46"/>
  <c r="DZ21" i="46"/>
  <c r="DZ20" i="46"/>
  <c r="DZ18" i="46"/>
  <c r="DZ17" i="46"/>
  <c r="DZ16" i="46"/>
  <c r="DZ15" i="46"/>
  <c r="DZ14" i="46"/>
  <c r="DZ12" i="46"/>
  <c r="DZ11" i="46"/>
  <c r="DU38" i="46"/>
  <c r="DU37" i="46"/>
  <c r="DU36" i="46"/>
  <c r="DU35" i="46"/>
  <c r="DU34" i="46"/>
  <c r="DU32" i="46"/>
  <c r="DU31" i="46"/>
  <c r="DU30" i="46"/>
  <c r="DU29" i="46"/>
  <c r="DU28" i="46"/>
  <c r="DU27" i="46"/>
  <c r="DU25" i="46"/>
  <c r="DU24" i="46"/>
  <c r="DU23" i="46"/>
  <c r="DU22" i="46"/>
  <c r="DU21" i="46"/>
  <c r="DU20" i="46"/>
  <c r="DU18" i="46"/>
  <c r="DU17" i="46"/>
  <c r="DU16" i="46"/>
  <c r="DU15" i="46"/>
  <c r="DU14" i="46"/>
  <c r="DU12" i="46"/>
  <c r="DU11" i="46"/>
  <c r="DP38" i="46"/>
  <c r="DP37" i="46"/>
  <c r="DP36" i="46"/>
  <c r="DP35" i="46"/>
  <c r="DP34" i="46"/>
  <c r="DP32" i="46"/>
  <c r="DP31" i="46"/>
  <c r="DP30" i="46"/>
  <c r="DP29" i="46"/>
  <c r="DP28" i="46"/>
  <c r="DP27" i="46"/>
  <c r="DP25" i="46"/>
  <c r="DP24" i="46"/>
  <c r="DP23" i="46"/>
  <c r="DP22" i="46"/>
  <c r="DP21" i="46"/>
  <c r="DP20" i="46"/>
  <c r="DP18" i="46"/>
  <c r="DP17" i="46"/>
  <c r="DP16" i="46"/>
  <c r="DP15" i="46"/>
  <c r="DP14" i="46"/>
  <c r="DP12" i="46"/>
  <c r="DP11" i="46"/>
  <c r="DK38" i="46"/>
  <c r="DK37" i="46"/>
  <c r="DK36" i="46"/>
  <c r="DK35" i="46"/>
  <c r="DK34" i="46"/>
  <c r="DK32" i="46"/>
  <c r="DK31" i="46"/>
  <c r="DK30" i="46"/>
  <c r="DK29" i="46"/>
  <c r="DK28" i="46"/>
  <c r="DK27" i="46"/>
  <c r="DK25" i="46"/>
  <c r="DK24" i="46"/>
  <c r="DK23" i="46"/>
  <c r="DK22" i="46"/>
  <c r="DK21" i="46"/>
  <c r="DK20" i="46"/>
  <c r="DK18" i="46"/>
  <c r="DK17" i="46"/>
  <c r="DK16" i="46"/>
  <c r="DK15" i="46"/>
  <c r="DK14" i="46"/>
  <c r="DK12" i="46"/>
  <c r="DK11" i="46"/>
  <c r="DF38" i="46"/>
  <c r="DF37" i="46"/>
  <c r="DF36" i="46"/>
  <c r="DF35" i="46"/>
  <c r="DF34" i="46"/>
  <c r="DF32" i="46"/>
  <c r="DF31" i="46"/>
  <c r="DF30" i="46"/>
  <c r="DF29" i="46"/>
  <c r="DF28" i="46"/>
  <c r="DF27" i="46"/>
  <c r="DF25" i="46"/>
  <c r="DF24" i="46"/>
  <c r="DF23" i="46"/>
  <c r="DF22" i="46"/>
  <c r="DF21" i="46"/>
  <c r="DF20" i="46"/>
  <c r="DF18" i="46"/>
  <c r="DF17" i="46"/>
  <c r="DF16" i="46"/>
  <c r="DF15" i="46"/>
  <c r="DF14" i="46"/>
  <c r="DF12" i="46"/>
  <c r="DF11" i="46"/>
  <c r="DA38" i="46"/>
  <c r="DA37" i="46"/>
  <c r="DA36" i="46"/>
  <c r="DA35" i="46"/>
  <c r="DA34" i="46"/>
  <c r="DA32" i="46"/>
  <c r="DA31" i="46"/>
  <c r="DA30" i="46"/>
  <c r="DA29" i="46"/>
  <c r="DA28" i="46"/>
  <c r="DA27" i="46"/>
  <c r="DA25" i="46"/>
  <c r="DA24" i="46"/>
  <c r="DA23" i="46"/>
  <c r="DA22" i="46"/>
  <c r="DA21" i="46"/>
  <c r="DA20" i="46"/>
  <c r="DA18" i="46"/>
  <c r="DA17" i="46"/>
  <c r="DA16" i="46"/>
  <c r="DA15" i="46"/>
  <c r="DA14" i="46"/>
  <c r="DA12" i="46"/>
  <c r="DA11" i="46"/>
  <c r="CV38" i="46"/>
  <c r="CV37" i="46"/>
  <c r="CV36" i="46"/>
  <c r="CV35" i="46"/>
  <c r="CV34" i="46"/>
  <c r="CV32" i="46"/>
  <c r="CV31" i="46"/>
  <c r="CV30" i="46"/>
  <c r="CV29" i="46"/>
  <c r="CV28" i="46"/>
  <c r="CV27" i="46"/>
  <c r="CV25" i="46"/>
  <c r="CV24" i="46"/>
  <c r="CV23" i="46"/>
  <c r="CV22" i="46"/>
  <c r="CV21" i="46"/>
  <c r="CV20" i="46"/>
  <c r="CV18" i="46"/>
  <c r="CV17" i="46"/>
  <c r="CV16" i="46"/>
  <c r="CV15" i="46"/>
  <c r="CV14" i="46"/>
  <c r="CV12" i="46"/>
  <c r="CV11" i="46"/>
  <c r="CQ38" i="46"/>
  <c r="CQ37" i="46"/>
  <c r="CQ36" i="46"/>
  <c r="CQ35" i="46"/>
  <c r="CQ34" i="46"/>
  <c r="CQ32" i="46"/>
  <c r="CQ31" i="46"/>
  <c r="CQ30" i="46"/>
  <c r="CQ29" i="46"/>
  <c r="CQ28" i="46"/>
  <c r="CQ27" i="46"/>
  <c r="CQ25" i="46"/>
  <c r="CQ24" i="46"/>
  <c r="CQ23" i="46"/>
  <c r="CQ22" i="46"/>
  <c r="CQ21" i="46"/>
  <c r="CQ20" i="46"/>
  <c r="CQ18" i="46"/>
  <c r="CQ17" i="46"/>
  <c r="CQ16" i="46"/>
  <c r="CQ15" i="46"/>
  <c r="CQ14" i="46"/>
  <c r="CQ12" i="46"/>
  <c r="CQ11" i="46"/>
  <c r="CL38" i="46"/>
  <c r="CL37" i="46"/>
  <c r="CL36" i="46"/>
  <c r="CL35" i="46"/>
  <c r="CL34" i="46"/>
  <c r="CL32" i="46"/>
  <c r="CL31" i="46"/>
  <c r="CL30" i="46"/>
  <c r="CL29" i="46"/>
  <c r="CL28" i="46"/>
  <c r="CL27" i="46"/>
  <c r="CL25" i="46"/>
  <c r="CL24" i="46"/>
  <c r="CL23" i="46"/>
  <c r="CL22" i="46"/>
  <c r="CL21" i="46"/>
  <c r="CL20" i="46"/>
  <c r="CL18" i="46"/>
  <c r="CL17" i="46"/>
  <c r="CL16" i="46"/>
  <c r="CL15" i="46"/>
  <c r="CL14" i="46"/>
  <c r="CL12" i="46"/>
  <c r="CL11" i="46"/>
  <c r="CG38" i="46"/>
  <c r="CG37" i="46"/>
  <c r="CG36" i="46"/>
  <c r="CG35" i="46"/>
  <c r="CG34" i="46"/>
  <c r="CG32" i="46"/>
  <c r="CG31" i="46"/>
  <c r="CG30" i="46"/>
  <c r="CG29" i="46"/>
  <c r="CG28" i="46"/>
  <c r="CG27" i="46"/>
  <c r="CG25" i="46"/>
  <c r="CG24" i="46"/>
  <c r="CG23" i="46"/>
  <c r="CG22" i="46"/>
  <c r="CG21" i="46"/>
  <c r="CG20" i="46"/>
  <c r="CG18" i="46"/>
  <c r="CG17" i="46"/>
  <c r="CG16" i="46"/>
  <c r="CG15" i="46"/>
  <c r="CG14" i="46"/>
  <c r="CG12" i="46"/>
  <c r="CG11" i="46"/>
  <c r="CB38" i="46"/>
  <c r="CB37" i="46"/>
  <c r="CB36" i="46"/>
  <c r="CB35" i="46"/>
  <c r="CB34" i="46"/>
  <c r="CB32" i="46"/>
  <c r="CB31" i="46"/>
  <c r="CB30" i="46"/>
  <c r="CB29" i="46"/>
  <c r="CB28" i="46"/>
  <c r="CB27" i="46"/>
  <c r="CB25" i="46"/>
  <c r="CB24" i="46"/>
  <c r="CB23" i="46"/>
  <c r="CB22" i="46"/>
  <c r="CB21" i="46"/>
  <c r="CB20" i="46"/>
  <c r="CB18" i="46"/>
  <c r="CB17" i="46"/>
  <c r="CB16" i="46"/>
  <c r="CB15" i="46"/>
  <c r="CB14" i="46"/>
  <c r="CB12" i="46"/>
  <c r="CB11" i="46"/>
  <c r="BW38" i="46"/>
  <c r="BW37" i="46"/>
  <c r="BW36" i="46"/>
  <c r="BW35" i="46"/>
  <c r="BW34" i="46"/>
  <c r="BW32" i="46"/>
  <c r="BW31" i="46"/>
  <c r="BW30" i="46"/>
  <c r="BW29" i="46"/>
  <c r="BW28" i="46"/>
  <c r="BW27" i="46"/>
  <c r="BW25" i="46"/>
  <c r="BW24" i="46"/>
  <c r="BW23" i="46"/>
  <c r="BW22" i="46"/>
  <c r="BW21" i="46"/>
  <c r="BW20" i="46"/>
  <c r="BW18" i="46"/>
  <c r="BW17" i="46"/>
  <c r="BW16" i="46"/>
  <c r="BW15" i="46"/>
  <c r="BW14" i="46"/>
  <c r="BW12" i="46"/>
  <c r="BW11" i="46"/>
  <c r="BR38" i="46"/>
  <c r="BR37" i="46"/>
  <c r="BR36" i="46"/>
  <c r="BR35" i="46"/>
  <c r="BR34" i="46"/>
  <c r="BR32" i="46"/>
  <c r="BR31" i="46"/>
  <c r="BR30" i="46"/>
  <c r="BR29" i="46"/>
  <c r="BR28" i="46"/>
  <c r="BR27" i="46"/>
  <c r="BR25" i="46"/>
  <c r="BR24" i="46"/>
  <c r="BR23" i="46"/>
  <c r="BR22" i="46"/>
  <c r="BR21" i="46"/>
  <c r="BR20" i="46"/>
  <c r="BR18" i="46"/>
  <c r="BR17" i="46"/>
  <c r="BR16" i="46"/>
  <c r="BR15" i="46"/>
  <c r="BR14" i="46"/>
  <c r="BR12" i="46"/>
  <c r="BR11" i="46"/>
  <c r="BM38" i="46"/>
  <c r="BM37" i="46"/>
  <c r="BM36" i="46"/>
  <c r="BM35" i="46"/>
  <c r="BM34" i="46"/>
  <c r="BM32" i="46"/>
  <c r="BM31" i="46"/>
  <c r="BM30" i="46"/>
  <c r="BM29" i="46"/>
  <c r="BM28" i="46"/>
  <c r="BM27" i="46"/>
  <c r="BM25" i="46"/>
  <c r="BM24" i="46"/>
  <c r="BM23" i="46"/>
  <c r="BM22" i="46"/>
  <c r="BM21" i="46"/>
  <c r="BM20" i="46"/>
  <c r="BM18" i="46"/>
  <c r="BM17" i="46"/>
  <c r="BM16" i="46"/>
  <c r="BM15" i="46"/>
  <c r="BM14" i="46"/>
  <c r="BM12" i="46"/>
  <c r="BM11" i="46"/>
  <c r="BH38" i="46"/>
  <c r="BH37" i="46"/>
  <c r="BH36" i="46"/>
  <c r="BH35" i="46"/>
  <c r="BH34" i="46"/>
  <c r="BH32" i="46"/>
  <c r="BH31" i="46"/>
  <c r="BH30" i="46"/>
  <c r="BH29" i="46"/>
  <c r="BH28" i="46"/>
  <c r="BH27" i="46"/>
  <c r="BH25" i="46"/>
  <c r="BH24" i="46"/>
  <c r="BH23" i="46"/>
  <c r="BH22" i="46"/>
  <c r="BH21" i="46"/>
  <c r="BH20" i="46"/>
  <c r="BH18" i="46"/>
  <c r="BH17" i="46"/>
  <c r="BH16" i="46"/>
  <c r="BH15" i="46"/>
  <c r="BH14" i="46"/>
  <c r="BH12" i="46"/>
  <c r="BH11" i="46"/>
  <c r="BC38" i="46"/>
  <c r="BC37" i="46"/>
  <c r="BC36" i="46"/>
  <c r="BC35" i="46"/>
  <c r="BC34" i="46"/>
  <c r="BC32" i="46"/>
  <c r="BC31" i="46"/>
  <c r="BC30" i="46"/>
  <c r="BC29" i="46"/>
  <c r="BC28" i="46"/>
  <c r="BC27" i="46"/>
  <c r="BC25" i="46"/>
  <c r="BC24" i="46"/>
  <c r="BC23" i="46"/>
  <c r="BC22" i="46"/>
  <c r="BC21" i="46"/>
  <c r="BC20" i="46"/>
  <c r="BC18" i="46"/>
  <c r="BC17" i="46"/>
  <c r="BC16" i="46"/>
  <c r="BC15" i="46"/>
  <c r="BC14" i="46"/>
  <c r="BC12" i="46"/>
  <c r="BC11" i="46"/>
  <c r="AX38" i="46"/>
  <c r="AX37" i="46"/>
  <c r="AX36" i="46"/>
  <c r="AX35" i="46"/>
  <c r="AX34" i="46"/>
  <c r="AX32" i="46"/>
  <c r="AX31" i="46"/>
  <c r="AX30" i="46"/>
  <c r="AX29" i="46"/>
  <c r="AX28" i="46"/>
  <c r="AX27" i="46"/>
  <c r="AX25" i="46"/>
  <c r="AX24" i="46"/>
  <c r="AX23" i="46"/>
  <c r="AX22" i="46"/>
  <c r="AX21" i="46"/>
  <c r="AX20" i="46"/>
  <c r="AX18" i="46"/>
  <c r="AX17" i="46"/>
  <c r="AX16" i="46"/>
  <c r="AX15" i="46"/>
  <c r="AX14" i="46"/>
  <c r="AX12" i="46"/>
  <c r="AX11" i="46"/>
  <c r="AS38" i="46"/>
  <c r="AS37" i="46"/>
  <c r="AS36" i="46"/>
  <c r="AS35" i="46"/>
  <c r="AS34" i="46"/>
  <c r="AS32" i="46"/>
  <c r="AS31" i="46"/>
  <c r="AS30" i="46"/>
  <c r="AS29" i="46"/>
  <c r="AS28" i="46"/>
  <c r="AS27" i="46"/>
  <c r="AS25" i="46"/>
  <c r="AS24" i="46"/>
  <c r="AS23" i="46"/>
  <c r="AS22" i="46"/>
  <c r="AS21" i="46"/>
  <c r="AS20" i="46"/>
  <c r="AS18" i="46"/>
  <c r="AS17" i="46"/>
  <c r="AS16" i="46"/>
  <c r="AS15" i="46"/>
  <c r="AS14" i="46"/>
  <c r="AS12" i="46"/>
  <c r="AS11" i="46"/>
  <c r="AN38" i="46"/>
  <c r="AN37" i="46"/>
  <c r="AN36" i="46"/>
  <c r="AN35" i="46"/>
  <c r="AN34" i="46"/>
  <c r="AN32" i="46"/>
  <c r="AN31" i="46"/>
  <c r="AN30" i="46"/>
  <c r="AN29" i="46"/>
  <c r="AN28" i="46"/>
  <c r="AN27" i="46"/>
  <c r="AN25" i="46"/>
  <c r="AN24" i="46"/>
  <c r="AN23" i="46"/>
  <c r="AN22" i="46"/>
  <c r="AN21" i="46"/>
  <c r="AN20" i="46"/>
  <c r="AN18" i="46"/>
  <c r="AN17" i="46"/>
  <c r="AN16" i="46"/>
  <c r="AN15" i="46"/>
  <c r="AN14" i="46"/>
  <c r="AN12" i="46"/>
  <c r="AN11" i="46"/>
  <c r="AI38" i="46"/>
  <c r="AI37" i="46"/>
  <c r="AI36" i="46"/>
  <c r="AI35" i="46"/>
  <c r="AI34" i="46"/>
  <c r="AI32" i="46"/>
  <c r="AI31" i="46"/>
  <c r="AI30" i="46"/>
  <c r="AI29" i="46"/>
  <c r="AI28" i="46"/>
  <c r="AI27" i="46"/>
  <c r="AI25" i="46"/>
  <c r="AI24" i="46"/>
  <c r="AI23" i="46"/>
  <c r="AI22" i="46"/>
  <c r="AI21" i="46"/>
  <c r="AI20" i="46"/>
  <c r="AI18" i="46"/>
  <c r="AI17" i="46"/>
  <c r="AI16" i="46"/>
  <c r="AI15" i="46"/>
  <c r="AI14" i="46"/>
  <c r="AI12" i="46"/>
  <c r="AI11" i="46"/>
  <c r="AD38" i="46"/>
  <c r="AD37" i="46"/>
  <c r="AD36" i="46"/>
  <c r="AD35" i="46"/>
  <c r="AD34" i="46"/>
  <c r="AD32" i="46"/>
  <c r="AD31" i="46"/>
  <c r="AD30" i="46"/>
  <c r="AD29" i="46"/>
  <c r="AD28" i="46"/>
  <c r="AD27" i="46"/>
  <c r="AD25" i="46"/>
  <c r="AD24" i="46"/>
  <c r="AD23" i="46"/>
  <c r="AD22" i="46"/>
  <c r="AD21" i="46"/>
  <c r="AD20" i="46"/>
  <c r="AD18" i="46"/>
  <c r="AD17" i="46"/>
  <c r="AD16" i="46"/>
  <c r="AD15" i="46"/>
  <c r="AD14" i="46"/>
  <c r="AD12" i="46"/>
  <c r="AD11" i="46"/>
  <c r="Y38" i="46"/>
  <c r="Y37" i="46"/>
  <c r="Y36" i="46"/>
  <c r="Y35" i="46"/>
  <c r="Y34" i="46"/>
  <c r="Y32" i="46"/>
  <c r="Y31" i="46"/>
  <c r="Y30" i="46"/>
  <c r="Y29" i="46"/>
  <c r="Y28" i="46"/>
  <c r="Y27" i="46"/>
  <c r="Y25" i="46"/>
  <c r="Y24" i="46"/>
  <c r="Y23" i="46"/>
  <c r="Y22" i="46"/>
  <c r="Y21" i="46"/>
  <c r="Y20" i="46"/>
  <c r="Y18" i="46"/>
  <c r="Y17" i="46"/>
  <c r="Y16" i="46"/>
  <c r="Y15" i="46"/>
  <c r="Y14" i="46"/>
  <c r="Y12" i="46"/>
  <c r="Y11" i="46"/>
  <c r="T38" i="46"/>
  <c r="T37" i="46"/>
  <c r="T36" i="46"/>
  <c r="T35" i="46"/>
  <c r="T34" i="46"/>
  <c r="T32" i="46"/>
  <c r="T31" i="46"/>
  <c r="T30" i="46"/>
  <c r="T29" i="46"/>
  <c r="T28" i="46"/>
  <c r="T27" i="46"/>
  <c r="T25" i="46"/>
  <c r="T24" i="46"/>
  <c r="T23" i="46"/>
  <c r="T22" i="46"/>
  <c r="T21" i="46"/>
  <c r="T20" i="46"/>
  <c r="T18" i="46"/>
  <c r="T17" i="46"/>
  <c r="T16" i="46"/>
  <c r="T15" i="46"/>
  <c r="T14" i="46"/>
  <c r="T12" i="46"/>
  <c r="T11" i="46"/>
  <c r="O38" i="46"/>
  <c r="O37" i="46"/>
  <c r="O36" i="46"/>
  <c r="O35" i="46"/>
  <c r="O34" i="46"/>
  <c r="O32" i="46"/>
  <c r="O31" i="46"/>
  <c r="O30" i="46"/>
  <c r="O29" i="46"/>
  <c r="O28" i="46"/>
  <c r="O27" i="46"/>
  <c r="O25" i="46"/>
  <c r="O24" i="46"/>
  <c r="O23" i="46"/>
  <c r="O22" i="46"/>
  <c r="O21" i="46"/>
  <c r="O20" i="46"/>
  <c r="O18" i="46"/>
  <c r="O17" i="46"/>
  <c r="O16" i="46"/>
  <c r="O15" i="46"/>
  <c r="O14" i="46"/>
  <c r="O12" i="46"/>
  <c r="O11" i="46"/>
  <c r="J38" i="46"/>
  <c r="J37" i="46"/>
  <c r="J36" i="46"/>
  <c r="J35" i="46"/>
  <c r="J34" i="46"/>
  <c r="J32" i="46"/>
  <c r="J31" i="46"/>
  <c r="J30" i="46"/>
  <c r="J29" i="46"/>
  <c r="J28" i="46"/>
  <c r="J27" i="46"/>
  <c r="J25" i="46"/>
  <c r="J24" i="46"/>
  <c r="J23" i="46"/>
  <c r="J22" i="46"/>
  <c r="J21" i="46"/>
  <c r="J20" i="46"/>
  <c r="J18" i="46"/>
  <c r="J17" i="46"/>
  <c r="J16" i="46"/>
  <c r="J15" i="46"/>
  <c r="J14" i="46"/>
  <c r="J12" i="46"/>
  <c r="J11" i="46"/>
  <c r="E38" i="46"/>
  <c r="E37" i="46"/>
  <c r="E36" i="46"/>
  <c r="E35" i="46"/>
  <c r="E34" i="46"/>
  <c r="E32" i="46"/>
  <c r="E31" i="46"/>
  <c r="E30" i="46"/>
  <c r="E29" i="46"/>
  <c r="E28" i="46"/>
  <c r="E27" i="46"/>
  <c r="E25" i="46"/>
  <c r="E24" i="46"/>
  <c r="E23" i="46"/>
  <c r="E22" i="46"/>
  <c r="E21" i="46"/>
  <c r="E20" i="46"/>
  <c r="E18" i="46"/>
  <c r="E17" i="46"/>
  <c r="E16" i="46"/>
  <c r="E15" i="46"/>
  <c r="E14" i="46"/>
  <c r="E12" i="46"/>
  <c r="E11" i="46"/>
  <c r="E40" i="46" s="1"/>
  <c r="A3" i="127"/>
  <c r="A1" i="127"/>
  <c r="A3" i="156"/>
  <c r="A1" i="156"/>
  <c r="G32" i="12"/>
  <c r="N19" i="154"/>
  <c r="N9" i="154"/>
  <c r="F9" i="11" s="1"/>
  <c r="N67" i="154"/>
  <c r="N68" i="154"/>
  <c r="N69" i="154"/>
  <c r="N70" i="154"/>
  <c r="N71" i="154"/>
  <c r="N72" i="154"/>
  <c r="N73" i="154"/>
  <c r="N74" i="154"/>
  <c r="N75" i="154"/>
  <c r="N76" i="154"/>
  <c r="N77" i="154"/>
  <c r="N79" i="154"/>
  <c r="N65" i="154"/>
  <c r="N59" i="154"/>
  <c r="N60" i="154"/>
  <c r="N61" i="154"/>
  <c r="N58" i="154"/>
  <c r="N43" i="154"/>
  <c r="N44" i="154"/>
  <c r="N45" i="154"/>
  <c r="N48" i="154"/>
  <c r="N49" i="154"/>
  <c r="N51" i="154"/>
  <c r="N52" i="154"/>
  <c r="N53" i="154"/>
  <c r="N54" i="154"/>
  <c r="N42" i="154"/>
  <c r="N36" i="154"/>
  <c r="N37" i="154"/>
  <c r="N38" i="154"/>
  <c r="N35" i="154"/>
  <c r="N30" i="154"/>
  <c r="N29" i="154"/>
  <c r="N10" i="154"/>
  <c r="N11" i="154"/>
  <c r="N12" i="154"/>
  <c r="N13" i="154"/>
  <c r="N14" i="154"/>
  <c r="N15" i="154"/>
  <c r="N16" i="154"/>
  <c r="N17" i="154"/>
  <c r="N18" i="154"/>
  <c r="N20" i="154"/>
  <c r="N21" i="154"/>
  <c r="N22" i="154"/>
  <c r="N23" i="154"/>
  <c r="N24" i="154"/>
  <c r="F24" i="11" s="1"/>
  <c r="N25" i="154"/>
  <c r="N26" i="154"/>
  <c r="N27" i="154"/>
  <c r="N28" i="154"/>
  <c r="M62" i="154"/>
  <c r="M81" i="154"/>
  <c r="K81" i="154"/>
  <c r="J81" i="154"/>
  <c r="K62" i="154"/>
  <c r="J62" i="154"/>
  <c r="K39" i="154"/>
  <c r="J39" i="154"/>
  <c r="M32" i="154"/>
  <c r="K32" i="154"/>
  <c r="J32" i="154"/>
  <c r="I81" i="154"/>
  <c r="I62" i="154"/>
  <c r="I39" i="154"/>
  <c r="I32" i="154"/>
  <c r="H32" i="154"/>
  <c r="H81" i="154"/>
  <c r="H62" i="154"/>
  <c r="H39" i="154"/>
  <c r="F32" i="154"/>
  <c r="C32" i="154"/>
  <c r="C81" i="154"/>
  <c r="C62" i="154"/>
  <c r="C39" i="154"/>
  <c r="AI54" i="42"/>
  <c r="AI53" i="42"/>
  <c r="AI52" i="42"/>
  <c r="AI51" i="42"/>
  <c r="AI48" i="42"/>
  <c r="AI47" i="42"/>
  <c r="AI46" i="42"/>
  <c r="AI45" i="42"/>
  <c r="AI44" i="42"/>
  <c r="AI43" i="42"/>
  <c r="AI42" i="42"/>
  <c r="AD54" i="42"/>
  <c r="AD53" i="42"/>
  <c r="AD52" i="42"/>
  <c r="AD51" i="42"/>
  <c r="AD48" i="42"/>
  <c r="AD47" i="42"/>
  <c r="AD46" i="42"/>
  <c r="AD45" i="42"/>
  <c r="AD44" i="42"/>
  <c r="AD43" i="42"/>
  <c r="AD42" i="42"/>
  <c r="Y54" i="42"/>
  <c r="Y53" i="42"/>
  <c r="Y52" i="42"/>
  <c r="Y51" i="42"/>
  <c r="Y48" i="42"/>
  <c r="Y47" i="42"/>
  <c r="Y46" i="42"/>
  <c r="Y45" i="42"/>
  <c r="Y44" i="42"/>
  <c r="Y43" i="42"/>
  <c r="Y42" i="42"/>
  <c r="T54" i="42"/>
  <c r="T53" i="42"/>
  <c r="T52" i="42"/>
  <c r="T51" i="42"/>
  <c r="T48" i="42"/>
  <c r="T47" i="42"/>
  <c r="T46" i="42"/>
  <c r="T45" i="42"/>
  <c r="T44" i="42"/>
  <c r="T43" i="42"/>
  <c r="T42" i="42"/>
  <c r="O54" i="42"/>
  <c r="O53" i="42"/>
  <c r="O52" i="42"/>
  <c r="O51" i="42"/>
  <c r="O48" i="42"/>
  <c r="O47" i="42"/>
  <c r="O46" i="42"/>
  <c r="O45" i="42"/>
  <c r="O44" i="42"/>
  <c r="O43" i="42"/>
  <c r="O42" i="42"/>
  <c r="J54" i="42"/>
  <c r="J53" i="42"/>
  <c r="J52" i="42"/>
  <c r="J51" i="42"/>
  <c r="J48" i="42"/>
  <c r="J47" i="42"/>
  <c r="J46" i="42"/>
  <c r="J45" i="42"/>
  <c r="J44" i="42"/>
  <c r="J43" i="42"/>
  <c r="J42" i="42"/>
  <c r="E54" i="42"/>
  <c r="E53" i="42"/>
  <c r="E52" i="42"/>
  <c r="E51" i="42"/>
  <c r="E48" i="42"/>
  <c r="E47" i="42"/>
  <c r="E46" i="42"/>
  <c r="E45" i="42"/>
  <c r="E44" i="42"/>
  <c r="E43" i="42"/>
  <c r="E42" i="42"/>
  <c r="AI38" i="42"/>
  <c r="AI37" i="42"/>
  <c r="AI36" i="42"/>
  <c r="AI34" i="42"/>
  <c r="AI33" i="42"/>
  <c r="AI32" i="42"/>
  <c r="AI30" i="42"/>
  <c r="AI29" i="42"/>
  <c r="AI27" i="42"/>
  <c r="AI26" i="42"/>
  <c r="AI24" i="42"/>
  <c r="AI23" i="42"/>
  <c r="AI21" i="42"/>
  <c r="AI20" i="42"/>
  <c r="AI18" i="42"/>
  <c r="AI17" i="42"/>
  <c r="AI15" i="42"/>
  <c r="AI14" i="42"/>
  <c r="AI12" i="42"/>
  <c r="AI11" i="42"/>
  <c r="AD38" i="42"/>
  <c r="AD37" i="42"/>
  <c r="AD36" i="42"/>
  <c r="AD34" i="42"/>
  <c r="AD33" i="42"/>
  <c r="AD32" i="42"/>
  <c r="AD30" i="42"/>
  <c r="AD29" i="42"/>
  <c r="AD27" i="42"/>
  <c r="AD26" i="42"/>
  <c r="AD24" i="42"/>
  <c r="AD23" i="42"/>
  <c r="AD21" i="42"/>
  <c r="AD20" i="42"/>
  <c r="AD18" i="42"/>
  <c r="AD39" i="42" s="1"/>
  <c r="AD17" i="42"/>
  <c r="AD15" i="42"/>
  <c r="AD14" i="42"/>
  <c r="AD12" i="42"/>
  <c r="AD11" i="42"/>
  <c r="Y38" i="42"/>
  <c r="Y37" i="42"/>
  <c r="Y36" i="42"/>
  <c r="Y34" i="42"/>
  <c r="Y33" i="42"/>
  <c r="Y32" i="42"/>
  <c r="Y30" i="42"/>
  <c r="Y29" i="42"/>
  <c r="Y27" i="42"/>
  <c r="Y26" i="42"/>
  <c r="Y24" i="42"/>
  <c r="Y23" i="42"/>
  <c r="Y21" i="42"/>
  <c r="Y20" i="42"/>
  <c r="Y18" i="42"/>
  <c r="Y17" i="42"/>
  <c r="Y15" i="42"/>
  <c r="Y14" i="42"/>
  <c r="Y12" i="42"/>
  <c r="Y11" i="42"/>
  <c r="T38" i="42"/>
  <c r="T37" i="42"/>
  <c r="T36" i="42"/>
  <c r="T34" i="42"/>
  <c r="T33" i="42"/>
  <c r="T32" i="42"/>
  <c r="T30" i="42"/>
  <c r="T29" i="42"/>
  <c r="T27" i="42"/>
  <c r="T26" i="42"/>
  <c r="T24" i="42"/>
  <c r="T23" i="42"/>
  <c r="T21" i="42"/>
  <c r="T20" i="42"/>
  <c r="T18" i="42"/>
  <c r="T17" i="42"/>
  <c r="T15" i="42"/>
  <c r="T14" i="42"/>
  <c r="T12" i="42"/>
  <c r="T11" i="42"/>
  <c r="O38" i="42"/>
  <c r="O37" i="42"/>
  <c r="O36" i="42"/>
  <c r="O34" i="42"/>
  <c r="O33" i="42"/>
  <c r="O32" i="42"/>
  <c r="O30" i="42"/>
  <c r="O29" i="42"/>
  <c r="O27" i="42"/>
  <c r="O26" i="42"/>
  <c r="O24" i="42"/>
  <c r="O23" i="42"/>
  <c r="O21" i="42"/>
  <c r="O20" i="42"/>
  <c r="O18" i="42"/>
  <c r="O17" i="42"/>
  <c r="O15" i="42"/>
  <c r="O14" i="42"/>
  <c r="O12" i="42"/>
  <c r="O39" i="42" s="1"/>
  <c r="O11" i="42"/>
  <c r="J38" i="42"/>
  <c r="J37" i="42"/>
  <c r="J36" i="42"/>
  <c r="J34" i="42"/>
  <c r="J33" i="42"/>
  <c r="J32" i="42"/>
  <c r="J30" i="42"/>
  <c r="J29" i="42"/>
  <c r="J27" i="42"/>
  <c r="J26" i="42"/>
  <c r="J24" i="42"/>
  <c r="J23" i="42"/>
  <c r="J21" i="42"/>
  <c r="J20" i="42"/>
  <c r="J18" i="42"/>
  <c r="J17" i="42"/>
  <c r="J15" i="42"/>
  <c r="J14" i="42"/>
  <c r="J12" i="42"/>
  <c r="J11" i="42"/>
  <c r="E38" i="42"/>
  <c r="E37" i="42"/>
  <c r="E36" i="42"/>
  <c r="E34" i="42"/>
  <c r="E33" i="42"/>
  <c r="E32" i="42"/>
  <c r="E30" i="42"/>
  <c r="E29" i="42"/>
  <c r="E27" i="42"/>
  <c r="E26" i="42"/>
  <c r="E24" i="42"/>
  <c r="E23" i="42"/>
  <c r="E21" i="42"/>
  <c r="E20" i="42"/>
  <c r="E18" i="42"/>
  <c r="E17" i="42"/>
  <c r="E15" i="42"/>
  <c r="E14" i="42"/>
  <c r="E12" i="42"/>
  <c r="E11" i="42"/>
  <c r="AI38" i="41"/>
  <c r="AI37" i="41"/>
  <c r="AI36" i="41"/>
  <c r="AI35" i="41"/>
  <c r="AI34" i="41"/>
  <c r="AI32" i="41"/>
  <c r="AI31" i="41"/>
  <c r="AI30" i="41"/>
  <c r="AI29" i="41"/>
  <c r="AI28" i="41"/>
  <c r="AI27" i="41"/>
  <c r="AI25" i="41"/>
  <c r="AI24" i="41"/>
  <c r="AI23" i="41"/>
  <c r="AI22" i="41"/>
  <c r="AI21" i="41"/>
  <c r="AI20" i="41"/>
  <c r="AI18" i="41"/>
  <c r="AI17" i="41"/>
  <c r="AI16" i="41"/>
  <c r="AI15" i="41"/>
  <c r="AI14" i="41"/>
  <c r="AI12" i="41"/>
  <c r="AI11" i="41"/>
  <c r="AD38" i="41"/>
  <c r="AD37" i="41"/>
  <c r="AD36" i="41"/>
  <c r="AD35" i="41"/>
  <c r="AD34" i="41"/>
  <c r="AD32" i="41"/>
  <c r="AD31" i="41"/>
  <c r="AD30" i="41"/>
  <c r="AD29" i="41"/>
  <c r="AD28" i="41"/>
  <c r="AD27" i="41"/>
  <c r="AD25" i="41"/>
  <c r="AD24" i="41"/>
  <c r="AD23" i="41"/>
  <c r="AD22" i="41"/>
  <c r="AD21" i="41"/>
  <c r="AD20" i="41"/>
  <c r="AD18" i="41"/>
  <c r="AD17" i="41"/>
  <c r="AD16" i="41"/>
  <c r="AD15" i="41"/>
  <c r="AD14" i="41"/>
  <c r="AD12" i="41"/>
  <c r="AD11" i="41"/>
  <c r="Y38" i="41"/>
  <c r="Y37" i="41"/>
  <c r="Y36" i="41"/>
  <c r="Y35" i="41"/>
  <c r="Y34" i="41"/>
  <c r="Y32" i="41"/>
  <c r="Y31" i="41"/>
  <c r="Y30" i="41"/>
  <c r="Y29" i="41"/>
  <c r="Y28" i="41"/>
  <c r="Y27" i="41"/>
  <c r="Y25" i="41"/>
  <c r="Y24" i="41"/>
  <c r="Y23" i="41"/>
  <c r="Y22" i="41"/>
  <c r="Y21" i="41"/>
  <c r="Y20" i="41"/>
  <c r="Y18" i="41"/>
  <c r="Y17" i="41"/>
  <c r="Y16" i="41"/>
  <c r="Y15" i="41"/>
  <c r="Y14" i="41"/>
  <c r="Y12" i="41"/>
  <c r="Y11" i="41"/>
  <c r="T38" i="41"/>
  <c r="T37" i="41"/>
  <c r="T36" i="41"/>
  <c r="T35" i="41"/>
  <c r="T34" i="41"/>
  <c r="T32" i="41"/>
  <c r="T31" i="41"/>
  <c r="T30" i="41"/>
  <c r="T29" i="41"/>
  <c r="T28" i="41"/>
  <c r="T27" i="41"/>
  <c r="T25" i="41"/>
  <c r="T24" i="41"/>
  <c r="T23" i="41"/>
  <c r="T22" i="41"/>
  <c r="T21" i="41"/>
  <c r="T20" i="41"/>
  <c r="T18" i="41"/>
  <c r="T17" i="41"/>
  <c r="T16" i="41"/>
  <c r="T15" i="41"/>
  <c r="T14" i="41"/>
  <c r="T12" i="41"/>
  <c r="T11" i="41"/>
  <c r="O38" i="41"/>
  <c r="O37" i="41"/>
  <c r="O36" i="41"/>
  <c r="O35" i="41"/>
  <c r="O34" i="41"/>
  <c r="O32" i="41"/>
  <c r="O31" i="41"/>
  <c r="O30" i="41"/>
  <c r="O29" i="41"/>
  <c r="O28" i="41"/>
  <c r="O27" i="41"/>
  <c r="O25" i="41"/>
  <c r="O24" i="41"/>
  <c r="O23" i="41"/>
  <c r="O22" i="41"/>
  <c r="O21" i="41"/>
  <c r="O20" i="41"/>
  <c r="O18" i="41"/>
  <c r="O17" i="41"/>
  <c r="O16" i="41"/>
  <c r="O15" i="41"/>
  <c r="O14" i="41"/>
  <c r="O12" i="41"/>
  <c r="O11" i="41"/>
  <c r="J38" i="41"/>
  <c r="J37" i="41"/>
  <c r="J36" i="41"/>
  <c r="J35" i="41"/>
  <c r="J34" i="41"/>
  <c r="J32" i="41"/>
  <c r="J31" i="41"/>
  <c r="J30" i="41"/>
  <c r="J29" i="41"/>
  <c r="J28" i="41"/>
  <c r="J27" i="41"/>
  <c r="J25" i="41"/>
  <c r="J24" i="41"/>
  <c r="J23" i="41"/>
  <c r="J22" i="41"/>
  <c r="J21" i="41"/>
  <c r="J20" i="41"/>
  <c r="J18" i="41"/>
  <c r="J17" i="41"/>
  <c r="J16" i="41"/>
  <c r="J15" i="41"/>
  <c r="J14" i="41"/>
  <c r="J12" i="41"/>
  <c r="J11" i="41"/>
  <c r="E38" i="41"/>
  <c r="E37" i="41"/>
  <c r="E36" i="41"/>
  <c r="E35" i="41"/>
  <c r="E34" i="41"/>
  <c r="E32" i="41"/>
  <c r="E31" i="41"/>
  <c r="E30" i="41"/>
  <c r="E29" i="41"/>
  <c r="E28" i="41"/>
  <c r="E27" i="41"/>
  <c r="E25" i="41"/>
  <c r="E24" i="41"/>
  <c r="E23" i="41"/>
  <c r="E22" i="41"/>
  <c r="E21" i="41"/>
  <c r="E20" i="41"/>
  <c r="E18" i="41"/>
  <c r="E17" i="41"/>
  <c r="E16" i="41"/>
  <c r="E15" i="41"/>
  <c r="E14" i="41"/>
  <c r="E12" i="41"/>
  <c r="E11" i="41"/>
  <c r="E289" i="40"/>
  <c r="E278" i="40"/>
  <c r="E279" i="40"/>
  <c r="E280" i="40"/>
  <c r="E281" i="40"/>
  <c r="E282" i="40"/>
  <c r="E283" i="40"/>
  <c r="E286" i="40"/>
  <c r="E287" i="40"/>
  <c r="E288" i="40"/>
  <c r="E277" i="40"/>
  <c r="E273" i="40"/>
  <c r="E258" i="40"/>
  <c r="E259" i="40"/>
  <c r="E263" i="40"/>
  <c r="E264" i="40"/>
  <c r="E265" i="40"/>
  <c r="E267" i="40"/>
  <c r="E268" i="40"/>
  <c r="E269" i="40"/>
  <c r="E271" i="40"/>
  <c r="E272" i="40"/>
  <c r="E257" i="40"/>
  <c r="E231" i="40"/>
  <c r="E216" i="40"/>
  <c r="E217" i="40"/>
  <c r="E219" i="40"/>
  <c r="E220" i="40"/>
  <c r="E221" i="40"/>
  <c r="E223" i="40"/>
  <c r="E224" i="40"/>
  <c r="E225" i="40"/>
  <c r="E227" i="40"/>
  <c r="E228" i="40"/>
  <c r="E229" i="40"/>
  <c r="E232" i="40"/>
  <c r="E233" i="40"/>
  <c r="E235" i="40"/>
  <c r="E236" i="40"/>
  <c r="E237" i="40"/>
  <c r="E240" i="40"/>
  <c r="E241" i="40"/>
  <c r="E242" i="40"/>
  <c r="E244" i="40"/>
  <c r="E245" i="40"/>
  <c r="E246" i="40"/>
  <c r="E248" i="40"/>
  <c r="E249" i="40"/>
  <c r="E250" i="40"/>
  <c r="E252" i="40"/>
  <c r="E253" i="40"/>
  <c r="E254" i="40"/>
  <c r="E215" i="40"/>
  <c r="E212" i="40"/>
  <c r="E168" i="40"/>
  <c r="E169" i="40"/>
  <c r="E172" i="40"/>
  <c r="E173" i="40"/>
  <c r="E174" i="40"/>
  <c r="E176" i="40"/>
  <c r="E177" i="40"/>
  <c r="E178" i="40"/>
  <c r="E180" i="40"/>
  <c r="E181" i="40"/>
  <c r="E182" i="40"/>
  <c r="E184" i="40"/>
  <c r="E185" i="40"/>
  <c r="E186" i="40"/>
  <c r="E188" i="40"/>
  <c r="E189" i="40"/>
  <c r="E190" i="40"/>
  <c r="E192" i="40"/>
  <c r="E193" i="40"/>
  <c r="E194" i="40"/>
  <c r="E197" i="40"/>
  <c r="E198" i="40"/>
  <c r="E199" i="40"/>
  <c r="E201" i="40"/>
  <c r="E202" i="40"/>
  <c r="E203" i="40"/>
  <c r="E205" i="40"/>
  <c r="E206" i="40"/>
  <c r="E207" i="40"/>
  <c r="E209" i="40"/>
  <c r="E210" i="40"/>
  <c r="E167" i="40"/>
  <c r="E114" i="40"/>
  <c r="E115" i="40"/>
  <c r="E117" i="40"/>
  <c r="E118" i="40"/>
  <c r="E119" i="40"/>
  <c r="E121" i="40"/>
  <c r="E122" i="40"/>
  <c r="E123" i="40"/>
  <c r="E125" i="40"/>
  <c r="E126" i="40"/>
  <c r="E127" i="40"/>
  <c r="E130" i="40"/>
  <c r="E131" i="40"/>
  <c r="E132" i="40"/>
  <c r="E134" i="40"/>
  <c r="E135" i="40"/>
  <c r="E136" i="40"/>
  <c r="E138" i="40"/>
  <c r="E139" i="40"/>
  <c r="E140" i="40"/>
  <c r="E142" i="40"/>
  <c r="E143" i="40"/>
  <c r="E144" i="40"/>
  <c r="E146" i="40"/>
  <c r="E147" i="40"/>
  <c r="E148" i="40"/>
  <c r="E150" i="40"/>
  <c r="E151" i="40"/>
  <c r="E152" i="40"/>
  <c r="E154" i="40"/>
  <c r="E155" i="40"/>
  <c r="E156" i="40"/>
  <c r="E158" i="40"/>
  <c r="E159" i="40"/>
  <c r="E160" i="40"/>
  <c r="E163" i="40"/>
  <c r="E164" i="40"/>
  <c r="E165" i="40"/>
  <c r="E110" i="40"/>
  <c r="E113" i="40"/>
  <c r="E64" i="40"/>
  <c r="E65" i="40"/>
  <c r="E67" i="40"/>
  <c r="E68" i="40"/>
  <c r="E69" i="40"/>
  <c r="E71" i="40"/>
  <c r="E72" i="40"/>
  <c r="E73" i="40"/>
  <c r="E75" i="40"/>
  <c r="E76" i="40"/>
  <c r="E77" i="40"/>
  <c r="E79" i="40"/>
  <c r="E80" i="40"/>
  <c r="E81" i="40"/>
  <c r="E83" i="40"/>
  <c r="E84" i="40"/>
  <c r="E85" i="40"/>
  <c r="E87" i="40"/>
  <c r="E88" i="40"/>
  <c r="E89" i="40"/>
  <c r="E91" i="40"/>
  <c r="E92" i="40"/>
  <c r="E93" i="40"/>
  <c r="E95" i="40"/>
  <c r="E96" i="40"/>
  <c r="E97" i="40"/>
  <c r="E100" i="40"/>
  <c r="E101" i="40"/>
  <c r="E102" i="40"/>
  <c r="E104" i="40"/>
  <c r="E105" i="40"/>
  <c r="E106" i="40"/>
  <c r="E108" i="40"/>
  <c r="E109" i="40"/>
  <c r="E63" i="40"/>
  <c r="D43" i="40"/>
  <c r="E50" i="40"/>
  <c r="E51" i="40"/>
  <c r="E53" i="40"/>
  <c r="E54" i="40"/>
  <c r="E55" i="40"/>
  <c r="E57" i="40"/>
  <c r="E58" i="40"/>
  <c r="E59" i="40"/>
  <c r="E49" i="40"/>
  <c r="E15" i="40"/>
  <c r="E17" i="40"/>
  <c r="E18" i="40"/>
  <c r="E19" i="40"/>
  <c r="E20" i="40"/>
  <c r="E21" i="40"/>
  <c r="E23" i="40"/>
  <c r="E24" i="40"/>
  <c r="E25" i="40"/>
  <c r="E26" i="40"/>
  <c r="E27" i="40"/>
  <c r="E28" i="40"/>
  <c r="E30" i="40"/>
  <c r="E31" i="40"/>
  <c r="E32" i="40"/>
  <c r="E33" i="40"/>
  <c r="E34" i="40"/>
  <c r="E35" i="40"/>
  <c r="E37" i="40"/>
  <c r="E38" i="40"/>
  <c r="E39" i="40"/>
  <c r="E40" i="40"/>
  <c r="E41" i="40"/>
  <c r="E14" i="40"/>
  <c r="G18" i="40"/>
  <c r="G15" i="40"/>
  <c r="D81" i="154"/>
  <c r="G81" i="154"/>
  <c r="F81" i="154"/>
  <c r="G62" i="154"/>
  <c r="F62" i="154"/>
  <c r="G39" i="154"/>
  <c r="F39" i="154"/>
  <c r="G32" i="154"/>
  <c r="E81" i="154"/>
  <c r="E62" i="154"/>
  <c r="D62" i="154"/>
  <c r="E39" i="154"/>
  <c r="D39" i="154"/>
  <c r="E32" i="154"/>
  <c r="D32" i="154"/>
  <c r="B3" i="154"/>
  <c r="B1" i="154"/>
  <c r="G52" i="55"/>
  <c r="F52" i="55"/>
  <c r="E52" i="55"/>
  <c r="D52" i="55"/>
  <c r="H51" i="55"/>
  <c r="H57" i="17" s="1"/>
  <c r="I57" i="17" s="1"/>
  <c r="H50" i="55"/>
  <c r="H56" i="17" s="1"/>
  <c r="I56" i="17" s="1"/>
  <c r="H49" i="55"/>
  <c r="H48" i="55"/>
  <c r="H54" i="17" s="1"/>
  <c r="G58" i="17"/>
  <c r="F58" i="17"/>
  <c r="E58" i="17"/>
  <c r="D58" i="17"/>
  <c r="F52" i="58"/>
  <c r="E52" i="58"/>
  <c r="G51" i="58"/>
  <c r="J57" i="17" s="1"/>
  <c r="G50" i="58"/>
  <c r="J56" i="17" s="1"/>
  <c r="G49" i="58"/>
  <c r="J55" i="17" s="1"/>
  <c r="G48" i="58"/>
  <c r="J54" i="17" s="1"/>
  <c r="H56" i="53"/>
  <c r="BI56" i="51"/>
  <c r="BD52" i="49"/>
  <c r="LD61" i="47"/>
  <c r="KY63" i="47"/>
  <c r="KT63" i="47"/>
  <c r="KO63" i="47"/>
  <c r="KJ63" i="47"/>
  <c r="KE63" i="47"/>
  <c r="JZ63" i="47"/>
  <c r="JU63" i="47"/>
  <c r="JP63" i="47"/>
  <c r="JK63" i="47"/>
  <c r="JF63" i="47"/>
  <c r="JA63" i="47"/>
  <c r="IV63" i="47"/>
  <c r="IQ63" i="47"/>
  <c r="IL63" i="47"/>
  <c r="IG63" i="47"/>
  <c r="IB63" i="47"/>
  <c r="HW63" i="47"/>
  <c r="HR63" i="47"/>
  <c r="HM63" i="47"/>
  <c r="HH63" i="47"/>
  <c r="HC63" i="47"/>
  <c r="GX63" i="47"/>
  <c r="GS63" i="47"/>
  <c r="GN63" i="47"/>
  <c r="GI63" i="47"/>
  <c r="GD63" i="47"/>
  <c r="FY63" i="47"/>
  <c r="FT63" i="47"/>
  <c r="FO63" i="47"/>
  <c r="FJ63" i="47"/>
  <c r="FE63" i="47"/>
  <c r="EZ63" i="47"/>
  <c r="EU63" i="47"/>
  <c r="EP63" i="47"/>
  <c r="EK63" i="47"/>
  <c r="EF63" i="47"/>
  <c r="EA63" i="47"/>
  <c r="DV63" i="47"/>
  <c r="DQ63" i="47"/>
  <c r="DL63" i="47"/>
  <c r="DG63" i="47"/>
  <c r="DB63" i="47"/>
  <c r="CW63" i="47"/>
  <c r="CR63" i="47"/>
  <c r="CM63" i="47"/>
  <c r="CH63" i="47"/>
  <c r="CC63" i="47"/>
  <c r="BX63" i="47"/>
  <c r="BS63" i="47"/>
  <c r="BN63" i="47"/>
  <c r="BI63" i="47"/>
  <c r="BD63" i="47"/>
  <c r="AY63" i="47"/>
  <c r="AT63" i="47"/>
  <c r="AO63" i="47"/>
  <c r="AJ63" i="47"/>
  <c r="AE63" i="47"/>
  <c r="Z63" i="47"/>
  <c r="U63" i="47"/>
  <c r="P63" i="47"/>
  <c r="K63" i="47"/>
  <c r="F63" i="47"/>
  <c r="H55" i="53"/>
  <c r="H54" i="53"/>
  <c r="H53" i="53"/>
  <c r="BI57" i="51"/>
  <c r="BI55" i="51"/>
  <c r="BI54" i="51"/>
  <c r="BD53" i="49"/>
  <c r="BD51" i="49"/>
  <c r="BD50" i="49"/>
  <c r="LD62" i="47"/>
  <c r="LD60" i="47"/>
  <c r="LD59" i="47"/>
  <c r="LD58" i="47"/>
  <c r="D75" i="13"/>
  <c r="D73" i="13"/>
  <c r="M28" i="13"/>
  <c r="L28" i="13"/>
  <c r="K28" i="13"/>
  <c r="J28" i="13"/>
  <c r="I28" i="13"/>
  <c r="H28" i="13"/>
  <c r="G28" i="13"/>
  <c r="F28" i="13"/>
  <c r="E28" i="13"/>
  <c r="D28" i="13"/>
  <c r="D52" i="13"/>
  <c r="I35" i="12"/>
  <c r="F35" i="12"/>
  <c r="E35" i="12"/>
  <c r="D35" i="12"/>
  <c r="C35" i="12"/>
  <c r="J40" i="41" l="1"/>
  <c r="AD40" i="41"/>
  <c r="T40" i="41"/>
  <c r="Y40" i="41"/>
  <c r="O40" i="41"/>
  <c r="AI40" i="41"/>
  <c r="O40" i="42"/>
  <c r="O57" i="42" s="1"/>
  <c r="AD40" i="42"/>
  <c r="AD57" i="42" s="1"/>
  <c r="E290" i="40"/>
  <c r="G52" i="58"/>
  <c r="J58" i="17"/>
  <c r="H52" i="55"/>
  <c r="H55" i="17"/>
  <c r="I55" i="17" s="1"/>
  <c r="E44" i="51"/>
  <c r="Y44" i="51"/>
  <c r="AS44" i="51"/>
  <c r="O44" i="51"/>
  <c r="AI44" i="51"/>
  <c r="BC44" i="51"/>
  <c r="Y34" i="51"/>
  <c r="AN29" i="51"/>
  <c r="T34" i="51"/>
  <c r="E29" i="51"/>
  <c r="E35" i="51" s="1"/>
  <c r="O29" i="51"/>
  <c r="O34" i="51"/>
  <c r="AI29" i="51"/>
  <c r="AI35" i="51" s="1"/>
  <c r="BC29" i="51"/>
  <c r="BC34" i="51"/>
  <c r="AD29" i="51"/>
  <c r="AD35" i="51" s="1"/>
  <c r="AX29" i="51"/>
  <c r="AX34" i="51"/>
  <c r="Y29" i="51"/>
  <c r="AS34" i="51"/>
  <c r="AS29" i="51"/>
  <c r="AS35" i="51" s="1"/>
  <c r="J34" i="51"/>
  <c r="AD34" i="51"/>
  <c r="J29" i="51"/>
  <c r="T29" i="51"/>
  <c r="T35" i="51" s="1"/>
  <c r="AN34" i="51"/>
  <c r="AN35" i="51" s="1"/>
  <c r="AS46" i="49"/>
  <c r="AD46" i="49"/>
  <c r="E34" i="49"/>
  <c r="AN34" i="49"/>
  <c r="Y34" i="49"/>
  <c r="E35" i="49"/>
  <c r="E48" i="49" s="1"/>
  <c r="O34" i="49"/>
  <c r="T34" i="49"/>
  <c r="AS27" i="49"/>
  <c r="AS35" i="49" s="1"/>
  <c r="AS48" i="49" s="1"/>
  <c r="AX34" i="49"/>
  <c r="AD27" i="49"/>
  <c r="AD35" i="49" s="1"/>
  <c r="AD48" i="49" s="1"/>
  <c r="AI34" i="49"/>
  <c r="AI27" i="49"/>
  <c r="AI35" i="49" s="1"/>
  <c r="AI48" i="49" s="1"/>
  <c r="AX27" i="49"/>
  <c r="AX35" i="49" s="1"/>
  <c r="AX48" i="49" s="1"/>
  <c r="J27" i="49"/>
  <c r="T27" i="49"/>
  <c r="J34" i="49"/>
  <c r="AN27" i="49"/>
  <c r="AS34" i="49"/>
  <c r="O27" i="49"/>
  <c r="Y27" i="49"/>
  <c r="Y35" i="49" s="1"/>
  <c r="Y48" i="49" s="1"/>
  <c r="AD34" i="49"/>
  <c r="EJ39" i="47"/>
  <c r="EJ40" i="47" s="1"/>
  <c r="HL39" i="47"/>
  <c r="HL40" i="47" s="1"/>
  <c r="E39" i="47"/>
  <c r="E40" i="47" s="1"/>
  <c r="E57" i="47" s="1"/>
  <c r="KN39" i="47"/>
  <c r="KN40" i="47" s="1"/>
  <c r="BH39" i="47"/>
  <c r="BH40" i="47" s="1"/>
  <c r="BC39" i="47"/>
  <c r="BC40" i="47" s="1"/>
  <c r="DU39" i="47"/>
  <c r="DU40" i="47" s="1"/>
  <c r="CG39" i="47"/>
  <c r="CG40" i="47" s="1"/>
  <c r="FI39" i="47"/>
  <c r="FI40" i="47" s="1"/>
  <c r="IK39" i="47"/>
  <c r="IK40" i="47" s="1"/>
  <c r="CB39" i="47"/>
  <c r="CB40" i="47" s="1"/>
  <c r="FD39" i="47"/>
  <c r="FD40" i="47" s="1"/>
  <c r="IF39" i="47"/>
  <c r="IF40" i="47" s="1"/>
  <c r="EY39" i="47"/>
  <c r="EY40" i="47" s="1"/>
  <c r="IA39" i="47"/>
  <c r="IA40" i="47" s="1"/>
  <c r="BW39" i="47"/>
  <c r="BW40" i="47" s="1"/>
  <c r="BR39" i="47"/>
  <c r="BR40" i="47" s="1"/>
  <c r="ET39" i="47"/>
  <c r="ET40" i="47" s="1"/>
  <c r="HV39" i="47"/>
  <c r="HV40" i="47" s="1"/>
  <c r="KX39" i="47"/>
  <c r="KX40" i="47" s="1"/>
  <c r="BM39" i="47"/>
  <c r="BM40" i="47" s="1"/>
  <c r="EO39" i="47"/>
  <c r="EO40" i="47" s="1"/>
  <c r="HQ39" i="47"/>
  <c r="HQ40" i="47" s="1"/>
  <c r="KS39" i="47"/>
  <c r="KS40" i="47" s="1"/>
  <c r="EE39" i="47"/>
  <c r="EE40" i="47" s="1"/>
  <c r="HG39" i="47"/>
  <c r="HG40" i="47" s="1"/>
  <c r="KI39" i="47"/>
  <c r="KI40" i="47" s="1"/>
  <c r="AN39" i="47"/>
  <c r="AN40" i="47" s="1"/>
  <c r="DP39" i="47"/>
  <c r="DP40" i="47" s="1"/>
  <c r="AI39" i="47"/>
  <c r="AI40" i="47" s="1"/>
  <c r="DK39" i="47"/>
  <c r="DK40" i="47" s="1"/>
  <c r="GM39" i="47"/>
  <c r="GM40" i="47" s="1"/>
  <c r="JO39" i="47"/>
  <c r="JO40" i="47" s="1"/>
  <c r="AD39" i="47"/>
  <c r="AD40" i="47" s="1"/>
  <c r="DF39" i="47"/>
  <c r="DF40" i="47" s="1"/>
  <c r="GH39" i="47"/>
  <c r="GH40" i="47" s="1"/>
  <c r="JJ39" i="47"/>
  <c r="JJ40" i="47" s="1"/>
  <c r="AX39" i="47"/>
  <c r="AX40" i="47" s="1"/>
  <c r="GW39" i="47"/>
  <c r="GW40" i="47" s="1"/>
  <c r="JY39" i="47"/>
  <c r="JY40" i="47" s="1"/>
  <c r="JT39" i="47"/>
  <c r="JT40" i="47" s="1"/>
  <c r="Y39" i="47"/>
  <c r="Y40" i="47" s="1"/>
  <c r="DA39" i="47"/>
  <c r="DA40" i="47" s="1"/>
  <c r="GC39" i="47"/>
  <c r="GC40" i="47" s="1"/>
  <c r="JE39" i="47"/>
  <c r="JE40" i="47" s="1"/>
  <c r="DZ39" i="47"/>
  <c r="DZ40" i="47" s="1"/>
  <c r="HB39" i="47"/>
  <c r="HB40" i="47" s="1"/>
  <c r="KD39" i="47"/>
  <c r="KD40" i="47" s="1"/>
  <c r="AS39" i="47"/>
  <c r="AS40" i="47" s="1"/>
  <c r="T39" i="47"/>
  <c r="T40" i="47" s="1"/>
  <c r="CV39" i="47"/>
  <c r="CV40" i="47" s="1"/>
  <c r="FX39" i="47"/>
  <c r="FX40" i="47" s="1"/>
  <c r="IZ39" i="47"/>
  <c r="IZ40" i="47" s="1"/>
  <c r="GR39" i="47"/>
  <c r="GR40" i="47" s="1"/>
  <c r="O39" i="47"/>
  <c r="O40" i="47" s="1"/>
  <c r="CQ39" i="47"/>
  <c r="CQ40" i="47" s="1"/>
  <c r="FS39" i="47"/>
  <c r="FS40" i="47" s="1"/>
  <c r="IU39" i="47"/>
  <c r="IU40" i="47" s="1"/>
  <c r="J39" i="47"/>
  <c r="J40" i="47" s="1"/>
  <c r="CL39" i="47"/>
  <c r="CL40" i="47" s="1"/>
  <c r="FN39" i="47"/>
  <c r="FN40" i="47" s="1"/>
  <c r="IP39" i="47"/>
  <c r="IP40" i="47" s="1"/>
  <c r="IP57" i="47" s="1"/>
  <c r="E39" i="42"/>
  <c r="E40" i="42" s="1"/>
  <c r="E57" i="42" s="1"/>
  <c r="Y39" i="42"/>
  <c r="Y40" i="42" s="1"/>
  <c r="Y57" i="42" s="1"/>
  <c r="T39" i="42"/>
  <c r="T40" i="42" s="1"/>
  <c r="T57" i="42" s="1"/>
  <c r="J39" i="42"/>
  <c r="J40" i="42" s="1"/>
  <c r="J57" i="42" s="1"/>
  <c r="AI39" i="42"/>
  <c r="AI40" i="42" s="1"/>
  <c r="AI57" i="42" s="1"/>
  <c r="E274" i="40"/>
  <c r="E284" i="40"/>
  <c r="E43" i="40"/>
  <c r="L61" i="14"/>
  <c r="M61" i="14" s="1"/>
  <c r="L60" i="14"/>
  <c r="M60" i="14" s="1"/>
  <c r="N81" i="154"/>
  <c r="LD63" i="47"/>
  <c r="E40" i="41"/>
  <c r="L59" i="14"/>
  <c r="M59" i="14" s="1"/>
  <c r="K63" i="14"/>
  <c r="J63" i="14"/>
  <c r="I63" i="14"/>
  <c r="H63" i="14"/>
  <c r="G63" i="14"/>
  <c r="F63" i="14"/>
  <c r="E275" i="40" l="1"/>
  <c r="E291" i="40" s="1"/>
  <c r="H58" i="17"/>
  <c r="Y35" i="51"/>
  <c r="O35" i="51"/>
  <c r="J35" i="51"/>
  <c r="AX35" i="51"/>
  <c r="BC35" i="51"/>
  <c r="O35" i="49"/>
  <c r="O48" i="49" s="1"/>
  <c r="T35" i="49"/>
  <c r="T48" i="49" s="1"/>
  <c r="AN35" i="49"/>
  <c r="AN48" i="49" s="1"/>
  <c r="J35" i="49"/>
  <c r="AJ62" i="42"/>
  <c r="AE62" i="42"/>
  <c r="Z62" i="42"/>
  <c r="U62" i="42"/>
  <c r="P62" i="42"/>
  <c r="K62" i="42"/>
  <c r="F62" i="42"/>
  <c r="B62" i="47"/>
  <c r="B60" i="47"/>
  <c r="B59" i="47"/>
  <c r="AO54" i="49"/>
  <c r="AJ54" i="49"/>
  <c r="AE54" i="49"/>
  <c r="Z54" i="49"/>
  <c r="U54" i="49"/>
  <c r="P54" i="49"/>
  <c r="K54" i="49"/>
  <c r="F54" i="49"/>
  <c r="AY54" i="49"/>
  <c r="AT54" i="49"/>
  <c r="BD58" i="51"/>
  <c r="AY58" i="51"/>
  <c r="AT58" i="51"/>
  <c r="AO58" i="51"/>
  <c r="AJ58" i="51"/>
  <c r="AE58" i="51"/>
  <c r="Z58" i="51"/>
  <c r="U58" i="51"/>
  <c r="P58" i="51"/>
  <c r="K58" i="51"/>
  <c r="F58" i="51"/>
  <c r="G58" i="53"/>
  <c r="F58" i="53"/>
  <c r="E58" i="53"/>
  <c r="D58" i="53"/>
  <c r="C49" i="58"/>
  <c r="C50" i="58"/>
  <c r="C51" i="58"/>
  <c r="C49" i="55"/>
  <c r="C50" i="55"/>
  <c r="C51" i="55"/>
  <c r="B57" i="53"/>
  <c r="B55" i="53"/>
  <c r="B54" i="53"/>
  <c r="B57" i="51"/>
  <c r="B55" i="51"/>
  <c r="B54" i="51"/>
  <c r="B51" i="49"/>
  <c r="B50" i="49"/>
  <c r="B61" i="42"/>
  <c r="B60" i="42"/>
  <c r="B59" i="42"/>
  <c r="H58" i="53" l="1"/>
  <c r="BI58" i="51"/>
  <c r="B22" i="60" l="1"/>
  <c r="B35" i="60"/>
  <c r="B45" i="60"/>
  <c r="B58" i="60"/>
  <c r="B64" i="60" s="1"/>
  <c r="R73" i="152"/>
  <c r="P73" i="152"/>
  <c r="N73" i="152"/>
  <c r="L73" i="152"/>
  <c r="J73" i="152"/>
  <c r="F73" i="152"/>
  <c r="H69" i="152"/>
  <c r="H73" i="152" s="1"/>
  <c r="N57" i="152"/>
  <c r="L57" i="152"/>
  <c r="J57" i="152"/>
  <c r="F57" i="152"/>
  <c r="R54" i="152"/>
  <c r="R57" i="152" s="1"/>
  <c r="P57" i="152"/>
  <c r="H52" i="152"/>
  <c r="H57" i="152" s="1"/>
  <c r="J33" i="12" l="1"/>
  <c r="G34" i="12"/>
  <c r="G33" i="12"/>
  <c r="G31" i="12"/>
  <c r="G30" i="12"/>
  <c r="G29" i="12"/>
  <c r="G28" i="12"/>
  <c r="G27" i="12"/>
  <c r="G35" i="12" l="1"/>
  <c r="A4" i="66"/>
  <c r="A1" i="66"/>
  <c r="A4" i="67"/>
  <c r="A1" i="67"/>
  <c r="A4" i="68"/>
  <c r="A1" i="68"/>
  <c r="A3" i="70"/>
  <c r="T34" i="71"/>
  <c r="T35" i="71"/>
  <c r="T33" i="71"/>
  <c r="S30" i="71"/>
  <c r="S29" i="71"/>
  <c r="S28" i="71"/>
  <c r="S27" i="71"/>
  <c r="S26" i="71"/>
  <c r="S25" i="71"/>
  <c r="S22" i="71"/>
  <c r="S21" i="71"/>
  <c r="S20" i="71"/>
  <c r="S19" i="71"/>
  <c r="S15" i="71"/>
  <c r="S14" i="71"/>
  <c r="S16" i="71" s="1"/>
  <c r="S11" i="71"/>
  <c r="S10" i="71"/>
  <c r="S9" i="71"/>
  <c r="R36" i="71"/>
  <c r="R31" i="71"/>
  <c r="R22" i="71"/>
  <c r="R16" i="71"/>
  <c r="R11" i="71"/>
  <c r="R38" i="71" s="1"/>
  <c r="B1" i="72"/>
  <c r="R62" i="72"/>
  <c r="R61" i="72"/>
  <c r="R60" i="72"/>
  <c r="R59" i="72"/>
  <c r="R55" i="72"/>
  <c r="R54" i="72"/>
  <c r="R53" i="72"/>
  <c r="R56" i="72" s="1"/>
  <c r="R49" i="72"/>
  <c r="R48" i="72"/>
  <c r="R47" i="72"/>
  <c r="R50" i="72" s="1"/>
  <c r="R43" i="72"/>
  <c r="R42" i="72"/>
  <c r="R41" i="72"/>
  <c r="R44" i="72" s="1"/>
  <c r="R37" i="72"/>
  <c r="R36" i="72"/>
  <c r="R35" i="72"/>
  <c r="R38" i="72" s="1"/>
  <c r="R32" i="72"/>
  <c r="R31" i="72"/>
  <c r="R30" i="72"/>
  <c r="R29" i="72"/>
  <c r="R28" i="72"/>
  <c r="R24" i="72"/>
  <c r="R23" i="72"/>
  <c r="R22" i="72"/>
  <c r="R25" i="72" s="1"/>
  <c r="R18" i="72"/>
  <c r="R17" i="72"/>
  <c r="R16" i="72"/>
  <c r="R19" i="72" s="1"/>
  <c r="R13" i="72"/>
  <c r="R12" i="72"/>
  <c r="R11" i="72"/>
  <c r="R10" i="72"/>
  <c r="Q65" i="72"/>
  <c r="Q62" i="72"/>
  <c r="Q56" i="72"/>
  <c r="Q50" i="72"/>
  <c r="Q44" i="72"/>
  <c r="Q38" i="72"/>
  <c r="Q32" i="72"/>
  <c r="Q25" i="72"/>
  <c r="Q19" i="72"/>
  <c r="Q13" i="72"/>
  <c r="R61" i="73"/>
  <c r="R60" i="73"/>
  <c r="R59" i="73"/>
  <c r="R62" i="73" s="1"/>
  <c r="R55" i="73"/>
  <c r="R54" i="73"/>
  <c r="R53" i="73"/>
  <c r="R56" i="73" s="1"/>
  <c r="R49" i="73"/>
  <c r="R48" i="73"/>
  <c r="R47" i="73"/>
  <c r="R50" i="73" s="1"/>
  <c r="R43" i="73"/>
  <c r="R42" i="73"/>
  <c r="R41" i="73"/>
  <c r="R44" i="73" s="1"/>
  <c r="R37" i="73"/>
  <c r="R36" i="73"/>
  <c r="R38" i="73" s="1"/>
  <c r="R35" i="73"/>
  <c r="R32" i="73"/>
  <c r="R31" i="73"/>
  <c r="R30" i="73"/>
  <c r="R29" i="73"/>
  <c r="R28" i="73"/>
  <c r="R24" i="73"/>
  <c r="R23" i="73"/>
  <c r="R22" i="73"/>
  <c r="R25" i="73" s="1"/>
  <c r="R19" i="73"/>
  <c r="R18" i="73"/>
  <c r="R17" i="73"/>
  <c r="R16" i="73"/>
  <c r="R13" i="73"/>
  <c r="R12" i="73"/>
  <c r="R11" i="73"/>
  <c r="R10" i="73"/>
  <c r="Q62" i="73"/>
  <c r="Q56" i="73"/>
  <c r="Q50" i="73"/>
  <c r="Q44" i="73"/>
  <c r="Q38" i="73"/>
  <c r="Q32" i="73"/>
  <c r="Q25" i="73"/>
  <c r="Q19" i="73"/>
  <c r="Q13" i="73"/>
  <c r="Q65" i="73" s="1"/>
  <c r="B1" i="73"/>
  <c r="H65" i="74"/>
  <c r="G65" i="74"/>
  <c r="R62" i="74"/>
  <c r="R61" i="74"/>
  <c r="R60" i="74"/>
  <c r="R59" i="74"/>
  <c r="R56" i="74"/>
  <c r="R55" i="74"/>
  <c r="R54" i="74"/>
  <c r="R53" i="74"/>
  <c r="R50" i="74"/>
  <c r="R49" i="74"/>
  <c r="R48" i="74"/>
  <c r="R47" i="74"/>
  <c r="R44" i="74"/>
  <c r="R38" i="74"/>
  <c r="R43" i="74"/>
  <c r="R42" i="74"/>
  <c r="R41" i="74"/>
  <c r="R37" i="74"/>
  <c r="R36" i="74"/>
  <c r="R35" i="74"/>
  <c r="R31" i="74"/>
  <c r="R30" i="74"/>
  <c r="R29" i="74"/>
  <c r="R28" i="74"/>
  <c r="R25" i="74"/>
  <c r="R24" i="74"/>
  <c r="R23" i="74"/>
  <c r="R22" i="74"/>
  <c r="R18" i="74"/>
  <c r="R19" i="74" s="1"/>
  <c r="R17" i="74"/>
  <c r="R16" i="74"/>
  <c r="S10" i="74"/>
  <c r="R12" i="74"/>
  <c r="R11" i="74"/>
  <c r="R10" i="74"/>
  <c r="Q62" i="74"/>
  <c r="Q56" i="74"/>
  <c r="Q50" i="74"/>
  <c r="Q44" i="74"/>
  <c r="Q38" i="74"/>
  <c r="Q32" i="74"/>
  <c r="Q25" i="74"/>
  <c r="Q19" i="74"/>
  <c r="Q13" i="74"/>
  <c r="Q65" i="74" s="1"/>
  <c r="B1" i="74"/>
  <c r="I1" i="75"/>
  <c r="A4" i="59"/>
  <c r="A1" i="59"/>
  <c r="C4" i="58"/>
  <c r="C1" i="58"/>
  <c r="B4" i="57"/>
  <c r="B1" i="57"/>
  <c r="A4" i="56"/>
  <c r="A1" i="56"/>
  <c r="C4" i="55"/>
  <c r="C1" i="55"/>
  <c r="C4" i="54"/>
  <c r="C1" i="54"/>
  <c r="A3" i="97"/>
  <c r="A1" i="97"/>
  <c r="A2" i="123"/>
  <c r="A1" i="123"/>
  <c r="A2" i="122"/>
  <c r="A1" i="122"/>
  <c r="A2" i="121"/>
  <c r="A1" i="121"/>
  <c r="A2" i="120"/>
  <c r="A1" i="120"/>
  <c r="A1" i="119"/>
  <c r="A6" i="40"/>
  <c r="A1" i="40"/>
  <c r="A3" i="140"/>
  <c r="A1" i="140"/>
  <c r="A3" i="139"/>
  <c r="A1" i="139"/>
  <c r="A3" i="138"/>
  <c r="A1" i="138"/>
  <c r="A3" i="137"/>
  <c r="A1" i="137"/>
  <c r="A3" i="136"/>
  <c r="A1" i="136"/>
  <c r="A3" i="135"/>
  <c r="A1" i="135"/>
  <c r="A3" i="90"/>
  <c r="A1" i="90"/>
  <c r="A3" i="88"/>
  <c r="A1" i="88"/>
  <c r="A3" i="87"/>
  <c r="A1" i="87"/>
  <c r="A1" i="86"/>
  <c r="A3" i="86"/>
  <c r="A3" i="134"/>
  <c r="A1" i="134"/>
  <c r="A3" i="133"/>
  <c r="A1" i="133"/>
  <c r="A1" i="146"/>
  <c r="A1" i="147"/>
  <c r="A3" i="145"/>
  <c r="A1" i="145"/>
  <c r="A3" i="132"/>
  <c r="A1" i="132"/>
  <c r="A3" i="29"/>
  <c r="A1" i="29"/>
  <c r="A3" i="144"/>
  <c r="A1" i="144"/>
  <c r="A3" i="28"/>
  <c r="A1" i="28"/>
  <c r="A3" i="131"/>
  <c r="A1" i="131"/>
  <c r="A3" i="130"/>
  <c r="A1" i="130"/>
  <c r="A1" i="27"/>
  <c r="A3" i="27"/>
  <c r="A3" i="129"/>
  <c r="A1" i="129"/>
  <c r="A1" i="128"/>
  <c r="A1" i="126"/>
  <c r="A3" i="143"/>
  <c r="A1" i="143"/>
  <c r="A1" i="124"/>
  <c r="C4" i="20"/>
  <c r="C1" i="20"/>
  <c r="C4" i="19"/>
  <c r="C1" i="19"/>
  <c r="A4" i="18"/>
  <c r="A1" i="18"/>
  <c r="B1" i="17"/>
  <c r="B4" i="17"/>
  <c r="B4" i="16"/>
  <c r="B1" i="16"/>
  <c r="A5" i="15"/>
  <c r="A1" i="15"/>
  <c r="B4" i="14"/>
  <c r="B4" i="13"/>
  <c r="A3" i="11"/>
  <c r="A1" i="11"/>
  <c r="R32" i="74" l="1"/>
  <c r="B88" i="3" l="1"/>
  <c r="F2" i="151"/>
  <c r="F3" i="151" s="1"/>
  <c r="E7" i="2" s="1"/>
  <c r="C61" i="77"/>
  <c r="B73" i="11" l="1"/>
  <c r="B71" i="11"/>
  <c r="B70" i="11"/>
  <c r="B69" i="11"/>
  <c r="D66" i="11" s="1"/>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B14" i="97" l="1"/>
  <c r="C14" i="123"/>
  <c r="C14" i="122"/>
  <c r="C15" i="120"/>
  <c r="C15" i="121"/>
  <c r="C14" i="119"/>
  <c r="G119" i="77"/>
  <c r="F44" i="18"/>
  <c r="E44" i="18"/>
  <c r="F35" i="18"/>
  <c r="E35" i="18"/>
  <c r="F28" i="18"/>
  <c r="E28" i="18"/>
  <c r="F25" i="18"/>
  <c r="E25" i="18"/>
  <c r="F21" i="18"/>
  <c r="E21" i="18"/>
  <c r="F19" i="18"/>
  <c r="E19" i="18"/>
  <c r="F14" i="18"/>
  <c r="E14" i="18"/>
  <c r="F13" i="18"/>
  <c r="E13" i="18"/>
  <c r="G88" i="16"/>
  <c r="G10" i="17"/>
  <c r="G9" i="17"/>
  <c r="F10" i="17"/>
  <c r="F9" i="17"/>
  <c r="B17" i="11"/>
  <c r="J78" i="144"/>
  <c r="J77" i="144"/>
  <c r="J76" i="144"/>
  <c r="J75" i="144"/>
  <c r="D78" i="144"/>
  <c r="D77" i="144"/>
  <c r="D75" i="144"/>
  <c r="J74" i="144"/>
  <c r="C48" i="11" l="1"/>
  <c r="J26" i="17" l="1"/>
  <c r="J44" i="16" l="1"/>
  <c r="H44" i="16"/>
  <c r="G44" i="16"/>
  <c r="F44" i="16"/>
  <c r="E44" i="16"/>
  <c r="D44" i="16"/>
  <c r="C44" i="16"/>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G58" i="28" s="1"/>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C23" i="11" l="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60"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J28" i="16"/>
  <c r="F27" i="57"/>
  <c r="H28" i="16"/>
  <c r="I28" i="16" s="1"/>
  <c r="H27" i="54"/>
  <c r="H43" i="69"/>
  <c r="G39" i="69"/>
  <c r="F39" i="69"/>
  <c r="E39" i="69"/>
  <c r="D39" i="69"/>
  <c r="H38" i="69"/>
  <c r="H37" i="69"/>
  <c r="H36" i="69"/>
  <c r="H35" i="69"/>
  <c r="H34" i="69"/>
  <c r="H33" i="69"/>
  <c r="H32" i="69"/>
  <c r="H31" i="69"/>
  <c r="H30" i="69"/>
  <c r="E61" i="69" l="1"/>
  <c r="G61" i="69"/>
  <c r="G75" i="69" s="1"/>
  <c r="F61" i="69"/>
  <c r="D61" i="69"/>
  <c r="D27" i="69"/>
  <c r="J56" i="67" s="1"/>
  <c r="H39" i="69"/>
  <c r="H39" i="53"/>
  <c r="H40" i="52"/>
  <c r="H20" i="52"/>
  <c r="BI39" i="51"/>
  <c r="BG39" i="51"/>
  <c r="BJ39" i="51" s="1"/>
  <c r="BF39" i="51"/>
  <c r="BH39" i="51" s="1"/>
  <c r="BE39" i="51"/>
  <c r="AZ39" i="51"/>
  <c r="AU39" i="51"/>
  <c r="AP39" i="51"/>
  <c r="AK39" i="51"/>
  <c r="AF39" i="51"/>
  <c r="AA39" i="51"/>
  <c r="V39" i="51"/>
  <c r="Q39" i="51"/>
  <c r="L39" i="51"/>
  <c r="G39" i="51"/>
  <c r="N40" i="50"/>
  <c r="N20" i="50"/>
  <c r="M40" i="48"/>
  <c r="M20" i="48"/>
  <c r="BN42" i="45"/>
  <c r="BN22" i="45"/>
  <c r="L40" i="13" l="1"/>
  <c r="M40" i="13" s="1"/>
  <c r="C40" i="66" s="1"/>
  <c r="M40" i="66" s="1"/>
  <c r="L20" i="13"/>
  <c r="M20" i="13" s="1"/>
  <c r="C18" i="66" s="1"/>
  <c r="M18" i="66" s="1"/>
  <c r="D75" i="69"/>
  <c r="D14" i="123"/>
  <c r="D35" i="122"/>
  <c r="D14" i="122"/>
  <c r="D15" i="121"/>
  <c r="D15" i="120"/>
  <c r="D14" i="119"/>
  <c r="F17" i="57" l="1"/>
  <c r="J18" i="16" s="1"/>
  <c r="G36" i="58"/>
  <c r="F85" i="57"/>
  <c r="J86" i="16" s="1"/>
  <c r="F72" i="57"/>
  <c r="F60" i="57"/>
  <c r="J61" i="16" s="1"/>
  <c r="F59" i="57"/>
  <c r="F58" i="57"/>
  <c r="J59" i="16" s="1"/>
  <c r="F49" i="57"/>
  <c r="J50" i="16" s="1"/>
  <c r="F41" i="57"/>
  <c r="J42" i="16" s="1"/>
  <c r="F40" i="57"/>
  <c r="J41" i="16" s="1"/>
  <c r="F39" i="57"/>
  <c r="J40" i="16" s="1"/>
  <c r="F38" i="57"/>
  <c r="J39" i="16" s="1"/>
  <c r="J41" i="17" l="1"/>
  <c r="B31" i="12"/>
  <c r="H58" i="69"/>
  <c r="H57" i="69"/>
  <c r="H55" i="69"/>
  <c r="H54" i="69"/>
  <c r="H52" i="69"/>
  <c r="H51" i="69"/>
  <c r="H49" i="69"/>
  <c r="H48" i="69"/>
  <c r="H46" i="69"/>
  <c r="H45" i="69"/>
  <c r="H42" i="69"/>
  <c r="I26" i="66" l="1"/>
  <c r="H26" i="66"/>
  <c r="H60" i="69"/>
  <c r="H59" i="69"/>
  <c r="B29" i="11"/>
  <c r="M82" i="13" l="1"/>
  <c r="H61" i="69"/>
  <c r="B30" i="11"/>
  <c r="M26" i="66"/>
  <c r="D28" i="18"/>
  <c r="C28" i="18"/>
  <c r="B28" i="18"/>
  <c r="H61" i="16"/>
  <c r="I61" i="16" s="1"/>
  <c r="E26" i="56"/>
  <c r="D26" i="56"/>
  <c r="C26" i="56"/>
  <c r="B26" i="56"/>
  <c r="H36" i="55"/>
  <c r="H41" i="17" s="1"/>
  <c r="I41" i="17" s="1"/>
  <c r="H85" i="54"/>
  <c r="H86" i="16" s="1"/>
  <c r="I86" i="16" s="1"/>
  <c r="C60" i="11" s="1"/>
  <c r="D60" i="11" s="1"/>
  <c r="H73" i="54"/>
  <c r="H74" i="16" s="1"/>
  <c r="I74" i="16" s="1"/>
  <c r="H60" i="54"/>
  <c r="H58" i="54"/>
  <c r="H59" i="16" s="1"/>
  <c r="I59" i="16" s="1"/>
  <c r="H49" i="54"/>
  <c r="H50" i="16" s="1"/>
  <c r="I50" i="16" s="1"/>
  <c r="C37" i="11" s="1"/>
  <c r="H17" i="54"/>
  <c r="H18" i="16" s="1"/>
  <c r="I18" i="16" s="1"/>
  <c r="C17" i="11" s="1"/>
  <c r="D17" i="11" s="1"/>
  <c r="G42" i="54"/>
  <c r="G90" i="54" s="1"/>
  <c r="F42" i="54"/>
  <c r="F90" i="54" s="1"/>
  <c r="E42" i="54"/>
  <c r="E90" i="54" s="1"/>
  <c r="H41" i="54"/>
  <c r="H42" i="16" s="1"/>
  <c r="I42" i="16" s="1"/>
  <c r="H40" i="54"/>
  <c r="H41" i="16" s="1"/>
  <c r="I41" i="16" s="1"/>
  <c r="H39" i="54"/>
  <c r="H40" i="16" s="1"/>
  <c r="I40" i="16" s="1"/>
  <c r="C30" i="11" s="1"/>
  <c r="H38" i="54"/>
  <c r="H39" i="16" s="1"/>
  <c r="I39" i="16" s="1"/>
  <c r="C29" i="11" s="1"/>
  <c r="D29" i="11" s="1"/>
  <c r="D42" i="54"/>
  <c r="D90" i="54" s="1"/>
  <c r="D43" i="54"/>
  <c r="E43" i="54"/>
  <c r="F43" i="54"/>
  <c r="G43" i="54"/>
  <c r="G43" i="16"/>
  <c r="G91" i="16" s="1"/>
  <c r="F43" i="16"/>
  <c r="F91" i="16" s="1"/>
  <c r="E43" i="16"/>
  <c r="E91" i="16" s="1"/>
  <c r="D43" i="16"/>
  <c r="D91" i="16" s="1"/>
  <c r="C43" i="16"/>
  <c r="C91" i="16" s="1"/>
  <c r="F10" i="18"/>
  <c r="F9" i="18"/>
  <c r="F27" i="17"/>
  <c r="F16" i="17"/>
  <c r="E12" i="18" s="1"/>
  <c r="G79" i="16"/>
  <c r="G68" i="16"/>
  <c r="G52" i="16"/>
  <c r="G23" i="16"/>
  <c r="E35" i="122"/>
  <c r="A37" i="59"/>
  <c r="A36" i="59"/>
  <c r="F42" i="27"/>
  <c r="J37" i="27"/>
  <c r="I37" i="27"/>
  <c r="H37" i="27"/>
  <c r="F37" i="27"/>
  <c r="F26" i="27"/>
  <c r="I14" i="27"/>
  <c r="I12" i="27"/>
  <c r="F28" i="17" l="1"/>
  <c r="F35" i="17" s="1"/>
  <c r="D30" i="11"/>
  <c r="G81" i="16"/>
  <c r="G45" i="16"/>
  <c r="G97" i="16" s="1"/>
  <c r="G98" i="16" s="1"/>
  <c r="H42" i="54"/>
  <c r="F42" i="137"/>
  <c r="A2" i="136"/>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E42" i="18" l="1"/>
  <c r="M21" i="132"/>
  <c r="H34" i="19"/>
  <c r="G34" i="19"/>
  <c r="F44" i="97" l="1"/>
  <c r="D44" i="97"/>
  <c r="E44" i="97"/>
  <c r="G44" i="97" l="1"/>
  <c r="H35" i="20"/>
  <c r="G35" i="20"/>
  <c r="H30" i="20"/>
  <c r="G30" i="20"/>
  <c r="H20" i="20"/>
  <c r="G20" i="20"/>
  <c r="H21" i="19"/>
  <c r="H43" i="19" l="1"/>
  <c r="G101" i="77" s="1"/>
  <c r="H32" i="20"/>
  <c r="H36" i="20" s="1"/>
  <c r="G102" i="77" s="1"/>
  <c r="G32" i="20"/>
  <c r="G36" i="20" s="1"/>
  <c r="H44" i="19" l="1"/>
  <c r="H42" i="19"/>
  <c r="B30" i="12" l="1"/>
  <c r="B29" i="12"/>
  <c r="B28" i="12"/>
  <c r="B27" i="12"/>
  <c r="D72" i="66" l="1"/>
  <c r="L52" i="66"/>
  <c r="K52" i="66"/>
  <c r="J52" i="66"/>
  <c r="I52" i="66"/>
  <c r="H52" i="66"/>
  <c r="E52" i="66"/>
  <c r="F84" i="57" l="1"/>
  <c r="F48" i="57"/>
  <c r="H84" i="54"/>
  <c r="H48" i="54"/>
  <c r="M55" i="66"/>
  <c r="B59" i="11" s="1"/>
  <c r="M30" i="66"/>
  <c r="B36" i="11" s="1"/>
  <c r="J49" i="16" l="1"/>
  <c r="J85" i="16"/>
  <c r="H49" i="16"/>
  <c r="I49" i="16" s="1"/>
  <c r="C36" i="11" s="1"/>
  <c r="D36" i="11" s="1"/>
  <c r="H85" i="16"/>
  <c r="I85" i="16" s="1"/>
  <c r="C59" i="11" s="1"/>
  <c r="D59" i="11" s="1"/>
  <c r="B3" i="112"/>
  <c r="B1" i="112"/>
  <c r="D46" i="112"/>
  <c r="E45" i="112" s="1"/>
  <c r="B15" i="97" l="1"/>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Z43" i="49" l="1"/>
  <c r="AZ42" i="49"/>
  <c r="AU43" i="49"/>
  <c r="AU42" i="49"/>
  <c r="AP43" i="49"/>
  <c r="AP42" i="49"/>
  <c r="AK43" i="49"/>
  <c r="AK42" i="49"/>
  <c r="AF43" i="49"/>
  <c r="AF42" i="49"/>
  <c r="AA43" i="49"/>
  <c r="AA42" i="49"/>
  <c r="V43" i="49"/>
  <c r="V42" i="49"/>
  <c r="Q43" i="49"/>
  <c r="Q42" i="49"/>
  <c r="L43" i="49"/>
  <c r="L42" i="49"/>
  <c r="G43" i="49"/>
  <c r="G42" i="49"/>
  <c r="C3" i="37" l="1"/>
  <c r="C1" i="37"/>
  <c r="A3" i="38"/>
  <c r="A1" i="38"/>
  <c r="E43" i="57" l="1"/>
  <c r="D43" i="57"/>
  <c r="C43" i="57"/>
  <c r="AZ45" i="49" l="1"/>
  <c r="AZ44" i="49"/>
  <c r="AZ46" i="49" s="1"/>
  <c r="AZ39" i="49"/>
  <c r="AU45" i="49"/>
  <c r="AU44" i="49"/>
  <c r="AU46" i="49" s="1"/>
  <c r="AU39" i="49"/>
  <c r="AP45" i="49"/>
  <c r="AP44" i="49"/>
  <c r="AP46" i="49" s="1"/>
  <c r="AP39" i="49"/>
  <c r="AK45" i="49"/>
  <c r="AK44" i="49"/>
  <c r="AK46" i="49" s="1"/>
  <c r="AK39" i="49"/>
  <c r="AF45" i="49"/>
  <c r="AF44" i="49"/>
  <c r="AF46" i="49" s="1"/>
  <c r="AF39" i="49"/>
  <c r="AA45" i="49"/>
  <c r="AA44" i="49"/>
  <c r="AA39" i="49"/>
  <c r="V45" i="49"/>
  <c r="V44" i="49"/>
  <c r="V46" i="49" s="1"/>
  <c r="V39" i="49"/>
  <c r="Q45" i="49"/>
  <c r="Q44" i="49"/>
  <c r="Q46" i="49" s="1"/>
  <c r="Q39" i="49"/>
  <c r="L45" i="49"/>
  <c r="L44" i="49"/>
  <c r="L39" i="49"/>
  <c r="G45" i="49"/>
  <c r="G44" i="49"/>
  <c r="G46" i="49" s="1"/>
  <c r="G39" i="49"/>
  <c r="L46" i="49" l="1"/>
  <c r="AA46" i="49"/>
  <c r="D76" i="66"/>
  <c r="D56" i="67" l="1"/>
  <c r="D77" i="66"/>
  <c r="BD49" i="49" l="1"/>
  <c r="BD54" i="49" s="1"/>
  <c r="BD45" i="49"/>
  <c r="BB45" i="49"/>
  <c r="BA45" i="49"/>
  <c r="BC45" i="49" s="1"/>
  <c r="BD44" i="49"/>
  <c r="BB44" i="49"/>
  <c r="BA44" i="49"/>
  <c r="BC44" i="49" s="1"/>
  <c r="BD43" i="49"/>
  <c r="BB43" i="49"/>
  <c r="BA43" i="49"/>
  <c r="BC43" i="49" s="1"/>
  <c r="BD42" i="49"/>
  <c r="BD46" i="49" s="1"/>
  <c r="BB42" i="49"/>
  <c r="BA42" i="49"/>
  <c r="BD39" i="49"/>
  <c r="BB39" i="49"/>
  <c r="BE39" i="49" s="1"/>
  <c r="BA39" i="49"/>
  <c r="BC39" i="49" s="1"/>
  <c r="BD38" i="49"/>
  <c r="BB38" i="49"/>
  <c r="BE38" i="49" s="1"/>
  <c r="BA38" i="49"/>
  <c r="BD37" i="49"/>
  <c r="BB37" i="49"/>
  <c r="BA37" i="49"/>
  <c r="BD33" i="49"/>
  <c r="BB33" i="49"/>
  <c r="BE33" i="49" s="1"/>
  <c r="BA33" i="49"/>
  <c r="BC33" i="49" s="1"/>
  <c r="BD32" i="49"/>
  <c r="BB32" i="49"/>
  <c r="BE32" i="49" s="1"/>
  <c r="BA32" i="49"/>
  <c r="BC32" i="49" s="1"/>
  <c r="BD31" i="49"/>
  <c r="BB31" i="49"/>
  <c r="BE31" i="49" s="1"/>
  <c r="BE34" i="49" s="1"/>
  <c r="BA31" i="49"/>
  <c r="BC31" i="49" s="1"/>
  <c r="BC34" i="49" s="1"/>
  <c r="BD25" i="49"/>
  <c r="BB25" i="49"/>
  <c r="BA25" i="49"/>
  <c r="BC25" i="49" s="1"/>
  <c r="BD24" i="49"/>
  <c r="BB24" i="49"/>
  <c r="BA24" i="49"/>
  <c r="BC24" i="49" s="1"/>
  <c r="BD23" i="49"/>
  <c r="BB23" i="49"/>
  <c r="BE23" i="49" s="1"/>
  <c r="BA23" i="49"/>
  <c r="BC23" i="49" s="1"/>
  <c r="BD21" i="49"/>
  <c r="BB21" i="49"/>
  <c r="BA21" i="49"/>
  <c r="BC21" i="49" s="1"/>
  <c r="BD19" i="49"/>
  <c r="BB19" i="49"/>
  <c r="BA19" i="49"/>
  <c r="BC19" i="49" s="1"/>
  <c r="BD18" i="49"/>
  <c r="BB18" i="49"/>
  <c r="BA18" i="49"/>
  <c r="BD17" i="49"/>
  <c r="BB17" i="49"/>
  <c r="BA17" i="49"/>
  <c r="BC17" i="49" s="1"/>
  <c r="BD16" i="49"/>
  <c r="BB16" i="49"/>
  <c r="BA16" i="49"/>
  <c r="BD14" i="49"/>
  <c r="BB14" i="49"/>
  <c r="BE14" i="49" s="1"/>
  <c r="BA14" i="49"/>
  <c r="BC14" i="49" s="1"/>
  <c r="BD13" i="49"/>
  <c r="BB13" i="49"/>
  <c r="BE13" i="49" s="1"/>
  <c r="BA13" i="49"/>
  <c r="BC13" i="49" s="1"/>
  <c r="BD11" i="49"/>
  <c r="BB11" i="49"/>
  <c r="BE11" i="49" s="1"/>
  <c r="BA11" i="49"/>
  <c r="BC11" i="49" s="1"/>
  <c r="BD10" i="49"/>
  <c r="BB10" i="49"/>
  <c r="BE10" i="49" s="1"/>
  <c r="BA10" i="49"/>
  <c r="BE42" i="49" l="1"/>
  <c r="BB46" i="49"/>
  <c r="BC16" i="49"/>
  <c r="BA40" i="49"/>
  <c r="BC10" i="49"/>
  <c r="BE17" i="49"/>
  <c r="BC38" i="49"/>
  <c r="BE45" i="49"/>
  <c r="BC42" i="49"/>
  <c r="BC46" i="49" s="1"/>
  <c r="BA46" i="49"/>
  <c r="BD40" i="49"/>
  <c r="BE37" i="49"/>
  <c r="BE40" i="49" s="1"/>
  <c r="BB40" i="49"/>
  <c r="BE19" i="49"/>
  <c r="BE43" i="49"/>
  <c r="BE21" i="49"/>
  <c r="BE24" i="49"/>
  <c r="BE16" i="49"/>
  <c r="BC37" i="49"/>
  <c r="BE44" i="49"/>
  <c r="BC27" i="49"/>
  <c r="BC35" i="49" s="1"/>
  <c r="BE25" i="49"/>
  <c r="C27" i="15"/>
  <c r="BE27" i="49" l="1"/>
  <c r="BE35" i="49" s="1"/>
  <c r="BC48" i="49"/>
  <c r="BC40" i="49"/>
  <c r="BE46" i="49"/>
  <c r="F38" i="70"/>
  <c r="G50" i="66" s="1"/>
  <c r="BE48" i="49" l="1"/>
  <c r="M50" i="66"/>
  <c r="B52" i="11" s="1"/>
  <c r="F76" i="57" l="1"/>
  <c r="F75" i="57"/>
  <c r="H75" i="54"/>
  <c r="H76" i="16" l="1"/>
  <c r="I76" i="16" s="1"/>
  <c r="C52" i="11" s="1"/>
  <c r="D52" i="11" s="1"/>
  <c r="J76" i="16"/>
  <c r="J77" i="16"/>
  <c r="E33" i="56" l="1"/>
  <c r="E34" i="56" s="1"/>
  <c r="D33" i="56"/>
  <c r="C33" i="56"/>
  <c r="B33" i="56"/>
  <c r="E42" i="56"/>
  <c r="E54" i="56" s="1"/>
  <c r="D42" i="56"/>
  <c r="C42" i="56"/>
  <c r="B42" i="56"/>
  <c r="E23" i="56"/>
  <c r="E29" i="56" s="1"/>
  <c r="D23" i="56"/>
  <c r="C23" i="56"/>
  <c r="B23" i="56"/>
  <c r="E19" i="56"/>
  <c r="D19" i="56"/>
  <c r="C19" i="56"/>
  <c r="B19" i="56"/>
  <c r="E17" i="56"/>
  <c r="D17" i="56"/>
  <c r="C17" i="56"/>
  <c r="B17" i="56"/>
  <c r="E12" i="56"/>
  <c r="D12" i="56"/>
  <c r="C12" i="56"/>
  <c r="E11" i="56"/>
  <c r="D11" i="56"/>
  <c r="C11" i="56"/>
  <c r="B12" i="56"/>
  <c r="B11" i="56"/>
  <c r="F62" i="56"/>
  <c r="F61" i="56"/>
  <c r="F60" i="56"/>
  <c r="F59" i="56"/>
  <c r="F58" i="56"/>
  <c r="F53" i="56"/>
  <c r="F52" i="56"/>
  <c r="F51" i="56"/>
  <c r="F50" i="56"/>
  <c r="F49" i="56"/>
  <c r="F48" i="56"/>
  <c r="F47" i="56"/>
  <c r="F46" i="56"/>
  <c r="F45" i="56"/>
  <c r="F44" i="56"/>
  <c r="F43" i="56"/>
  <c r="F36" i="56"/>
  <c r="F32" i="56"/>
  <c r="F31" i="56"/>
  <c r="F28" i="56"/>
  <c r="F27" i="56"/>
  <c r="F25" i="56"/>
  <c r="F24" i="56"/>
  <c r="F22" i="56"/>
  <c r="F18" i="56"/>
  <c r="F13" i="56"/>
  <c r="AV2" i="49"/>
  <c r="AV1" i="49"/>
  <c r="AZ38" i="49"/>
  <c r="AZ37" i="49"/>
  <c r="AZ40" i="49" s="1"/>
  <c r="AY34" i="49"/>
  <c r="AW34" i="49"/>
  <c r="AV34" i="49"/>
  <c r="AZ33" i="49"/>
  <c r="AZ32" i="49"/>
  <c r="AZ31" i="49"/>
  <c r="AY27" i="49"/>
  <c r="AW27" i="49"/>
  <c r="AV27" i="49"/>
  <c r="AZ25" i="49"/>
  <c r="AZ24" i="49"/>
  <c r="AZ23" i="49"/>
  <c r="AZ21" i="49"/>
  <c r="AZ19" i="49"/>
  <c r="AZ17" i="49"/>
  <c r="AZ16" i="49"/>
  <c r="AZ14" i="49"/>
  <c r="AZ13" i="49"/>
  <c r="AZ11" i="49"/>
  <c r="AZ10" i="49"/>
  <c r="AQ2" i="49"/>
  <c r="AQ1" i="49"/>
  <c r="AU38" i="49"/>
  <c r="AU37" i="49"/>
  <c r="AU40" i="49" s="1"/>
  <c r="AT34" i="49"/>
  <c r="AR34" i="49"/>
  <c r="AQ34" i="49"/>
  <c r="AU33" i="49"/>
  <c r="AU32" i="49"/>
  <c r="AU31" i="49"/>
  <c r="AT27" i="49"/>
  <c r="AR27" i="49"/>
  <c r="AQ27" i="49"/>
  <c r="AU25" i="49"/>
  <c r="AU24" i="49"/>
  <c r="AU23" i="49"/>
  <c r="AU21" i="49"/>
  <c r="AU19" i="49"/>
  <c r="AU17" i="49"/>
  <c r="AU16" i="49"/>
  <c r="AU14" i="49"/>
  <c r="AU13" i="49"/>
  <c r="AU11" i="49"/>
  <c r="AU10" i="49"/>
  <c r="AL2" i="49"/>
  <c r="AL1" i="49"/>
  <c r="AG1" i="49"/>
  <c r="AP38" i="49"/>
  <c r="AP37" i="49"/>
  <c r="AP40" i="49" s="1"/>
  <c r="AO34" i="49"/>
  <c r="AM34" i="49"/>
  <c r="AL34" i="49"/>
  <c r="AP33" i="49"/>
  <c r="AP32" i="49"/>
  <c r="AP31" i="49"/>
  <c r="AO27" i="49"/>
  <c r="AM27" i="49"/>
  <c r="AL27" i="49"/>
  <c r="AP25" i="49"/>
  <c r="AP24" i="49"/>
  <c r="AP23" i="49"/>
  <c r="AP21" i="49"/>
  <c r="AP19" i="49"/>
  <c r="AP17" i="49"/>
  <c r="AP16" i="49"/>
  <c r="AP14" i="49"/>
  <c r="AP13" i="49"/>
  <c r="AP11" i="49"/>
  <c r="AP10" i="49"/>
  <c r="AK38" i="49"/>
  <c r="AK37" i="49"/>
  <c r="AJ34" i="49"/>
  <c r="AH34" i="49"/>
  <c r="AG34" i="49"/>
  <c r="AK33" i="49"/>
  <c r="AK32" i="49"/>
  <c r="AK31" i="49"/>
  <c r="AJ27" i="49"/>
  <c r="AH27" i="49"/>
  <c r="AG27" i="49"/>
  <c r="AK25" i="49"/>
  <c r="AK24" i="49"/>
  <c r="AK23" i="49"/>
  <c r="AK21" i="49"/>
  <c r="AK19" i="49"/>
  <c r="AK17" i="49"/>
  <c r="AK16" i="49"/>
  <c r="AK14" i="49"/>
  <c r="AK13" i="49"/>
  <c r="AK11" i="49"/>
  <c r="AK10" i="49"/>
  <c r="AG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G33" i="49"/>
  <c r="D23" i="14"/>
  <c r="G97" i="40"/>
  <c r="G96" i="40"/>
  <c r="G95" i="40"/>
  <c r="G81" i="40"/>
  <c r="G80" i="40"/>
  <c r="G79" i="40"/>
  <c r="AK40" i="49" l="1"/>
  <c r="AJ35" i="49"/>
  <c r="AJ48" i="49" s="1"/>
  <c r="E20" i="56"/>
  <c r="I59" i="48"/>
  <c r="I60" i="48" s="1"/>
  <c r="I61" i="48" s="1"/>
  <c r="J59" i="48"/>
  <c r="J60" i="48" s="1"/>
  <c r="J61" i="48" s="1"/>
  <c r="K59" i="48"/>
  <c r="K60" i="48" s="1"/>
  <c r="K61" i="48" s="1"/>
  <c r="L59" i="48"/>
  <c r="L60" i="48" s="1"/>
  <c r="L61" i="48" s="1"/>
  <c r="AP34" i="49"/>
  <c r="AM35" i="49"/>
  <c r="AM48" i="49" s="1"/>
  <c r="AY35" i="49"/>
  <c r="AY48" i="49" s="1"/>
  <c r="AK27" i="49"/>
  <c r="AG35" i="49"/>
  <c r="AG48" i="49" s="1"/>
  <c r="AU34" i="49"/>
  <c r="AR35" i="49"/>
  <c r="AR48" i="49" s="1"/>
  <c r="AH35" i="49"/>
  <c r="AH48" i="49" s="1"/>
  <c r="AQ35" i="49"/>
  <c r="AQ48" i="49" s="1"/>
  <c r="AT35" i="49"/>
  <c r="AT48" i="49" s="1"/>
  <c r="F17" i="56"/>
  <c r="F23" i="56"/>
  <c r="F26" i="56"/>
  <c r="F42" i="56"/>
  <c r="AL35" i="49"/>
  <c r="AL48" i="49" s="1"/>
  <c r="AZ27" i="49"/>
  <c r="AP27" i="49"/>
  <c r="AP35" i="49" s="1"/>
  <c r="AP48" i="49" s="1"/>
  <c r="AO35" i="49"/>
  <c r="AO48" i="49" s="1"/>
  <c r="AU27" i="49"/>
  <c r="AZ34" i="49"/>
  <c r="AW35" i="49"/>
  <c r="AW48" i="49" s="1"/>
  <c r="F11" i="56"/>
  <c r="F33" i="56"/>
  <c r="AK34" i="49"/>
  <c r="AV35" i="49"/>
  <c r="AV48" i="49" s="1"/>
  <c r="F19" i="56"/>
  <c r="F12" i="56"/>
  <c r="BA34" i="49"/>
  <c r="BA27" i="49"/>
  <c r="AZ35" i="49" l="1"/>
  <c r="AZ48" i="49" s="1"/>
  <c r="AK35" i="49"/>
  <c r="AK48" i="49" s="1"/>
  <c r="AU35" i="49"/>
  <c r="AU48" i="49" s="1"/>
  <c r="BA35" i="49"/>
  <c r="BA48" i="49" s="1"/>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AF33" i="49" l="1"/>
  <c r="AF32" i="49"/>
  <c r="AF31" i="49"/>
  <c r="AA33" i="49"/>
  <c r="AA32" i="49"/>
  <c r="AA31" i="49"/>
  <c r="V33" i="49"/>
  <c r="V32" i="49"/>
  <c r="V31" i="49"/>
  <c r="Q33" i="49"/>
  <c r="Q32" i="49"/>
  <c r="Q31" i="49"/>
  <c r="L33" i="49"/>
  <c r="L32" i="49"/>
  <c r="L31" i="49"/>
  <c r="G32" i="49"/>
  <c r="M20" i="37" l="1"/>
  <c r="M55" i="37"/>
  <c r="M54" i="37"/>
  <c r="M53" i="37"/>
  <c r="M52" i="37"/>
  <c r="M43" i="37"/>
  <c r="M42" i="37"/>
  <c r="M31" i="37"/>
  <c r="M30" i="37"/>
  <c r="M44" i="37"/>
  <c r="M41" i="37"/>
  <c r="M29" i="37"/>
  <c r="M28" i="37"/>
  <c r="E7" i="14" l="1"/>
  <c r="B1" i="71" l="1"/>
  <c r="C151" i="77" l="1"/>
  <c r="KV3" i="46" l="1"/>
  <c r="KV2" i="46"/>
  <c r="KQ3" i="46"/>
  <c r="KQ2" i="46"/>
  <c r="KL3" i="46"/>
  <c r="KL2" i="46"/>
  <c r="KG3" i="46"/>
  <c r="KG2" i="46"/>
  <c r="KB3" i="46"/>
  <c r="KB2" i="46"/>
  <c r="JW3" i="46"/>
  <c r="JW2" i="46"/>
  <c r="JR3" i="46"/>
  <c r="JR2" i="46"/>
  <c r="JM3" i="46"/>
  <c r="JM2" i="46"/>
  <c r="JH3" i="46"/>
  <c r="JH2" i="46"/>
  <c r="JC3" i="46"/>
  <c r="JC2" i="46"/>
  <c r="IX3" i="46"/>
  <c r="IX2" i="46"/>
  <c r="IS3" i="46"/>
  <c r="IS2" i="46"/>
  <c r="IN3" i="46"/>
  <c r="IN2" i="46"/>
  <c r="II3" i="46"/>
  <c r="II2" i="46"/>
  <c r="ID3" i="46"/>
  <c r="ID2" i="46"/>
  <c r="HY3" i="46"/>
  <c r="HY2" i="46"/>
  <c r="HT3" i="46"/>
  <c r="HT2" i="46"/>
  <c r="HO3" i="46"/>
  <c r="HO2" i="46"/>
  <c r="HJ3" i="46"/>
  <c r="HJ2" i="46"/>
  <c r="HE3" i="46"/>
  <c r="HE2" i="46"/>
  <c r="GZ3" i="46"/>
  <c r="GZ2" i="46"/>
  <c r="GU3" i="46"/>
  <c r="GU2" i="46"/>
  <c r="GP3" i="46"/>
  <c r="GP2" i="46"/>
  <c r="GK3" i="46"/>
  <c r="GK2" i="46"/>
  <c r="GF3" i="46"/>
  <c r="GF2" i="46"/>
  <c r="GA3" i="46"/>
  <c r="GA2" i="46"/>
  <c r="FV3" i="46"/>
  <c r="FV2" i="46"/>
  <c r="FQ3" i="46"/>
  <c r="FQ2" i="46"/>
  <c r="FL3" i="46"/>
  <c r="FL2" i="46"/>
  <c r="FG3" i="46"/>
  <c r="FG2" i="46"/>
  <c r="FB3" i="46"/>
  <c r="FB2" i="46"/>
  <c r="EW3" i="46"/>
  <c r="EW2" i="46"/>
  <c r="ER3" i="46"/>
  <c r="ER2" i="46"/>
  <c r="EM3" i="46"/>
  <c r="EM2" i="46"/>
  <c r="EH3" i="46"/>
  <c r="EH2" i="46"/>
  <c r="EC3" i="46"/>
  <c r="EC2" i="46"/>
  <c r="DX3" i="46"/>
  <c r="DX2" i="46"/>
  <c r="DS3" i="46"/>
  <c r="DS2" i="46"/>
  <c r="DN3" i="46"/>
  <c r="DN2" i="46"/>
  <c r="DI3" i="46"/>
  <c r="DI2" i="46"/>
  <c r="DD3" i="46"/>
  <c r="DD2" i="46"/>
  <c r="CY3" i="46"/>
  <c r="CY2" i="46"/>
  <c r="CT3" i="46"/>
  <c r="CT2" i="46"/>
  <c r="CO3" i="46"/>
  <c r="CO2" i="46"/>
  <c r="CJ3" i="46"/>
  <c r="CJ2" i="46"/>
  <c r="CE3" i="46"/>
  <c r="CE2" i="46"/>
  <c r="BZ3" i="46"/>
  <c r="BZ2" i="46"/>
  <c r="BU3" i="46"/>
  <c r="BU2" i="46"/>
  <c r="BP3" i="46"/>
  <c r="BP2" i="46"/>
  <c r="BK3" i="46"/>
  <c r="BK2" i="46"/>
  <c r="BF3" i="46"/>
  <c r="BF2" i="46"/>
  <c r="BA3" i="46"/>
  <c r="BA2" i="46"/>
  <c r="AV3" i="46"/>
  <c r="AV2" i="46"/>
  <c r="AQ3" i="46"/>
  <c r="AQ2" i="46"/>
  <c r="AL3" i="46"/>
  <c r="AL2" i="46"/>
  <c r="AG3" i="46"/>
  <c r="AG2" i="46"/>
  <c r="AB3" i="46"/>
  <c r="AB2" i="47" s="1"/>
  <c r="AB2" i="46"/>
  <c r="W3" i="46"/>
  <c r="W2" i="46"/>
  <c r="R3" i="46"/>
  <c r="R2" i="46"/>
  <c r="R1" i="47" s="1"/>
  <c r="M3" i="46"/>
  <c r="M2" i="46"/>
  <c r="M1" i="47" s="1"/>
  <c r="H3" i="46"/>
  <c r="H2" i="46"/>
  <c r="H1" i="47" s="1"/>
  <c r="C3" i="46"/>
  <c r="C2" i="47" s="1"/>
  <c r="BA2" i="51"/>
  <c r="BA1" i="51"/>
  <c r="AV2" i="51"/>
  <c r="AV1" i="51"/>
  <c r="AQ2" i="51"/>
  <c r="AQ1" i="51"/>
  <c r="AL2" i="51"/>
  <c r="AL1" i="51"/>
  <c r="AG2" i="51"/>
  <c r="AG1" i="51"/>
  <c r="AB2" i="51"/>
  <c r="AB1" i="51"/>
  <c r="W2" i="51"/>
  <c r="W1" i="51"/>
  <c r="R2" i="51"/>
  <c r="R1" i="51"/>
  <c r="M2" i="51"/>
  <c r="M1" i="51"/>
  <c r="H2" i="51"/>
  <c r="H1" i="51"/>
  <c r="C2" i="51"/>
  <c r="C1" i="51"/>
  <c r="AB2" i="49"/>
  <c r="AB1" i="49"/>
  <c r="W2" i="49"/>
  <c r="W1" i="49"/>
  <c r="R2" i="49"/>
  <c r="R1" i="49"/>
  <c r="M2" i="49"/>
  <c r="M1" i="49"/>
  <c r="H2" i="49"/>
  <c r="H1" i="49"/>
  <c r="C2" i="49"/>
  <c r="C1" i="49"/>
  <c r="E62" i="60" l="1"/>
  <c r="E6" i="53" l="1"/>
  <c r="G5" i="53"/>
  <c r="G6" i="53"/>
  <c r="F6" i="53"/>
  <c r="G4" i="53"/>
  <c r="F5" i="53"/>
  <c r="F4" i="53"/>
  <c r="E5" i="53"/>
  <c r="D6" i="53"/>
  <c r="C6" i="53"/>
  <c r="D5" i="53"/>
  <c r="E4" i="53"/>
  <c r="D4" i="53"/>
  <c r="C5" i="53"/>
  <c r="C4" i="53"/>
  <c r="K13" i="37" l="1"/>
  <c r="J13" i="37"/>
  <c r="I13" i="37"/>
  <c r="H13" i="37"/>
  <c r="G13" i="37"/>
  <c r="F13" i="37"/>
  <c r="E13" i="37"/>
  <c r="A5" i="3" l="1"/>
  <c r="E8" i="14"/>
  <c r="AG3" i="41"/>
  <c r="K14" i="37" s="1"/>
  <c r="AB3" i="41"/>
  <c r="J14" i="37" s="1"/>
  <c r="W3" i="41"/>
  <c r="I14" i="37" s="1"/>
  <c r="R3" i="41"/>
  <c r="H14" i="37" s="1"/>
  <c r="M3" i="41"/>
  <c r="G14" i="37" s="1"/>
  <c r="H3" i="41"/>
  <c r="F14" i="37" s="1"/>
  <c r="C3" i="41"/>
  <c r="E14" i="37" s="1"/>
  <c r="AG2" i="41"/>
  <c r="AB2" i="41"/>
  <c r="W2" i="41"/>
  <c r="R2" i="41"/>
  <c r="M2" i="41"/>
  <c r="H2" i="41"/>
  <c r="C2" i="41"/>
  <c r="AG2" i="42" l="1"/>
  <c r="AB2" i="42"/>
  <c r="W2" i="42"/>
  <c r="R2" i="42"/>
  <c r="M2" i="42"/>
  <c r="H2" i="42"/>
  <c r="C2" i="42"/>
  <c r="K48" i="13" l="1"/>
  <c r="J48" i="13"/>
  <c r="I48" i="13"/>
  <c r="H48" i="13"/>
  <c r="G48" i="13"/>
  <c r="F48" i="13"/>
  <c r="E48" i="13"/>
  <c r="F68" i="16"/>
  <c r="E68" i="16"/>
  <c r="D68" i="16"/>
  <c r="C68" i="16"/>
  <c r="F66" i="57"/>
  <c r="H66" i="54"/>
  <c r="H45" i="52"/>
  <c r="N45" i="50"/>
  <c r="BN47" i="45"/>
  <c r="J67" i="16" l="1"/>
  <c r="H67" i="16"/>
  <c r="I67" i="16" s="1"/>
  <c r="L45" i="13"/>
  <c r="M45" i="13" s="1"/>
  <c r="C43" i="66" s="1"/>
  <c r="M43" i="66" s="1"/>
  <c r="B45" i="11" s="1"/>
  <c r="C45" i="11"/>
  <c r="D45" i="11" l="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F52" i="16"/>
  <c r="E52" i="16"/>
  <c r="D52" i="16"/>
  <c r="C52" i="16"/>
  <c r="L33" i="66"/>
  <c r="K33" i="66"/>
  <c r="J33" i="66"/>
  <c r="I33" i="66"/>
  <c r="H33" i="66"/>
  <c r="G33" i="66"/>
  <c r="F33" i="66"/>
  <c r="E33" i="66"/>
  <c r="L59" i="66"/>
  <c r="K59" i="66"/>
  <c r="J59" i="66"/>
  <c r="I59" i="66"/>
  <c r="H59" i="66"/>
  <c r="G59" i="66"/>
  <c r="F59" i="66"/>
  <c r="J48" i="16" l="1"/>
  <c r="J51" i="16"/>
  <c r="J84" i="16"/>
  <c r="J87" i="16"/>
  <c r="H87" i="16"/>
  <c r="I87" i="16" s="1"/>
  <c r="C61" i="11" s="1"/>
  <c r="H48" i="16"/>
  <c r="I48" i="16" s="1"/>
  <c r="C35" i="11" s="1"/>
  <c r="H51" i="16"/>
  <c r="I51" i="16" s="1"/>
  <c r="C38" i="11" s="1"/>
  <c r="H87" i="54"/>
  <c r="H51" i="54"/>
  <c r="J52" i="16"/>
  <c r="J88" i="16"/>
  <c r="H84" i="16"/>
  <c r="I84" i="16" s="1"/>
  <c r="C58" i="11" s="1"/>
  <c r="F87" i="57"/>
  <c r="F51" i="57"/>
  <c r="C39" i="11" l="1"/>
  <c r="H52" i="16"/>
  <c r="I52" i="16"/>
  <c r="H88" i="16"/>
  <c r="C62" i="11"/>
  <c r="I88" i="16"/>
  <c r="N51" i="50" l="1"/>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G52" i="13"/>
  <c r="F52" i="13"/>
  <c r="E52" i="13"/>
  <c r="K32" i="13"/>
  <c r="J32" i="13"/>
  <c r="I32" i="13"/>
  <c r="H32" i="13"/>
  <c r="G32" i="13"/>
  <c r="F32" i="13"/>
  <c r="E32" i="13"/>
  <c r="D32" i="13"/>
  <c r="H50" i="52"/>
  <c r="H51" i="52"/>
  <c r="G52" i="52"/>
  <c r="F52" i="52"/>
  <c r="E52" i="52"/>
  <c r="D52" i="52"/>
  <c r="C52" i="52"/>
  <c r="H31" i="52"/>
  <c r="H30" i="52"/>
  <c r="G32" i="52"/>
  <c r="F32" i="52"/>
  <c r="E32" i="52"/>
  <c r="D32" i="52"/>
  <c r="C32" i="52"/>
  <c r="N32" i="50" l="1"/>
  <c r="BN54" i="45"/>
  <c r="N52" i="50"/>
  <c r="M32" i="48"/>
  <c r="L30" i="13"/>
  <c r="M30" i="13" s="1"/>
  <c r="BN34" i="45"/>
  <c r="H52" i="52"/>
  <c r="L51" i="13"/>
  <c r="M51" i="13" s="1"/>
  <c r="C58" i="66" s="1"/>
  <c r="E58" i="66" s="1"/>
  <c r="E59" i="66" s="1"/>
  <c r="E72" i="66" s="1"/>
  <c r="M52" i="48"/>
  <c r="L50" i="13"/>
  <c r="L31" i="13"/>
  <c r="M31" i="13" s="1"/>
  <c r="H32" i="52"/>
  <c r="C32" i="66" l="1"/>
  <c r="M32" i="66" s="1"/>
  <c r="M58" i="66"/>
  <c r="D11" i="67"/>
  <c r="M29" i="66"/>
  <c r="M32" i="13"/>
  <c r="M50" i="13"/>
  <c r="C57" i="66" s="1"/>
  <c r="M57" i="66" s="1"/>
  <c r="L52" i="13"/>
  <c r="L32" i="13"/>
  <c r="A8" i="3"/>
  <c r="A7" i="3"/>
  <c r="A6" i="3"/>
  <c r="A2" i="3"/>
  <c r="B38" i="11" l="1"/>
  <c r="D38" i="11" s="1"/>
  <c r="B37" i="11"/>
  <c r="D37" i="11" s="1"/>
  <c r="C33" i="66"/>
  <c r="B61" i="11"/>
  <c r="D61" i="11" s="1"/>
  <c r="M33" i="66"/>
  <c r="B35" i="11"/>
  <c r="D35" i="11" s="1"/>
  <c r="M52" i="13"/>
  <c r="M84" i="13" s="1"/>
  <c r="AG1" i="42"/>
  <c r="AB1" i="42"/>
  <c r="W1" i="42"/>
  <c r="R1" i="42"/>
  <c r="M1" i="42"/>
  <c r="H1" i="42"/>
  <c r="C1" i="42"/>
  <c r="D39" i="11" l="1"/>
  <c r="B39" i="11"/>
  <c r="M54" i="66"/>
  <c r="C59" i="66"/>
  <c r="I31" i="28"/>
  <c r="I30" i="28"/>
  <c r="I29" i="28"/>
  <c r="I28" i="28"/>
  <c r="N29" i="68"/>
  <c r="N26" i="68"/>
  <c r="I42" i="12" s="1"/>
  <c r="K42" i="12" s="1"/>
  <c r="N20" i="68"/>
  <c r="N19" i="68"/>
  <c r="N18" i="68"/>
  <c r="N17" i="68"/>
  <c r="N16" i="68"/>
  <c r="N15" i="68"/>
  <c r="N14" i="68"/>
  <c r="N13" i="68"/>
  <c r="N12" i="68"/>
  <c r="N11" i="68"/>
  <c r="G34" i="58"/>
  <c r="H34" i="55"/>
  <c r="M22" i="68"/>
  <c r="G42" i="58"/>
  <c r="G41" i="58"/>
  <c r="G40" i="58"/>
  <c r="G39" i="58"/>
  <c r="G43" i="58" s="1"/>
  <c r="H42" i="55"/>
  <c r="H41" i="55"/>
  <c r="H40" i="55"/>
  <c r="H49" i="53"/>
  <c r="H48" i="53"/>
  <c r="H47" i="53"/>
  <c r="H46" i="53"/>
  <c r="BI49" i="51"/>
  <c r="BG49" i="51"/>
  <c r="BF49" i="51"/>
  <c r="BH49" i="51" s="1"/>
  <c r="BE49" i="51"/>
  <c r="BI48" i="51"/>
  <c r="BG48" i="51"/>
  <c r="BJ48" i="51" s="1"/>
  <c r="BF48" i="51"/>
  <c r="BH48" i="51" s="1"/>
  <c r="BE48" i="51"/>
  <c r="BI47" i="51"/>
  <c r="BG47" i="51"/>
  <c r="BF47" i="51"/>
  <c r="BH47" i="51" s="1"/>
  <c r="BE47" i="51"/>
  <c r="BI46" i="51"/>
  <c r="BG46" i="51"/>
  <c r="BJ46" i="51" s="1"/>
  <c r="BF46" i="51"/>
  <c r="BE46" i="51"/>
  <c r="AZ49" i="51"/>
  <c r="AZ48" i="51"/>
  <c r="AZ47" i="51"/>
  <c r="AZ46" i="51"/>
  <c r="AU49" i="51"/>
  <c r="AU48" i="51"/>
  <c r="AU47" i="51"/>
  <c r="AU46" i="51"/>
  <c r="AP49" i="51"/>
  <c r="AP48" i="51"/>
  <c r="AP47" i="51"/>
  <c r="AP46" i="51"/>
  <c r="AK49" i="51"/>
  <c r="AK48" i="51"/>
  <c r="AK47" i="51"/>
  <c r="AK46" i="51"/>
  <c r="AF49" i="51"/>
  <c r="AF48" i="51"/>
  <c r="AF47" i="51"/>
  <c r="AF46" i="51"/>
  <c r="AA49" i="51"/>
  <c r="AA48" i="51"/>
  <c r="AA47" i="51"/>
  <c r="AA46" i="51"/>
  <c r="V49" i="51"/>
  <c r="V48" i="51"/>
  <c r="V47" i="51"/>
  <c r="V46" i="51"/>
  <c r="Q49" i="51"/>
  <c r="Q48" i="51"/>
  <c r="Q47" i="51"/>
  <c r="Q46" i="51"/>
  <c r="L49" i="51"/>
  <c r="L48" i="51"/>
  <c r="L47" i="51"/>
  <c r="L46" i="51"/>
  <c r="G49" i="51"/>
  <c r="G48" i="51"/>
  <c r="G47" i="51"/>
  <c r="G46" i="51"/>
  <c r="LD53" i="47"/>
  <c r="LB53" i="47"/>
  <c r="LA53" i="47"/>
  <c r="LD52" i="47"/>
  <c r="LB52" i="47"/>
  <c r="LA52" i="47"/>
  <c r="LC52" i="47" s="1"/>
  <c r="LD51" i="47"/>
  <c r="LB51" i="47"/>
  <c r="LA51" i="47"/>
  <c r="LC51" i="47" s="1"/>
  <c r="LD48" i="47"/>
  <c r="LB48" i="47"/>
  <c r="LA48" i="47"/>
  <c r="KZ53" i="47"/>
  <c r="KZ52" i="47"/>
  <c r="KZ51" i="47"/>
  <c r="KZ48" i="47"/>
  <c r="KU53" i="47"/>
  <c r="KU52" i="47"/>
  <c r="KU51" i="47"/>
  <c r="KU48" i="47"/>
  <c r="KP53" i="47"/>
  <c r="KP52" i="47"/>
  <c r="KP51" i="47"/>
  <c r="KP48" i="47"/>
  <c r="KK53" i="47"/>
  <c r="KK52" i="47"/>
  <c r="KK51" i="47"/>
  <c r="KK48" i="47"/>
  <c r="KF53" i="47"/>
  <c r="KF52" i="47"/>
  <c r="KF51" i="47"/>
  <c r="KF48" i="47"/>
  <c r="KA53" i="47"/>
  <c r="KA52" i="47"/>
  <c r="KA51" i="47"/>
  <c r="KA48" i="47"/>
  <c r="JV53" i="47"/>
  <c r="JV52" i="47"/>
  <c r="JV51" i="47"/>
  <c r="JV48" i="47"/>
  <c r="JQ53" i="47"/>
  <c r="JQ52" i="47"/>
  <c r="JQ51" i="47"/>
  <c r="JQ48" i="47"/>
  <c r="JL53" i="47"/>
  <c r="JL52" i="47"/>
  <c r="JL51" i="47"/>
  <c r="JL48" i="47"/>
  <c r="JG53" i="47"/>
  <c r="JG52" i="47"/>
  <c r="JG51" i="47"/>
  <c r="JG48" i="47"/>
  <c r="JB53" i="47"/>
  <c r="JB52" i="47"/>
  <c r="JB51" i="47"/>
  <c r="JB48" i="47"/>
  <c r="IW53" i="47"/>
  <c r="IW52" i="47"/>
  <c r="IW51" i="47"/>
  <c r="IW48" i="47"/>
  <c r="IR53" i="47"/>
  <c r="IR52" i="47"/>
  <c r="IR51" i="47"/>
  <c r="IR48" i="47"/>
  <c r="IM53" i="47"/>
  <c r="IM52" i="47"/>
  <c r="IM51" i="47"/>
  <c r="IM48" i="47"/>
  <c r="IH53" i="47"/>
  <c r="IH52" i="47"/>
  <c r="IH51" i="47"/>
  <c r="IH48" i="47"/>
  <c r="IC53" i="47"/>
  <c r="IC52" i="47"/>
  <c r="IC51" i="47"/>
  <c r="IC48" i="47"/>
  <c r="HX53" i="47"/>
  <c r="HX52" i="47"/>
  <c r="HX51" i="47"/>
  <c r="HX48" i="47"/>
  <c r="HS53" i="47"/>
  <c r="HS52" i="47"/>
  <c r="HS51" i="47"/>
  <c r="HS48" i="47"/>
  <c r="HN53" i="47"/>
  <c r="HN52" i="47"/>
  <c r="HN51" i="47"/>
  <c r="HN48" i="47"/>
  <c r="HI53" i="47"/>
  <c r="HI52" i="47"/>
  <c r="HI51" i="47"/>
  <c r="HI48" i="47"/>
  <c r="HD53" i="47"/>
  <c r="HD52" i="47"/>
  <c r="HD51" i="47"/>
  <c r="HD48" i="47"/>
  <c r="GY53" i="47"/>
  <c r="GY52" i="47"/>
  <c r="GY51" i="47"/>
  <c r="GY48" i="47"/>
  <c r="GT53" i="47"/>
  <c r="GT52" i="47"/>
  <c r="GT51" i="47"/>
  <c r="GT48" i="47"/>
  <c r="GO53" i="47"/>
  <c r="GO52" i="47"/>
  <c r="GO51" i="47"/>
  <c r="GO48" i="47"/>
  <c r="GJ53" i="47"/>
  <c r="GJ52" i="47"/>
  <c r="GJ51" i="47"/>
  <c r="GJ48" i="47"/>
  <c r="GE53" i="47"/>
  <c r="GE52" i="47"/>
  <c r="GE51" i="47"/>
  <c r="GE48" i="47"/>
  <c r="FZ53" i="47"/>
  <c r="FZ52" i="47"/>
  <c r="FZ51" i="47"/>
  <c r="FZ48" i="47"/>
  <c r="FU53" i="47"/>
  <c r="FU52" i="47"/>
  <c r="FU51" i="47"/>
  <c r="FU48" i="47"/>
  <c r="FP53" i="47"/>
  <c r="FP52" i="47"/>
  <c r="FP51" i="47"/>
  <c r="FP48" i="47"/>
  <c r="FK53" i="47"/>
  <c r="FK52" i="47"/>
  <c r="FK51" i="47"/>
  <c r="FK48" i="47"/>
  <c r="FA53" i="47"/>
  <c r="FA52" i="47"/>
  <c r="FA51" i="47"/>
  <c r="FA48" i="47"/>
  <c r="EV53" i="47"/>
  <c r="EV52" i="47"/>
  <c r="EV51" i="47"/>
  <c r="EV48" i="47"/>
  <c r="EQ53" i="47"/>
  <c r="EQ52" i="47"/>
  <c r="EQ51" i="47"/>
  <c r="EQ48" i="47"/>
  <c r="EL53" i="47"/>
  <c r="EL52" i="47"/>
  <c r="EL51" i="47"/>
  <c r="EL48" i="47"/>
  <c r="EG53" i="47"/>
  <c r="EG52" i="47"/>
  <c r="EG51" i="47"/>
  <c r="EG48" i="47"/>
  <c r="EB53" i="47"/>
  <c r="EB52" i="47"/>
  <c r="EB51" i="47"/>
  <c r="EB48" i="47"/>
  <c r="DW53" i="47"/>
  <c r="DW52" i="47"/>
  <c r="DW51" i="47"/>
  <c r="DW48" i="47"/>
  <c r="DR53" i="47"/>
  <c r="DR52" i="47"/>
  <c r="DR51" i="47"/>
  <c r="DR48" i="47"/>
  <c r="DM53" i="47"/>
  <c r="DM52" i="47"/>
  <c r="DM51" i="47"/>
  <c r="DM48" i="47"/>
  <c r="DH53" i="47"/>
  <c r="DH52" i="47"/>
  <c r="DH51" i="47"/>
  <c r="DH48" i="47"/>
  <c r="DC53" i="47"/>
  <c r="DC52" i="47"/>
  <c r="DC51" i="47"/>
  <c r="DC48" i="47"/>
  <c r="CX53" i="47"/>
  <c r="CX52" i="47"/>
  <c r="CX51" i="47"/>
  <c r="CX48" i="47"/>
  <c r="CS53" i="47"/>
  <c r="CS52" i="47"/>
  <c r="CS51" i="47"/>
  <c r="CS48" i="47"/>
  <c r="CN53" i="47"/>
  <c r="CN52" i="47"/>
  <c r="CN51" i="47"/>
  <c r="CN48" i="47"/>
  <c r="CI53" i="47"/>
  <c r="CI52" i="47"/>
  <c r="CI51" i="47"/>
  <c r="CI48" i="47"/>
  <c r="CD53" i="47"/>
  <c r="CD52" i="47"/>
  <c r="CD51" i="47"/>
  <c r="CD48" i="47"/>
  <c r="BY53" i="47"/>
  <c r="BY52" i="47"/>
  <c r="BY51" i="47"/>
  <c r="BY48" i="47"/>
  <c r="BT53" i="47"/>
  <c r="BT52" i="47"/>
  <c r="BT51" i="47"/>
  <c r="BT48" i="47"/>
  <c r="BO53" i="47"/>
  <c r="BO52" i="47"/>
  <c r="BO51" i="47"/>
  <c r="BO48" i="47"/>
  <c r="BJ53" i="47"/>
  <c r="BJ52" i="47"/>
  <c r="BJ51" i="47"/>
  <c r="BJ48" i="47"/>
  <c r="BE53" i="47"/>
  <c r="BE52" i="47"/>
  <c r="BE51" i="47"/>
  <c r="BE48" i="47"/>
  <c r="AZ53" i="47"/>
  <c r="AZ52" i="47"/>
  <c r="AZ51" i="47"/>
  <c r="AZ48" i="47"/>
  <c r="AU53" i="47"/>
  <c r="AU52" i="47"/>
  <c r="AU51" i="47"/>
  <c r="AU48" i="47"/>
  <c r="AP53" i="47"/>
  <c r="AP52" i="47"/>
  <c r="AP51" i="47"/>
  <c r="AP48" i="47"/>
  <c r="AK53" i="47"/>
  <c r="AK52" i="47"/>
  <c r="AK51" i="47"/>
  <c r="AK48" i="47"/>
  <c r="AF53" i="47"/>
  <c r="AF52" i="47"/>
  <c r="AF51" i="47"/>
  <c r="AF48" i="47"/>
  <c r="AA53" i="47"/>
  <c r="AA52" i="47"/>
  <c r="AA51" i="47"/>
  <c r="AA48" i="47"/>
  <c r="V53" i="47"/>
  <c r="V52" i="47"/>
  <c r="V51" i="47"/>
  <c r="V48" i="47"/>
  <c r="Q53" i="47"/>
  <c r="Q52" i="47"/>
  <c r="Q51" i="47"/>
  <c r="Q48" i="47"/>
  <c r="L53" i="47"/>
  <c r="L52" i="47"/>
  <c r="L51" i="47"/>
  <c r="L48" i="47"/>
  <c r="G53" i="47"/>
  <c r="G52" i="47"/>
  <c r="G51" i="47"/>
  <c r="G48" i="47"/>
  <c r="AK53" i="42"/>
  <c r="AK52" i="42"/>
  <c r="AK51" i="42"/>
  <c r="AK48" i="42"/>
  <c r="AF53" i="42"/>
  <c r="AF52" i="42"/>
  <c r="AF51" i="42"/>
  <c r="AF48" i="42"/>
  <c r="AA53" i="42"/>
  <c r="AA52" i="42"/>
  <c r="AA51" i="42"/>
  <c r="AA48" i="42"/>
  <c r="V53" i="42"/>
  <c r="V52" i="42"/>
  <c r="V51" i="42"/>
  <c r="V48" i="42"/>
  <c r="Q53" i="42"/>
  <c r="Q52" i="42"/>
  <c r="Q51" i="42"/>
  <c r="Q48" i="42"/>
  <c r="L53" i="42"/>
  <c r="L52" i="42"/>
  <c r="L51" i="42"/>
  <c r="L48" i="42"/>
  <c r="G53" i="42"/>
  <c r="G52" i="42"/>
  <c r="G51" i="42"/>
  <c r="G48" i="42"/>
  <c r="D54" i="14"/>
  <c r="D53" i="14"/>
  <c r="D52" i="14"/>
  <c r="D51" i="14"/>
  <c r="G289" i="40"/>
  <c r="G288" i="40"/>
  <c r="G287" i="40"/>
  <c r="G286" i="40"/>
  <c r="D75" i="11"/>
  <c r="D77" i="11"/>
  <c r="D69"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D36" i="18" s="1"/>
  <c r="C35" i="18"/>
  <c r="C36" i="18" s="1"/>
  <c r="B35" i="18"/>
  <c r="B36" i="18" s="1"/>
  <c r="D25" i="18"/>
  <c r="C25" i="18"/>
  <c r="B25" i="18"/>
  <c r="B31" i="18" s="1"/>
  <c r="D21" i="18"/>
  <c r="D19" i="18"/>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D76" i="144" s="1"/>
  <c r="E9" i="17"/>
  <c r="D10" i="17"/>
  <c r="D9" i="17"/>
  <c r="C10" i="17"/>
  <c r="D74" i="144" s="1"/>
  <c r="C9" i="17"/>
  <c r="KV1" i="47"/>
  <c r="KQ1" i="47"/>
  <c r="KL1" i="47"/>
  <c r="KG1" i="47"/>
  <c r="KB1" i="47"/>
  <c r="JW1" i="47"/>
  <c r="JR1" i="47"/>
  <c r="JM1" i="47"/>
  <c r="JH1" i="47"/>
  <c r="JC1" i="47"/>
  <c r="IX1" i="47"/>
  <c r="IS1" i="47"/>
  <c r="IN1" i="47"/>
  <c r="II1" i="47"/>
  <c r="ID1" i="47"/>
  <c r="HY1" i="47"/>
  <c r="HT1" i="47"/>
  <c r="HO1" i="47"/>
  <c r="HJ1" i="47"/>
  <c r="HE1" i="47"/>
  <c r="GZ1" i="47"/>
  <c r="GU1" i="47"/>
  <c r="GP1" i="47"/>
  <c r="GK1" i="47"/>
  <c r="GF1" i="47"/>
  <c r="GA1" i="47"/>
  <c r="FV1" i="47"/>
  <c r="FQ1" i="47"/>
  <c r="FL1" i="47"/>
  <c r="FG1" i="47"/>
  <c r="FB1" i="47"/>
  <c r="EW1" i="47"/>
  <c r="ER1" i="47"/>
  <c r="EM1" i="47"/>
  <c r="EH1" i="47"/>
  <c r="EC1" i="47"/>
  <c r="DX1" i="47"/>
  <c r="DS1" i="47"/>
  <c r="DN1" i="47"/>
  <c r="DI1" i="47"/>
  <c r="DD1" i="47"/>
  <c r="CY1" i="47"/>
  <c r="CT1" i="47"/>
  <c r="CO1" i="47"/>
  <c r="CJ1" i="47"/>
  <c r="CE1" i="47"/>
  <c r="BZ1" i="47"/>
  <c r="BU1" i="47"/>
  <c r="BP1" i="47"/>
  <c r="BK1" i="47"/>
  <c r="BF1" i="47"/>
  <c r="BA1" i="47"/>
  <c r="AV1" i="47"/>
  <c r="AQ1" i="47"/>
  <c r="AL1" i="47"/>
  <c r="AG1" i="47"/>
  <c r="AB1" i="47"/>
  <c r="W1" i="47"/>
  <c r="A49" i="7"/>
  <c r="H8" i="69"/>
  <c r="H9" i="69"/>
  <c r="B27"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3" i="11" s="1"/>
  <c r="F40" i="70"/>
  <c r="F41" i="70"/>
  <c r="M48" i="66"/>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N19" i="50"/>
  <c r="H19" i="52"/>
  <c r="BN23" i="45"/>
  <c r="N21" i="50"/>
  <c r="H21" i="52"/>
  <c r="BN24" i="45"/>
  <c r="N22" i="50"/>
  <c r="H22" i="52"/>
  <c r="BN25" i="45"/>
  <c r="N23" i="50"/>
  <c r="H23" i="52"/>
  <c r="BN26" i="45"/>
  <c r="N24" i="50"/>
  <c r="H24" i="52"/>
  <c r="BN27" i="45"/>
  <c r="N25" i="50"/>
  <c r="H25" i="52"/>
  <c r="BN28" i="45"/>
  <c r="N26" i="50"/>
  <c r="H26" i="52"/>
  <c r="H56" i="52"/>
  <c r="M69" i="66"/>
  <c r="H57" i="52"/>
  <c r="H58" i="52"/>
  <c r="N59" i="50"/>
  <c r="H59" i="52"/>
  <c r="BN37" i="45"/>
  <c r="N35" i="50"/>
  <c r="H35" i="52"/>
  <c r="BN40" i="45"/>
  <c r="N38" i="50"/>
  <c r="H38" i="52"/>
  <c r="BN44" i="45"/>
  <c r="N42" i="50"/>
  <c r="H42" i="52"/>
  <c r="BN41" i="45"/>
  <c r="N39" i="50"/>
  <c r="H39" i="52"/>
  <c r="BN48" i="45"/>
  <c r="N46" i="50"/>
  <c r="H46" i="52"/>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5" i="20"/>
  <c r="F20" i="20"/>
  <c r="F30" i="20"/>
  <c r="E35" i="20"/>
  <c r="E20" i="20"/>
  <c r="E30" i="20"/>
  <c r="D20" i="20"/>
  <c r="D30" i="20"/>
  <c r="D35" i="20"/>
  <c r="C52" i="58"/>
  <c r="B54" i="17"/>
  <c r="C48" i="58" s="1"/>
  <c r="B59" i="17"/>
  <c r="C36" i="20" s="1"/>
  <c r="G46" i="58"/>
  <c r="G45" i="58"/>
  <c r="G35" i="58"/>
  <c r="G33" i="58"/>
  <c r="G32" i="58"/>
  <c r="G31" i="58"/>
  <c r="G30" i="58"/>
  <c r="G25" i="58"/>
  <c r="G24" i="58"/>
  <c r="G23" i="58"/>
  <c r="G22" i="58"/>
  <c r="G21" i="58"/>
  <c r="G20" i="58"/>
  <c r="G19" i="58"/>
  <c r="G14" i="58"/>
  <c r="G13" i="58"/>
  <c r="G12" i="58"/>
  <c r="H32" i="55"/>
  <c r="H33" i="17" s="1"/>
  <c r="I33" i="17" s="1"/>
  <c r="H30" i="55"/>
  <c r="H33" i="55"/>
  <c r="H46" i="55"/>
  <c r="H20" i="55"/>
  <c r="H19" i="55"/>
  <c r="H21" i="55"/>
  <c r="H22" i="55"/>
  <c r="H24" i="55"/>
  <c r="H25" i="55"/>
  <c r="H26" i="55"/>
  <c r="H12" i="55"/>
  <c r="H13" i="55"/>
  <c r="H14" i="55"/>
  <c r="H15" i="55"/>
  <c r="H31" i="55"/>
  <c r="H35" i="55"/>
  <c r="H43" i="55"/>
  <c r="H45" i="55"/>
  <c r="G27" i="17"/>
  <c r="G16" i="17"/>
  <c r="F12" i="18" s="1"/>
  <c r="E27" i="17"/>
  <c r="E16" i="17"/>
  <c r="D12" i="18" s="1"/>
  <c r="D27" i="17"/>
  <c r="D16" i="17"/>
  <c r="C12" i="18" s="1"/>
  <c r="C16" i="17"/>
  <c r="C28" i="17" s="1"/>
  <c r="C35" i="17" s="1"/>
  <c r="C43" i="17" s="1"/>
  <c r="C53" i="17" s="1"/>
  <c r="D8" i="55"/>
  <c r="G27" i="55"/>
  <c r="G16" i="55"/>
  <c r="E10" i="56" s="1"/>
  <c r="E15" i="56" s="1"/>
  <c r="E35" i="56" s="1"/>
  <c r="E37" i="56" s="1"/>
  <c r="F125" i="77" s="1"/>
  <c r="F27" i="55"/>
  <c r="F16" i="55"/>
  <c r="D10" i="56" s="1"/>
  <c r="D15" i="56" s="1"/>
  <c r="E27" i="55"/>
  <c r="E16" i="55"/>
  <c r="C10" i="56" s="1"/>
  <c r="C15" i="56" s="1"/>
  <c r="D27" i="55"/>
  <c r="D16" i="55"/>
  <c r="B10" i="56" s="1"/>
  <c r="B15" i="56" s="1"/>
  <c r="F16" i="58"/>
  <c r="D10" i="59" s="1"/>
  <c r="D15" i="59" s="1"/>
  <c r="F27" i="58"/>
  <c r="E16" i="58"/>
  <c r="C10" i="59" s="1"/>
  <c r="C15" i="59" s="1"/>
  <c r="E27" i="58"/>
  <c r="D16" i="58"/>
  <c r="D27"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G14" i="71"/>
  <c r="G16" i="71" s="1"/>
  <c r="T15" i="71"/>
  <c r="T6" i="71"/>
  <c r="T9" i="71"/>
  <c r="T10" i="71"/>
  <c r="T19" i="71"/>
  <c r="T21" i="71"/>
  <c r="T25" i="71"/>
  <c r="T26" i="71"/>
  <c r="T27" i="71"/>
  <c r="T28" i="71"/>
  <c r="T29" i="71"/>
  <c r="T30" i="71"/>
  <c r="S35" i="7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T37" i="71"/>
  <c r="S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S18" i="73"/>
  <c r="S17" i="73"/>
  <c r="S16" i="73"/>
  <c r="S61" i="73"/>
  <c r="S60" i="73"/>
  <c r="F60" i="73"/>
  <c r="S59" i="73"/>
  <c r="S55" i="73"/>
  <c r="S54" i="73"/>
  <c r="F54" i="73"/>
  <c r="S53" i="73"/>
  <c r="S49" i="73"/>
  <c r="S48" i="73"/>
  <c r="F48" i="73"/>
  <c r="S47" i="73"/>
  <c r="S43" i="73"/>
  <c r="S42" i="73"/>
  <c r="F42" i="73"/>
  <c r="S41" i="73"/>
  <c r="S10" i="73"/>
  <c r="S11" i="73"/>
  <c r="S12" i="73"/>
  <c r="S22" i="73"/>
  <c r="S23" i="73"/>
  <c r="S24" i="73"/>
  <c r="S28" i="73"/>
  <c r="F29" i="73"/>
  <c r="S29" i="73"/>
  <c r="F30" i="73"/>
  <c r="S30" i="73"/>
  <c r="F31" i="73"/>
  <c r="S31" i="73"/>
  <c r="S35" i="73"/>
  <c r="F36" i="73"/>
  <c r="S36" i="73"/>
  <c r="S37" i="73"/>
  <c r="S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S18" i="74"/>
  <c r="S17" i="74"/>
  <c r="S16" i="74"/>
  <c r="S61" i="74"/>
  <c r="S60" i="74"/>
  <c r="F60" i="74"/>
  <c r="S59" i="74"/>
  <c r="S55" i="74"/>
  <c r="S54" i="74"/>
  <c r="F54" i="74"/>
  <c r="S53" i="74"/>
  <c r="S49" i="74"/>
  <c r="S48" i="74"/>
  <c r="F48" i="74"/>
  <c r="S47" i="74"/>
  <c r="S43" i="74"/>
  <c r="S42" i="74"/>
  <c r="F42" i="74"/>
  <c r="S41" i="74"/>
  <c r="S11" i="74"/>
  <c r="S12" i="74"/>
  <c r="S22" i="74"/>
  <c r="S23" i="74"/>
  <c r="S24" i="74"/>
  <c r="S28" i="74"/>
  <c r="F29" i="74"/>
  <c r="S29" i="74"/>
  <c r="F30" i="74"/>
  <c r="S30" i="74"/>
  <c r="F31" i="74"/>
  <c r="S31" i="74"/>
  <c r="S35" i="74"/>
  <c r="F36" i="74"/>
  <c r="S36" i="74"/>
  <c r="S37" i="74"/>
  <c r="S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3" i="72"/>
  <c r="F16" i="72"/>
  <c r="F19" i="72" s="1"/>
  <c r="F22" i="72"/>
  <c r="F25" i="72" s="1"/>
  <c r="F28" i="72"/>
  <c r="F32" i="72" s="1"/>
  <c r="F35" i="72"/>
  <c r="F38" i="72" s="1"/>
  <c r="F41" i="72"/>
  <c r="F44" i="72" s="1"/>
  <c r="F47" i="72"/>
  <c r="F50" i="72" s="1"/>
  <c r="F53" i="72"/>
  <c r="F56" i="72" s="1"/>
  <c r="F59" i="72"/>
  <c r="F62" i="72" s="1"/>
  <c r="S18" i="72"/>
  <c r="S17" i="72"/>
  <c r="S16" i="72"/>
  <c r="S61" i="72"/>
  <c r="S60" i="72"/>
  <c r="F60" i="72"/>
  <c r="S59" i="72"/>
  <c r="S55" i="72"/>
  <c r="S54" i="72"/>
  <c r="F54" i="72"/>
  <c r="S53" i="72"/>
  <c r="S49" i="72"/>
  <c r="S48" i="72"/>
  <c r="F48" i="72"/>
  <c r="S47" i="72"/>
  <c r="S43" i="72"/>
  <c r="S42" i="72"/>
  <c r="F42" i="72"/>
  <c r="S41" i="72"/>
  <c r="S10" i="72"/>
  <c r="S11" i="72"/>
  <c r="S12" i="72"/>
  <c r="S22" i="72"/>
  <c r="S23" i="72"/>
  <c r="S24" i="72"/>
  <c r="S28" i="72"/>
  <c r="F29" i="72"/>
  <c r="S29" i="72"/>
  <c r="F30" i="72"/>
  <c r="S30" i="72"/>
  <c r="F31" i="72"/>
  <c r="S31" i="72"/>
  <c r="S35" i="72"/>
  <c r="F36" i="72"/>
  <c r="S36" i="72"/>
  <c r="S37" i="72"/>
  <c r="E22" i="60"/>
  <c r="E35" i="60"/>
  <c r="E45" i="60"/>
  <c r="E58" i="60"/>
  <c r="G267" i="40"/>
  <c r="G49" i="40"/>
  <c r="G50" i="40"/>
  <c r="G51" i="40"/>
  <c r="G53" i="40"/>
  <c r="G54" i="40"/>
  <c r="G55" i="40"/>
  <c r="G57" i="40"/>
  <c r="G58" i="40"/>
  <c r="G59" i="40"/>
  <c r="G63" i="40"/>
  <c r="G64" i="40"/>
  <c r="G65" i="40"/>
  <c r="G67" i="40"/>
  <c r="G68" i="40"/>
  <c r="G69" i="40"/>
  <c r="G71" i="40"/>
  <c r="G72" i="40"/>
  <c r="G73" i="40"/>
  <c r="G75" i="40"/>
  <c r="G76" i="40"/>
  <c r="G77" i="40"/>
  <c r="G83" i="40"/>
  <c r="G84" i="40"/>
  <c r="G85" i="40"/>
  <c r="G87" i="40"/>
  <c r="G88" i="40"/>
  <c r="G89" i="40"/>
  <c r="G91" i="40"/>
  <c r="G92" i="40"/>
  <c r="G93" i="40"/>
  <c r="G100" i="40"/>
  <c r="G101" i="40"/>
  <c r="G102" i="40"/>
  <c r="G104" i="40"/>
  <c r="G105" i="40"/>
  <c r="G106" i="40"/>
  <c r="G108" i="40"/>
  <c r="G109" i="40"/>
  <c r="G110" i="40"/>
  <c r="G113" i="40"/>
  <c r="G114" i="40"/>
  <c r="G115" i="40"/>
  <c r="G117" i="40"/>
  <c r="G118" i="40"/>
  <c r="G119" i="40"/>
  <c r="G121" i="40"/>
  <c r="G122" i="40"/>
  <c r="G123" i="40"/>
  <c r="G125" i="40"/>
  <c r="G126" i="40"/>
  <c r="G127" i="40"/>
  <c r="G130" i="40"/>
  <c r="G131" i="40"/>
  <c r="G132" i="40"/>
  <c r="G134" i="40"/>
  <c r="G135" i="40"/>
  <c r="G136" i="40"/>
  <c r="G138" i="40"/>
  <c r="G139" i="40"/>
  <c r="G140" i="40"/>
  <c r="G142" i="40"/>
  <c r="G143" i="40"/>
  <c r="G144" i="40"/>
  <c r="G146" i="40"/>
  <c r="G147" i="40"/>
  <c r="G148" i="40"/>
  <c r="G150" i="40"/>
  <c r="G151" i="40"/>
  <c r="G152" i="40"/>
  <c r="G154" i="40"/>
  <c r="G155" i="40"/>
  <c r="G156" i="40"/>
  <c r="G158" i="40"/>
  <c r="G159" i="40"/>
  <c r="G160" i="40"/>
  <c r="G163" i="40"/>
  <c r="G164" i="40"/>
  <c r="G165" i="40"/>
  <c r="G167" i="40"/>
  <c r="G168" i="40"/>
  <c r="G169" i="40"/>
  <c r="G172" i="40"/>
  <c r="G173" i="40"/>
  <c r="G174" i="40"/>
  <c r="G176" i="40"/>
  <c r="G177" i="40"/>
  <c r="G178" i="40"/>
  <c r="G180" i="40"/>
  <c r="G181" i="40"/>
  <c r="G182" i="40"/>
  <c r="G184" i="40"/>
  <c r="G185" i="40"/>
  <c r="G186" i="40"/>
  <c r="G188" i="40"/>
  <c r="G189" i="40"/>
  <c r="G190" i="40"/>
  <c r="G192" i="40"/>
  <c r="G193" i="40"/>
  <c r="G194" i="40"/>
  <c r="G197" i="40"/>
  <c r="G198" i="40"/>
  <c r="G199" i="40"/>
  <c r="G201" i="40"/>
  <c r="G202" i="40"/>
  <c r="G203" i="40"/>
  <c r="G205" i="40"/>
  <c r="G206" i="40"/>
  <c r="G207" i="40"/>
  <c r="G209" i="40"/>
  <c r="G210" i="40"/>
  <c r="G212" i="40"/>
  <c r="G215" i="40"/>
  <c r="G216" i="40"/>
  <c r="G217" i="40"/>
  <c r="G219" i="40"/>
  <c r="G220" i="40"/>
  <c r="G221" i="40"/>
  <c r="G223" i="40"/>
  <c r="G224" i="40"/>
  <c r="G225" i="40"/>
  <c r="G227" i="40"/>
  <c r="G228" i="40"/>
  <c r="G229" i="40"/>
  <c r="G231" i="40"/>
  <c r="G232" i="40"/>
  <c r="G233" i="40"/>
  <c r="G235" i="40"/>
  <c r="G236" i="40"/>
  <c r="G237" i="40"/>
  <c r="G240" i="40"/>
  <c r="G241" i="40"/>
  <c r="G242" i="40"/>
  <c r="G244" i="40"/>
  <c r="G245" i="40"/>
  <c r="G246" i="40"/>
  <c r="G248" i="40"/>
  <c r="G249" i="40"/>
  <c r="G250" i="40"/>
  <c r="G252" i="40"/>
  <c r="G253" i="40"/>
  <c r="G254" i="40"/>
  <c r="G257" i="40"/>
  <c r="G258" i="40"/>
  <c r="G259" i="40"/>
  <c r="G263" i="40"/>
  <c r="G264" i="40"/>
  <c r="G265" i="40"/>
  <c r="G268" i="40"/>
  <c r="G269" i="40"/>
  <c r="G271" i="40"/>
  <c r="G272" i="40"/>
  <c r="G273" i="40"/>
  <c r="G33" i="40"/>
  <c r="G14" i="40"/>
  <c r="G17" i="40"/>
  <c r="G19" i="40"/>
  <c r="G20" i="40"/>
  <c r="G21" i="40"/>
  <c r="G23" i="40"/>
  <c r="G24" i="40"/>
  <c r="G25" i="40"/>
  <c r="G26" i="40"/>
  <c r="G27" i="40"/>
  <c r="G28" i="40"/>
  <c r="G30" i="40"/>
  <c r="G31" i="40"/>
  <c r="G32" i="40"/>
  <c r="G34" i="40"/>
  <c r="G35" i="40"/>
  <c r="G37" i="40"/>
  <c r="G38" i="40"/>
  <c r="G39" i="40"/>
  <c r="G40" i="40"/>
  <c r="G41" i="40"/>
  <c r="G283" i="40"/>
  <c r="G282" i="40"/>
  <c r="G281" i="40"/>
  <c r="G280" i="40"/>
  <c r="G279" i="40"/>
  <c r="G278" i="40"/>
  <c r="G277" i="40"/>
  <c r="D274" i="40"/>
  <c r="C43" i="40"/>
  <c r="C274" i="40"/>
  <c r="B297" i="40"/>
  <c r="B59" i="51" s="1"/>
  <c r="B58" i="51"/>
  <c r="B292" i="40"/>
  <c r="B58" i="42" s="1"/>
  <c r="F43" i="40"/>
  <c r="F274"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6" i="67" s="1"/>
  <c r="F58" i="67" s="1"/>
  <c r="E16" i="70"/>
  <c r="C16" i="70"/>
  <c r="D11" i="14"/>
  <c r="LD11" i="46"/>
  <c r="LD12" i="46"/>
  <c r="BI11" i="51"/>
  <c r="H11" i="53"/>
  <c r="D12" i="14"/>
  <c r="LD14" i="46"/>
  <c r="LD15" i="46"/>
  <c r="LD16" i="46"/>
  <c r="LD17" i="46"/>
  <c r="LD18" i="46"/>
  <c r="D13" i="14"/>
  <c r="LD20" i="46"/>
  <c r="LD21" i="46"/>
  <c r="LD22" i="46"/>
  <c r="LD23" i="46"/>
  <c r="BI13" i="51"/>
  <c r="BI15" i="51"/>
  <c r="BI16" i="51"/>
  <c r="BI17" i="51"/>
  <c r="BI18" i="51"/>
  <c r="H13" i="53"/>
  <c r="H14" i="53"/>
  <c r="H15" i="53"/>
  <c r="H16" i="53"/>
  <c r="H17" i="53"/>
  <c r="H18" i="53"/>
  <c r="LD24" i="46"/>
  <c r="LD25" i="46"/>
  <c r="D14" i="14"/>
  <c r="BI20" i="51"/>
  <c r="BI21" i="51"/>
  <c r="BI22" i="51"/>
  <c r="H20" i="53"/>
  <c r="H21" i="53"/>
  <c r="H22" i="53"/>
  <c r="LD27" i="46"/>
  <c r="LD28" i="46"/>
  <c r="LD29" i="46"/>
  <c r="LD30" i="46"/>
  <c r="LD31" i="46"/>
  <c r="LD32" i="46"/>
  <c r="D15" i="14"/>
  <c r="LD34" i="46"/>
  <c r="LD35" i="46"/>
  <c r="LD36" i="46"/>
  <c r="D16" i="14"/>
  <c r="LD37" i="46"/>
  <c r="BI24" i="51"/>
  <c r="BI25" i="51"/>
  <c r="BI26" i="51"/>
  <c r="H24" i="53"/>
  <c r="H25" i="53"/>
  <c r="H26" i="53"/>
  <c r="D17" i="14"/>
  <c r="LD38" i="46"/>
  <c r="BI27" i="51"/>
  <c r="H27" i="53"/>
  <c r="LD11" i="47"/>
  <c r="LD12" i="47"/>
  <c r="D24" i="14"/>
  <c r="LD14" i="47"/>
  <c r="LD15" i="47"/>
  <c r="D25" i="14"/>
  <c r="LD17" i="47"/>
  <c r="LD18" i="47"/>
  <c r="D26" i="14"/>
  <c r="LD20" i="47"/>
  <c r="LD21" i="47"/>
  <c r="D27" i="14"/>
  <c r="LD23" i="47"/>
  <c r="LD24" i="47"/>
  <c r="D28" i="14"/>
  <c r="LD26" i="47"/>
  <c r="LD27" i="47"/>
  <c r="D29" i="14"/>
  <c r="LD29" i="47"/>
  <c r="LD30" i="47"/>
  <c r="D30" i="14"/>
  <c r="LD32" i="47"/>
  <c r="LD33" i="47"/>
  <c r="D32" i="14"/>
  <c r="LD36" i="47"/>
  <c r="D33" i="14"/>
  <c r="LD37" i="47"/>
  <c r="D35" i="14"/>
  <c r="LD34" i="47"/>
  <c r="BI33" i="51"/>
  <c r="H33" i="53"/>
  <c r="D37" i="14"/>
  <c r="LD38" i="47"/>
  <c r="BI32" i="51"/>
  <c r="H32" i="53"/>
  <c r="D41" i="14"/>
  <c r="LD42" i="47"/>
  <c r="BI37" i="51"/>
  <c r="H37" i="53"/>
  <c r="D42" i="14"/>
  <c r="LD43" i="47"/>
  <c r="BI38" i="51"/>
  <c r="H38" i="53"/>
  <c r="D43" i="14"/>
  <c r="LD44" i="47"/>
  <c r="D44" i="14"/>
  <c r="LD45" i="47"/>
  <c r="BI40" i="51"/>
  <c r="H40" i="53"/>
  <c r="D45" i="14"/>
  <c r="LD46" i="47"/>
  <c r="BI41" i="51"/>
  <c r="H41" i="53"/>
  <c r="D46" i="14"/>
  <c r="LD47" i="47"/>
  <c r="BI42" i="51"/>
  <c r="H42" i="53"/>
  <c r="D47" i="14"/>
  <c r="LD54" i="47"/>
  <c r="BI43" i="51"/>
  <c r="H43" i="53"/>
  <c r="H57" i="53"/>
  <c r="D62" i="14"/>
  <c r="BI53" i="51"/>
  <c r="D58" i="14"/>
  <c r="K19" i="14"/>
  <c r="K38" i="14"/>
  <c r="J19" i="14"/>
  <c r="J38" i="14"/>
  <c r="I19" i="14"/>
  <c r="I38" i="14"/>
  <c r="H19" i="14"/>
  <c r="H38" i="14"/>
  <c r="E19" i="14"/>
  <c r="E38" i="14"/>
  <c r="F19" i="14"/>
  <c r="F38" i="14"/>
  <c r="G19" i="14"/>
  <c r="G38" i="14"/>
  <c r="M18" i="14"/>
  <c r="M34" i="14"/>
  <c r="M36" i="14"/>
  <c r="C36" i="67" s="1"/>
  <c r="Q36" i="67" s="1"/>
  <c r="D48" i="13"/>
  <c r="L91" i="13"/>
  <c r="K73" i="13"/>
  <c r="K57" i="37" s="1"/>
  <c r="K58" i="37" s="1"/>
  <c r="J73" i="13"/>
  <c r="J57" i="37" s="1"/>
  <c r="J58" i="37" s="1"/>
  <c r="H73" i="13"/>
  <c r="H57" i="37" s="1"/>
  <c r="H58" i="37" s="1"/>
  <c r="G73" i="13"/>
  <c r="G57" i="37" s="1"/>
  <c r="G58" i="37" s="1"/>
  <c r="F73" i="13"/>
  <c r="F57" i="37" s="1"/>
  <c r="F58" i="37" s="1"/>
  <c r="E73" i="13"/>
  <c r="E57" i="37" s="1"/>
  <c r="E58" i="37" s="1"/>
  <c r="I45" i="12"/>
  <c r="K45" i="12" s="1"/>
  <c r="E22" i="12"/>
  <c r="F22" i="12"/>
  <c r="E20" i="12"/>
  <c r="F20" i="12"/>
  <c r="E13" i="12"/>
  <c r="F13" i="12"/>
  <c r="E14" i="12"/>
  <c r="F14" i="12"/>
  <c r="E15" i="12"/>
  <c r="F15" i="12"/>
  <c r="E16" i="12"/>
  <c r="F16" i="12"/>
  <c r="E17" i="12"/>
  <c r="F17" i="12"/>
  <c r="E18" i="12"/>
  <c r="F18" i="12"/>
  <c r="E19" i="12"/>
  <c r="F19" i="12"/>
  <c r="D21" i="12"/>
  <c r="E21" i="12"/>
  <c r="F21" i="12"/>
  <c r="K33" i="12"/>
  <c r="J32" i="12"/>
  <c r="K32" i="12" s="1"/>
  <c r="J30" i="12"/>
  <c r="K30" i="12" s="1"/>
  <c r="J29" i="12"/>
  <c r="K29" i="12" s="1"/>
  <c r="J28" i="12"/>
  <c r="K28" i="12" s="1"/>
  <c r="J27" i="12"/>
  <c r="J31" i="12"/>
  <c r="K31" i="12" s="1"/>
  <c r="E19" i="67"/>
  <c r="E56" i="67" s="1"/>
  <c r="E58" i="67" s="1"/>
  <c r="Q34" i="67"/>
  <c r="C23" i="12" s="1"/>
  <c r="I23" i="12" s="1"/>
  <c r="K23" i="12" s="1"/>
  <c r="D67" i="11"/>
  <c r="D73" i="11"/>
  <c r="D72" i="11"/>
  <c r="D74" i="11"/>
  <c r="D70" i="11"/>
  <c r="D71"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19" i="28"/>
  <c r="K19" i="28"/>
  <c r="G21" i="28"/>
  <c r="K21" i="28"/>
  <c r="G22" i="28"/>
  <c r="K22" i="28"/>
  <c r="G23" i="28"/>
  <c r="K23" i="28"/>
  <c r="G27" i="28"/>
  <c r="G29" i="28"/>
  <c r="G30" i="28"/>
  <c r="G31" i="28"/>
  <c r="G14" i="28"/>
  <c r="K14" i="28"/>
  <c r="G15" i="28"/>
  <c r="K15" i="28"/>
  <c r="H32" i="67"/>
  <c r="H38" i="67" s="1"/>
  <c r="Q18" i="67"/>
  <c r="K8" i="68" s="1"/>
  <c r="P19" i="67"/>
  <c r="P38" i="67"/>
  <c r="P58" i="67"/>
  <c r="O19" i="67"/>
  <c r="O38" i="67"/>
  <c r="O58" i="67"/>
  <c r="I19" i="67"/>
  <c r="J38" i="67"/>
  <c r="J19" i="67"/>
  <c r="N19" i="67"/>
  <c r="N38" i="67"/>
  <c r="N58" i="67"/>
  <c r="M19" i="67"/>
  <c r="M38" i="67"/>
  <c r="C70" i="77" s="1"/>
  <c r="M58" i="67"/>
  <c r="L19" i="67"/>
  <c r="L38" i="67"/>
  <c r="L58" i="67"/>
  <c r="K19" i="67"/>
  <c r="K58" i="67"/>
  <c r="I58" i="67"/>
  <c r="H19" i="67"/>
  <c r="H58" i="67"/>
  <c r="G19" i="67"/>
  <c r="G58" i="67"/>
  <c r="F19" i="67"/>
  <c r="F38" i="67"/>
  <c r="C54" i="15" s="1"/>
  <c r="E38" i="67"/>
  <c r="D58" i="67"/>
  <c r="D38" i="67"/>
  <c r="AJ39" i="42"/>
  <c r="AJ40" i="41"/>
  <c r="AK11" i="42"/>
  <c r="AK12" i="42"/>
  <c r="AK14" i="42"/>
  <c r="AK15" i="42"/>
  <c r="AK17" i="42"/>
  <c r="AK18" i="42"/>
  <c r="AK20" i="42"/>
  <c r="AK21" i="42"/>
  <c r="AK23" i="42"/>
  <c r="AK24" i="42"/>
  <c r="AK26" i="42"/>
  <c r="AK27" i="42"/>
  <c r="AK29" i="42"/>
  <c r="AK30" i="42"/>
  <c r="AK32" i="42"/>
  <c r="AK33" i="42"/>
  <c r="AK34" i="42"/>
  <c r="AK36" i="42"/>
  <c r="AK37" i="42"/>
  <c r="AK38" i="42"/>
  <c r="AK11" i="41"/>
  <c r="AK12" i="41"/>
  <c r="AK14" i="41"/>
  <c r="AK15" i="41"/>
  <c r="AK16" i="41"/>
  <c r="AK17" i="41"/>
  <c r="AK18" i="41"/>
  <c r="AK20" i="41"/>
  <c r="AK21" i="41"/>
  <c r="AK22" i="41"/>
  <c r="AK23" i="41"/>
  <c r="AK24" i="41"/>
  <c r="AK25" i="41"/>
  <c r="AK27" i="41"/>
  <c r="AK28" i="41"/>
  <c r="AK29" i="41"/>
  <c r="AK30" i="41"/>
  <c r="AK31" i="41"/>
  <c r="AK32" i="41"/>
  <c r="AK34" i="41"/>
  <c r="AK35" i="41"/>
  <c r="AK36" i="41"/>
  <c r="AK37" i="41"/>
  <c r="AK38" i="41"/>
  <c r="AK42" i="42"/>
  <c r="AK43" i="42"/>
  <c r="AK44" i="42"/>
  <c r="AK45" i="42"/>
  <c r="AK46" i="42"/>
  <c r="AK47" i="42"/>
  <c r="AK54" i="42"/>
  <c r="AH39" i="42"/>
  <c r="AH40" i="41"/>
  <c r="AG39" i="42"/>
  <c r="AG40" i="41"/>
  <c r="AE39" i="42"/>
  <c r="AE40" i="41"/>
  <c r="AF11" i="42"/>
  <c r="AF12" i="42"/>
  <c r="AF14" i="42"/>
  <c r="AF15" i="42"/>
  <c r="AF17" i="42"/>
  <c r="AF18" i="42"/>
  <c r="AF20" i="42"/>
  <c r="AF21" i="42"/>
  <c r="AF23" i="42"/>
  <c r="AF24" i="42"/>
  <c r="AF26" i="42"/>
  <c r="AF27" i="42"/>
  <c r="AF29" i="42"/>
  <c r="AF30" i="42"/>
  <c r="AF32" i="42"/>
  <c r="AF33" i="42"/>
  <c r="AF34" i="42"/>
  <c r="AF36" i="42"/>
  <c r="AF37" i="42"/>
  <c r="AF38" i="42"/>
  <c r="AF11" i="41"/>
  <c r="AF12" i="41"/>
  <c r="AF14" i="41"/>
  <c r="AF15" i="41"/>
  <c r="AF16" i="41"/>
  <c r="AF17" i="41"/>
  <c r="AF18" i="41"/>
  <c r="AF20" i="41"/>
  <c r="AF21" i="41"/>
  <c r="AF22" i="41"/>
  <c r="AF23" i="41"/>
  <c r="AF24" i="41"/>
  <c r="AF25" i="41"/>
  <c r="AF27" i="41"/>
  <c r="AF28" i="41"/>
  <c r="AF29" i="41"/>
  <c r="AF30" i="41"/>
  <c r="AF31" i="41"/>
  <c r="AF32" i="41"/>
  <c r="AF34" i="41"/>
  <c r="AF35" i="41"/>
  <c r="AF36" i="41"/>
  <c r="AF37" i="41"/>
  <c r="AF38" i="41"/>
  <c r="AF42" i="42"/>
  <c r="AF43" i="42"/>
  <c r="AF44" i="42"/>
  <c r="AF45" i="42"/>
  <c r="AF46" i="42"/>
  <c r="AF47" i="42"/>
  <c r="AF54" i="42"/>
  <c r="AC39" i="42"/>
  <c r="AC40" i="41"/>
  <c r="AB39" i="42"/>
  <c r="AB40" i="41"/>
  <c r="Z39" i="42"/>
  <c r="Z40" i="41"/>
  <c r="AA11" i="42"/>
  <c r="AA12" i="42"/>
  <c r="AA14" i="42"/>
  <c r="AA15" i="42"/>
  <c r="AA17" i="42"/>
  <c r="AA18" i="42"/>
  <c r="AA20" i="42"/>
  <c r="AA21" i="42"/>
  <c r="AA23" i="42"/>
  <c r="AA24" i="42"/>
  <c r="AA26" i="42"/>
  <c r="AA27" i="42"/>
  <c r="AA29" i="42"/>
  <c r="AA30" i="42"/>
  <c r="AA32" i="42"/>
  <c r="AA33" i="42"/>
  <c r="AA34" i="42"/>
  <c r="AA36" i="42"/>
  <c r="AA37" i="42"/>
  <c r="AA38" i="42"/>
  <c r="AA11" i="41"/>
  <c r="AA12" i="41"/>
  <c r="AA14" i="41"/>
  <c r="AA15" i="41"/>
  <c r="AA16" i="41"/>
  <c r="AA17" i="41"/>
  <c r="AA18" i="41"/>
  <c r="AA20" i="41"/>
  <c r="AA21" i="41"/>
  <c r="AA22" i="41"/>
  <c r="AA23" i="41"/>
  <c r="AA24" i="41"/>
  <c r="AA25" i="41"/>
  <c r="AA27" i="41"/>
  <c r="AA28" i="41"/>
  <c r="AA29" i="41"/>
  <c r="AA30" i="41"/>
  <c r="AA31" i="41"/>
  <c r="AA32" i="41"/>
  <c r="AA34" i="41"/>
  <c r="AA35" i="41"/>
  <c r="AA36" i="41"/>
  <c r="AA37" i="41"/>
  <c r="AA38" i="41"/>
  <c r="AA42" i="42"/>
  <c r="AA43" i="42"/>
  <c r="AA44" i="42"/>
  <c r="AA45" i="42"/>
  <c r="AA46" i="42"/>
  <c r="AA47" i="42"/>
  <c r="AA54" i="42"/>
  <c r="X39" i="42"/>
  <c r="X40" i="41"/>
  <c r="W39" i="42"/>
  <c r="W40" i="41"/>
  <c r="U39" i="42"/>
  <c r="U40" i="41"/>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4" i="42"/>
  <c r="S39" i="42"/>
  <c r="S40" i="41"/>
  <c r="R39" i="42"/>
  <c r="R40" i="41"/>
  <c r="Q11" i="42"/>
  <c r="Q12" i="42"/>
  <c r="Q14" i="42"/>
  <c r="Q15" i="42"/>
  <c r="Q17" i="42"/>
  <c r="Q18" i="42"/>
  <c r="Q20" i="42"/>
  <c r="Q21" i="42"/>
  <c r="Q23" i="42"/>
  <c r="Q24" i="42"/>
  <c r="Q26" i="42"/>
  <c r="Q27" i="42"/>
  <c r="Q29" i="42"/>
  <c r="Q30" i="42"/>
  <c r="Q32" i="42"/>
  <c r="Q33" i="42"/>
  <c r="Q34" i="42"/>
  <c r="Q36" i="42"/>
  <c r="Q37" i="42"/>
  <c r="Q38" i="42"/>
  <c r="Q11" i="41"/>
  <c r="Q12" i="41"/>
  <c r="Q14" i="41"/>
  <c r="Q15" i="41"/>
  <c r="Q16" i="41"/>
  <c r="Q17" i="41"/>
  <c r="Q18" i="41"/>
  <c r="Q20" i="41"/>
  <c r="Q21" i="41"/>
  <c r="Q22" i="41"/>
  <c r="Q23" i="41"/>
  <c r="Q24" i="41"/>
  <c r="Q25" i="41"/>
  <c r="Q27" i="41"/>
  <c r="Q28" i="41"/>
  <c r="Q29" i="41"/>
  <c r="Q30" i="41"/>
  <c r="Q31" i="41"/>
  <c r="Q32" i="41"/>
  <c r="Q34" i="41"/>
  <c r="Q35" i="41"/>
  <c r="Q36" i="41"/>
  <c r="Q37" i="41"/>
  <c r="Q38" i="41"/>
  <c r="Q42" i="42"/>
  <c r="Q43" i="42"/>
  <c r="Q44" i="42"/>
  <c r="Q45" i="42"/>
  <c r="Q46" i="42"/>
  <c r="Q47" i="42"/>
  <c r="Q54" i="42"/>
  <c r="N39" i="42"/>
  <c r="N40" i="41"/>
  <c r="M39" i="42"/>
  <c r="M40" i="41"/>
  <c r="L11" i="42"/>
  <c r="L12" i="42"/>
  <c r="L14" i="42"/>
  <c r="L15" i="42"/>
  <c r="L17" i="42"/>
  <c r="L18" i="42"/>
  <c r="L20" i="42"/>
  <c r="L21" i="42"/>
  <c r="L23" i="42"/>
  <c r="L24" i="42"/>
  <c r="L26" i="42"/>
  <c r="L27" i="42"/>
  <c r="L29" i="42"/>
  <c r="L30" i="42"/>
  <c r="L32" i="42"/>
  <c r="L33" i="42"/>
  <c r="L34" i="42"/>
  <c r="L36" i="42"/>
  <c r="L37" i="42"/>
  <c r="L38" i="42"/>
  <c r="L11" i="41"/>
  <c r="L12" i="41"/>
  <c r="L14" i="41"/>
  <c r="L15" i="41"/>
  <c r="L16" i="41"/>
  <c r="L17" i="41"/>
  <c r="L18" i="41"/>
  <c r="L20" i="41"/>
  <c r="L21" i="41"/>
  <c r="L22" i="41"/>
  <c r="L23" i="41"/>
  <c r="L24" i="41"/>
  <c r="L25" i="41"/>
  <c r="L27" i="41"/>
  <c r="L28" i="41"/>
  <c r="L29" i="41"/>
  <c r="L30" i="41"/>
  <c r="L31" i="41"/>
  <c r="L32" i="41"/>
  <c r="L34" i="41"/>
  <c r="L35" i="41"/>
  <c r="L36" i="41"/>
  <c r="L37" i="41"/>
  <c r="L38" i="41"/>
  <c r="L42" i="42"/>
  <c r="L43" i="42"/>
  <c r="L44" i="42"/>
  <c r="L45" i="42"/>
  <c r="L46" i="42"/>
  <c r="L47" i="42"/>
  <c r="L54" i="42"/>
  <c r="I39" i="42"/>
  <c r="I40" i="41"/>
  <c r="H39" i="42"/>
  <c r="H40" i="41"/>
  <c r="G11" i="42"/>
  <c r="G12" i="42"/>
  <c r="G14" i="42"/>
  <c r="G15" i="42"/>
  <c r="G17" i="42"/>
  <c r="G18" i="42"/>
  <c r="G20" i="42"/>
  <c r="G21" i="42"/>
  <c r="G23" i="42"/>
  <c r="G24" i="42"/>
  <c r="G26" i="42"/>
  <c r="G27" i="42"/>
  <c r="G29" i="42"/>
  <c r="G30" i="42"/>
  <c r="G32" i="42"/>
  <c r="G33" i="42"/>
  <c r="G34" i="42"/>
  <c r="G36" i="42"/>
  <c r="G37" i="42"/>
  <c r="G38" i="42"/>
  <c r="G11" i="41"/>
  <c r="G12" i="41"/>
  <c r="G14" i="41"/>
  <c r="G15" i="41"/>
  <c r="G16" i="41"/>
  <c r="G17" i="41"/>
  <c r="G18" i="41"/>
  <c r="G20" i="41"/>
  <c r="G21" i="41"/>
  <c r="G22" i="41"/>
  <c r="G23" i="41"/>
  <c r="G24" i="41"/>
  <c r="G25" i="41"/>
  <c r="G27" i="41"/>
  <c r="G28" i="41"/>
  <c r="G29" i="41"/>
  <c r="G30" i="41"/>
  <c r="G31" i="41"/>
  <c r="G32" i="41"/>
  <c r="G34" i="41"/>
  <c r="G35" i="41"/>
  <c r="G36" i="41"/>
  <c r="G37" i="41"/>
  <c r="G38" i="41"/>
  <c r="G42" i="42"/>
  <c r="G43" i="42"/>
  <c r="G44" i="42"/>
  <c r="G45" i="42"/>
  <c r="G46" i="42"/>
  <c r="G47" i="42"/>
  <c r="G54" i="42"/>
  <c r="D39" i="42"/>
  <c r="D40" i="41"/>
  <c r="C39" i="42"/>
  <c r="C40" i="41"/>
  <c r="P39" i="42"/>
  <c r="P40" i="41"/>
  <c r="K39" i="42"/>
  <c r="K40" i="41"/>
  <c r="F39" i="42"/>
  <c r="F40" i="41"/>
  <c r="C34" i="51"/>
  <c r="H34" i="51"/>
  <c r="M34" i="51"/>
  <c r="R34" i="51"/>
  <c r="W34" i="51"/>
  <c r="AB34" i="51"/>
  <c r="AG34" i="51"/>
  <c r="AL34" i="51"/>
  <c r="AQ34" i="51"/>
  <c r="AV34" i="51"/>
  <c r="BA34" i="51"/>
  <c r="BE10" i="51"/>
  <c r="BE11" i="51"/>
  <c r="BE13" i="51"/>
  <c r="BE14" i="51"/>
  <c r="BE15" i="51"/>
  <c r="BE16" i="51"/>
  <c r="BE17" i="51"/>
  <c r="BE18" i="51"/>
  <c r="BE20" i="51"/>
  <c r="BE21" i="51"/>
  <c r="BE22" i="51"/>
  <c r="BE24" i="51"/>
  <c r="BE25" i="51"/>
  <c r="BE26" i="51"/>
  <c r="BE27" i="51"/>
  <c r="BE32" i="51"/>
  <c r="BE33" i="51"/>
  <c r="BE37" i="51"/>
  <c r="BE38" i="51"/>
  <c r="BE40" i="51"/>
  <c r="BE41" i="51"/>
  <c r="BE42" i="51"/>
  <c r="BE43" i="51"/>
  <c r="BD29" i="51"/>
  <c r="BD34" i="51"/>
  <c r="BB29" i="51"/>
  <c r="BB34" i="51"/>
  <c r="BA29" i="51"/>
  <c r="AZ10" i="51"/>
  <c r="AZ11" i="51"/>
  <c r="AZ13" i="51"/>
  <c r="AZ14" i="51"/>
  <c r="AZ15" i="51"/>
  <c r="AZ16" i="51"/>
  <c r="AZ17" i="51"/>
  <c r="AZ18" i="51"/>
  <c r="AZ20" i="51"/>
  <c r="AZ21" i="51"/>
  <c r="AZ22" i="51"/>
  <c r="AZ24" i="51"/>
  <c r="AZ25" i="51"/>
  <c r="AZ26" i="51"/>
  <c r="AZ27" i="51"/>
  <c r="AZ32" i="51"/>
  <c r="AZ33" i="51"/>
  <c r="AZ37" i="51"/>
  <c r="AZ44" i="51" s="1"/>
  <c r="AZ38" i="51"/>
  <c r="AZ40" i="51"/>
  <c r="AZ41" i="51"/>
  <c r="AZ42" i="51"/>
  <c r="AZ43" i="51"/>
  <c r="AY29" i="51"/>
  <c r="AY34" i="51"/>
  <c r="AW29" i="51"/>
  <c r="AW34" i="51"/>
  <c r="AV29" i="51"/>
  <c r="AU10" i="51"/>
  <c r="AU11" i="51"/>
  <c r="AU13" i="51"/>
  <c r="AU14" i="51"/>
  <c r="AU15" i="51"/>
  <c r="AU16" i="51"/>
  <c r="AU17" i="51"/>
  <c r="AU18" i="51"/>
  <c r="AU20" i="51"/>
  <c r="AU21" i="51"/>
  <c r="AU22" i="51"/>
  <c r="AU24" i="51"/>
  <c r="AU25" i="51"/>
  <c r="AU26" i="51"/>
  <c r="AU27" i="51"/>
  <c r="AU32" i="51"/>
  <c r="AU33" i="51"/>
  <c r="AU37" i="51"/>
  <c r="AU38" i="51"/>
  <c r="AU40" i="51"/>
  <c r="AU41" i="51"/>
  <c r="AU42" i="51"/>
  <c r="AU43" i="51"/>
  <c r="AT29" i="51"/>
  <c r="AT34" i="51"/>
  <c r="AR29" i="51"/>
  <c r="AR34" i="51"/>
  <c r="AQ29"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M29" i="51"/>
  <c r="AM34" i="51"/>
  <c r="AL29" i="51"/>
  <c r="AK10" i="51"/>
  <c r="AK11" i="51"/>
  <c r="AK13" i="51"/>
  <c r="AK14" i="51"/>
  <c r="AK15" i="51"/>
  <c r="AK16" i="51"/>
  <c r="AK17" i="51"/>
  <c r="AK18" i="51"/>
  <c r="AK20" i="51"/>
  <c r="AK21" i="51"/>
  <c r="AK22" i="51"/>
  <c r="AK24" i="51"/>
  <c r="AK25" i="51"/>
  <c r="AK26" i="51"/>
  <c r="AK27" i="51"/>
  <c r="AK32" i="51"/>
  <c r="AK33" i="51"/>
  <c r="AK37" i="51"/>
  <c r="AK38" i="51"/>
  <c r="AK40" i="51"/>
  <c r="AK41" i="51"/>
  <c r="AK42" i="51"/>
  <c r="AK43" i="51"/>
  <c r="AJ29" i="51"/>
  <c r="AJ34" i="51"/>
  <c r="AH29" i="51"/>
  <c r="AH34" i="51"/>
  <c r="AG29" i="51"/>
  <c r="AF10" i="51"/>
  <c r="AF11" i="51"/>
  <c r="AF13" i="51"/>
  <c r="AF14" i="51"/>
  <c r="AF15" i="51"/>
  <c r="AF16" i="51"/>
  <c r="AF17" i="51"/>
  <c r="AF18" i="51"/>
  <c r="AF20" i="51"/>
  <c r="AF21" i="51"/>
  <c r="AF22" i="51"/>
  <c r="AF24" i="51"/>
  <c r="AF25" i="51"/>
  <c r="AF26" i="51"/>
  <c r="AF27" i="51"/>
  <c r="AF32" i="51"/>
  <c r="AF33" i="51"/>
  <c r="AF37" i="51"/>
  <c r="AF44" i="51" s="1"/>
  <c r="AF38" i="51"/>
  <c r="AF40" i="51"/>
  <c r="AF41" i="51"/>
  <c r="AF42" i="51"/>
  <c r="AF43" i="51"/>
  <c r="AE29" i="51"/>
  <c r="AE34" i="51"/>
  <c r="AC29" i="51"/>
  <c r="AC34" i="51"/>
  <c r="AB29" i="51"/>
  <c r="AA10" i="51"/>
  <c r="AA11" i="51"/>
  <c r="AA13" i="51"/>
  <c r="AA14" i="51"/>
  <c r="AA15" i="51"/>
  <c r="AA16" i="51"/>
  <c r="AA17" i="51"/>
  <c r="AA18" i="51"/>
  <c r="AA20" i="51"/>
  <c r="AA21" i="51"/>
  <c r="AA22" i="51"/>
  <c r="AA24" i="51"/>
  <c r="AA25" i="51"/>
  <c r="AA26" i="51"/>
  <c r="AA27" i="51"/>
  <c r="AA32" i="51"/>
  <c r="AA33" i="51"/>
  <c r="AA37" i="51"/>
  <c r="AA38" i="51"/>
  <c r="AA40" i="51"/>
  <c r="AA41" i="51"/>
  <c r="AA42" i="51"/>
  <c r="AA43" i="51"/>
  <c r="Z29" i="51"/>
  <c r="Z34" i="51"/>
  <c r="X29" i="51"/>
  <c r="X34" i="51"/>
  <c r="W29"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S29" i="51"/>
  <c r="S34" i="51"/>
  <c r="R29" i="51"/>
  <c r="Q10" i="51"/>
  <c r="Q11" i="51"/>
  <c r="Q13" i="51"/>
  <c r="Q14" i="51"/>
  <c r="Q15" i="51"/>
  <c r="Q16" i="51"/>
  <c r="Q17" i="51"/>
  <c r="Q18" i="51"/>
  <c r="Q20" i="51"/>
  <c r="Q21" i="51"/>
  <c r="Q22" i="51"/>
  <c r="Q24" i="51"/>
  <c r="Q25" i="51"/>
  <c r="Q26" i="51"/>
  <c r="Q27" i="51"/>
  <c r="Q32" i="51"/>
  <c r="Q33" i="51"/>
  <c r="Q37" i="51"/>
  <c r="Q38" i="51"/>
  <c r="Q40" i="51"/>
  <c r="Q41" i="51"/>
  <c r="Q42" i="51"/>
  <c r="Q43" i="51"/>
  <c r="P29" i="51"/>
  <c r="P34" i="51"/>
  <c r="N29" i="51"/>
  <c r="N34" i="51"/>
  <c r="M29" i="51"/>
  <c r="L10" i="51"/>
  <c r="L11" i="51"/>
  <c r="L13" i="51"/>
  <c r="L14" i="51"/>
  <c r="L15" i="51"/>
  <c r="L16" i="51"/>
  <c r="L17" i="51"/>
  <c r="L18" i="51"/>
  <c r="L20" i="51"/>
  <c r="L21" i="51"/>
  <c r="L22" i="51"/>
  <c r="L24" i="51"/>
  <c r="L25" i="51"/>
  <c r="L26" i="51"/>
  <c r="L27" i="51"/>
  <c r="L32" i="51"/>
  <c r="L33" i="51"/>
  <c r="L37" i="51"/>
  <c r="L44" i="51" s="1"/>
  <c r="L38" i="51"/>
  <c r="L40" i="51"/>
  <c r="L41" i="51"/>
  <c r="L42" i="51"/>
  <c r="L43" i="51"/>
  <c r="K29" i="51"/>
  <c r="K34" i="51"/>
  <c r="I29" i="51"/>
  <c r="I34" i="51"/>
  <c r="H29" i="51"/>
  <c r="G10" i="51"/>
  <c r="G11" i="51"/>
  <c r="G13" i="51"/>
  <c r="G14" i="51"/>
  <c r="G15" i="51"/>
  <c r="G16" i="51"/>
  <c r="G17" i="51"/>
  <c r="G18" i="51"/>
  <c r="G20" i="51"/>
  <c r="G21" i="51"/>
  <c r="G22" i="51"/>
  <c r="G24" i="51"/>
  <c r="G25" i="51"/>
  <c r="G26" i="51"/>
  <c r="G27" i="51"/>
  <c r="G32" i="51"/>
  <c r="G33" i="51"/>
  <c r="G37" i="51"/>
  <c r="G38" i="51"/>
  <c r="G40" i="51"/>
  <c r="G41" i="51"/>
  <c r="G42" i="51"/>
  <c r="G43" i="51"/>
  <c r="D29" i="51"/>
  <c r="D34" i="51"/>
  <c r="C29" i="51"/>
  <c r="F29" i="51"/>
  <c r="F34" i="51"/>
  <c r="BG43" i="51"/>
  <c r="BG42" i="51"/>
  <c r="BG41" i="51"/>
  <c r="BJ41" i="51" s="1"/>
  <c r="BG40" i="51"/>
  <c r="BJ40" i="51" s="1"/>
  <c r="BG38" i="51"/>
  <c r="BG37" i="51"/>
  <c r="BG44" i="51" s="1"/>
  <c r="BG33" i="51"/>
  <c r="BJ33" i="51" s="1"/>
  <c r="BG32" i="51"/>
  <c r="BJ32" i="51" s="1"/>
  <c r="BG27" i="51"/>
  <c r="BJ27" i="51" s="1"/>
  <c r="BG26" i="51"/>
  <c r="BG25" i="51"/>
  <c r="BG24" i="51"/>
  <c r="BG22" i="51"/>
  <c r="BG21" i="51"/>
  <c r="BG20" i="51"/>
  <c r="BG18" i="51"/>
  <c r="BG17" i="51"/>
  <c r="BG16" i="51"/>
  <c r="BG15" i="51"/>
  <c r="BI14" i="51"/>
  <c r="BG14" i="51"/>
  <c r="BG13" i="51"/>
  <c r="BG11" i="51"/>
  <c r="BF43" i="51"/>
  <c r="BF42" i="51"/>
  <c r="BH42" i="51" s="1"/>
  <c r="BF41" i="51"/>
  <c r="BF40" i="51"/>
  <c r="BF38" i="51"/>
  <c r="BF37" i="51"/>
  <c r="BF33" i="51"/>
  <c r="BF32" i="51"/>
  <c r="BF27" i="51"/>
  <c r="BF26" i="51"/>
  <c r="BF25" i="51"/>
  <c r="BH25" i="51" s="1"/>
  <c r="BF24" i="51"/>
  <c r="BH24" i="51" s="1"/>
  <c r="BF22" i="51"/>
  <c r="BH22" i="51" s="1"/>
  <c r="BF21" i="51"/>
  <c r="BF20" i="51"/>
  <c r="BF18" i="51"/>
  <c r="BF17" i="51"/>
  <c r="BF16" i="51"/>
  <c r="BH16" i="51" s="1"/>
  <c r="BF15" i="51"/>
  <c r="BF14" i="51"/>
  <c r="BF13" i="51"/>
  <c r="BF11" i="51"/>
  <c r="BI10" i="51"/>
  <c r="BG10" i="51"/>
  <c r="BF10" i="51"/>
  <c r="AF10" i="49"/>
  <c r="AF11" i="49"/>
  <c r="AF13" i="49"/>
  <c r="AF14" i="49"/>
  <c r="AF16" i="49"/>
  <c r="AF17" i="49"/>
  <c r="AF19" i="49"/>
  <c r="AF21" i="49"/>
  <c r="AF23" i="49"/>
  <c r="AF24" i="49"/>
  <c r="AF25" i="49"/>
  <c r="AA10" i="49"/>
  <c r="AA11" i="49"/>
  <c r="AA13" i="49"/>
  <c r="AA14" i="49"/>
  <c r="AA16" i="49"/>
  <c r="AA17" i="49"/>
  <c r="AA19" i="49"/>
  <c r="AA21" i="49"/>
  <c r="AA23" i="49"/>
  <c r="AA24" i="49"/>
  <c r="AA25" i="49"/>
  <c r="V10" i="49"/>
  <c r="V11" i="49"/>
  <c r="V13" i="49"/>
  <c r="V14" i="49"/>
  <c r="V16" i="49"/>
  <c r="V17" i="49"/>
  <c r="V19" i="49"/>
  <c r="V21" i="49"/>
  <c r="V23" i="49"/>
  <c r="V24" i="49"/>
  <c r="V25" i="49"/>
  <c r="Q10" i="49"/>
  <c r="Q11" i="49"/>
  <c r="Q13" i="49"/>
  <c r="Q14" i="49"/>
  <c r="Q16" i="49"/>
  <c r="Q17" i="49"/>
  <c r="Q19" i="49"/>
  <c r="Q21" i="49"/>
  <c r="Q23" i="49"/>
  <c r="Q24" i="49"/>
  <c r="Q25" i="49"/>
  <c r="Q34" i="49"/>
  <c r="L10" i="49"/>
  <c r="L11" i="49"/>
  <c r="L13" i="49"/>
  <c r="L14" i="49"/>
  <c r="L16" i="49"/>
  <c r="L17" i="49"/>
  <c r="L19" i="49"/>
  <c r="L21" i="49"/>
  <c r="L23" i="49"/>
  <c r="L24" i="49"/>
  <c r="L25" i="49"/>
  <c r="G10" i="49"/>
  <c r="G11" i="49"/>
  <c r="G13" i="49"/>
  <c r="G14" i="49"/>
  <c r="G16" i="49"/>
  <c r="G17" i="49"/>
  <c r="G19" i="49"/>
  <c r="G21" i="49"/>
  <c r="G23" i="49"/>
  <c r="G24" i="49"/>
  <c r="G25" i="49"/>
  <c r="G31" i="49"/>
  <c r="G37" i="49"/>
  <c r="G38" i="49"/>
  <c r="L37" i="49"/>
  <c r="L38" i="49"/>
  <c r="Q37" i="49"/>
  <c r="Q40" i="49" s="1"/>
  <c r="Q38" i="49"/>
  <c r="V37" i="49"/>
  <c r="V38" i="49"/>
  <c r="AA37" i="49"/>
  <c r="AA40" i="49" s="1"/>
  <c r="AA38" i="49"/>
  <c r="AF37" i="49"/>
  <c r="AF38" i="49"/>
  <c r="C27" i="49"/>
  <c r="C34" i="49"/>
  <c r="H27" i="49"/>
  <c r="H34" i="49"/>
  <c r="M27" i="49"/>
  <c r="M34" i="49"/>
  <c r="R27" i="49"/>
  <c r="R34" i="49"/>
  <c r="W27" i="49"/>
  <c r="W34" i="49"/>
  <c r="AB27" i="49"/>
  <c r="AB34" i="49"/>
  <c r="D27" i="49"/>
  <c r="D34" i="49"/>
  <c r="I27" i="49"/>
  <c r="I34" i="49"/>
  <c r="N27" i="49"/>
  <c r="N34" i="49"/>
  <c r="S27" i="49"/>
  <c r="S34" i="49"/>
  <c r="X27" i="49"/>
  <c r="X34" i="49"/>
  <c r="AC27" i="49"/>
  <c r="AC34" i="49"/>
  <c r="AE27" i="49"/>
  <c r="AE34" i="49"/>
  <c r="Z27" i="49"/>
  <c r="Z34" i="49"/>
  <c r="U27" i="49"/>
  <c r="U34" i="49"/>
  <c r="P27" i="49"/>
  <c r="P34" i="49"/>
  <c r="K27" i="49"/>
  <c r="K34" i="49"/>
  <c r="F27" i="49"/>
  <c r="F34" i="49"/>
  <c r="CE40" i="46"/>
  <c r="CE39" i="47"/>
  <c r="CD11" i="47"/>
  <c r="F39" i="47"/>
  <c r="F40" i="46"/>
  <c r="K39" i="47"/>
  <c r="K40" i="46"/>
  <c r="P39" i="47"/>
  <c r="P40" i="46"/>
  <c r="U39" i="47"/>
  <c r="U40" i="46"/>
  <c r="Z39" i="47"/>
  <c r="Z40" i="46"/>
  <c r="AE39" i="47"/>
  <c r="AE40" i="46"/>
  <c r="AJ39" i="47"/>
  <c r="AJ40" i="46"/>
  <c r="AO39" i="47"/>
  <c r="AO40" i="46"/>
  <c r="AT39" i="47"/>
  <c r="AT40" i="46"/>
  <c r="AY39" i="47"/>
  <c r="AY40" i="46"/>
  <c r="BD39" i="47"/>
  <c r="BD40" i="46"/>
  <c r="BI39" i="47"/>
  <c r="BI40" i="46"/>
  <c r="BN39" i="47"/>
  <c r="BN40" i="46"/>
  <c r="BS39" i="47"/>
  <c r="BS40" i="46"/>
  <c r="BX39" i="47"/>
  <c r="BX40" i="46"/>
  <c r="CC39" i="47"/>
  <c r="CC40" i="46"/>
  <c r="CH39" i="47"/>
  <c r="CH40" i="46"/>
  <c r="CM39" i="47"/>
  <c r="CM40" i="46"/>
  <c r="CR39" i="47"/>
  <c r="CR40" i="46"/>
  <c r="CW39" i="47"/>
  <c r="CW40" i="46"/>
  <c r="DB39" i="47"/>
  <c r="DB40" i="46"/>
  <c r="DG39" i="47"/>
  <c r="DG40" i="46"/>
  <c r="DL39" i="47"/>
  <c r="DL40" i="46"/>
  <c r="DQ39" i="47"/>
  <c r="DQ40" i="46"/>
  <c r="DV39" i="47"/>
  <c r="DV40" i="46"/>
  <c r="EA39" i="47"/>
  <c r="EA40" i="46"/>
  <c r="EF39" i="47"/>
  <c r="EF40" i="46"/>
  <c r="EK39" i="47"/>
  <c r="EK40" i="46"/>
  <c r="EP39" i="47"/>
  <c r="EP40" i="46"/>
  <c r="EU39" i="47"/>
  <c r="EU40" i="46"/>
  <c r="EZ39" i="47"/>
  <c r="EZ40" i="46"/>
  <c r="FE39" i="47"/>
  <c r="FE40" i="46"/>
  <c r="FJ39" i="47"/>
  <c r="FJ40" i="46"/>
  <c r="FO39" i="47"/>
  <c r="FO40" i="46"/>
  <c r="FT39" i="47"/>
  <c r="FT40" i="46"/>
  <c r="FY39" i="47"/>
  <c r="FY40" i="46"/>
  <c r="GD39" i="47"/>
  <c r="GD40" i="46"/>
  <c r="GI39" i="47"/>
  <c r="GI40" i="46"/>
  <c r="GN39" i="47"/>
  <c r="GN40" i="46"/>
  <c r="GS39" i="47"/>
  <c r="GS40" i="46"/>
  <c r="GX39" i="47"/>
  <c r="GX40" i="46"/>
  <c r="HC39" i="47"/>
  <c r="HC40" i="46"/>
  <c r="HH39" i="47"/>
  <c r="HH40" i="46"/>
  <c r="HM39" i="47"/>
  <c r="HM40" i="46"/>
  <c r="HR39" i="47"/>
  <c r="HR40" i="46"/>
  <c r="HW39" i="47"/>
  <c r="HW40" i="46"/>
  <c r="IB39" i="47"/>
  <c r="IB40" i="46"/>
  <c r="IG39" i="47"/>
  <c r="IG40" i="46"/>
  <c r="IL39" i="47"/>
  <c r="IL40" i="46"/>
  <c r="IQ39" i="47"/>
  <c r="IQ40" i="46"/>
  <c r="IV39" i="47"/>
  <c r="IV40" i="46"/>
  <c r="JA39" i="47"/>
  <c r="JA40" i="46"/>
  <c r="JF39" i="47"/>
  <c r="JF40" i="46"/>
  <c r="JK39" i="47"/>
  <c r="JK40" i="46"/>
  <c r="JP39" i="47"/>
  <c r="JP40" i="46"/>
  <c r="JU39" i="47"/>
  <c r="JU40" i="46"/>
  <c r="JZ39" i="47"/>
  <c r="JZ40" i="46"/>
  <c r="KE39" i="47"/>
  <c r="KE40" i="46"/>
  <c r="KJ39" i="47"/>
  <c r="KJ40" i="46"/>
  <c r="KO39" i="47"/>
  <c r="KO40" i="46"/>
  <c r="KT39" i="47"/>
  <c r="KT40" i="46"/>
  <c r="KY39" i="47"/>
  <c r="KY40" i="46"/>
  <c r="G11" i="47"/>
  <c r="G12" i="47"/>
  <c r="G14" i="47"/>
  <c r="G15" i="47"/>
  <c r="G17" i="47"/>
  <c r="G18" i="47"/>
  <c r="G20" i="47"/>
  <c r="G21" i="47"/>
  <c r="G23" i="47"/>
  <c r="G24" i="47"/>
  <c r="G26" i="47"/>
  <c r="G27" i="47"/>
  <c r="G29" i="47"/>
  <c r="G30" i="47"/>
  <c r="G32" i="47"/>
  <c r="G33" i="47"/>
  <c r="G34" i="47"/>
  <c r="G36" i="47"/>
  <c r="G37" i="47"/>
  <c r="G38" i="47"/>
  <c r="G11" i="46"/>
  <c r="G12" i="46"/>
  <c r="G14" i="46"/>
  <c r="G15" i="46"/>
  <c r="G16" i="46"/>
  <c r="G17" i="46"/>
  <c r="G18" i="46"/>
  <c r="G20" i="46"/>
  <c r="G21" i="46"/>
  <c r="G22" i="46"/>
  <c r="G23" i="46"/>
  <c r="G24" i="46"/>
  <c r="G25" i="46"/>
  <c r="G27" i="46"/>
  <c r="G28" i="46"/>
  <c r="G29" i="46"/>
  <c r="G30" i="46"/>
  <c r="G31" i="46"/>
  <c r="G32" i="46"/>
  <c r="G34" i="46"/>
  <c r="G35" i="46"/>
  <c r="G36" i="46"/>
  <c r="G37" i="46"/>
  <c r="G38" i="46"/>
  <c r="G54" i="47"/>
  <c r="G42" i="47"/>
  <c r="G43" i="47"/>
  <c r="G44" i="47"/>
  <c r="G45" i="47"/>
  <c r="G46" i="47"/>
  <c r="G47" i="47"/>
  <c r="L11" i="47"/>
  <c r="L12" i="47"/>
  <c r="L14" i="47"/>
  <c r="L15" i="47"/>
  <c r="L17" i="47"/>
  <c r="L18" i="47"/>
  <c r="L20" i="47"/>
  <c r="L21" i="47"/>
  <c r="L23" i="47"/>
  <c r="L24" i="47"/>
  <c r="L26" i="47"/>
  <c r="L27" i="47"/>
  <c r="L29" i="47"/>
  <c r="L30" i="47"/>
  <c r="L32" i="47"/>
  <c r="L33" i="47"/>
  <c r="L34" i="47"/>
  <c r="L36" i="47"/>
  <c r="L37" i="47"/>
  <c r="L38" i="47"/>
  <c r="L11" i="46"/>
  <c r="L12" i="46"/>
  <c r="L14" i="46"/>
  <c r="L15" i="46"/>
  <c r="L16" i="46"/>
  <c r="L17" i="46"/>
  <c r="L18" i="46"/>
  <c r="L20" i="46"/>
  <c r="L21" i="46"/>
  <c r="L22" i="46"/>
  <c r="L23" i="46"/>
  <c r="L24" i="46"/>
  <c r="L25" i="46"/>
  <c r="L27" i="46"/>
  <c r="L28" i="46"/>
  <c r="L29" i="46"/>
  <c r="L30" i="46"/>
  <c r="L31" i="46"/>
  <c r="L32" i="46"/>
  <c r="L34" i="46"/>
  <c r="L35" i="46"/>
  <c r="L36" i="46"/>
  <c r="L37" i="46"/>
  <c r="L38" i="46"/>
  <c r="L42" i="47"/>
  <c r="L43" i="47"/>
  <c r="L44" i="47"/>
  <c r="L45" i="47"/>
  <c r="L46" i="47"/>
  <c r="L47" i="47"/>
  <c r="L54" i="47"/>
  <c r="Q11" i="47"/>
  <c r="Q12" i="47"/>
  <c r="Q14" i="47"/>
  <c r="Q15" i="47"/>
  <c r="Q17" i="47"/>
  <c r="Q18" i="47"/>
  <c r="Q20" i="47"/>
  <c r="Q21" i="47"/>
  <c r="Q23" i="47"/>
  <c r="Q24" i="47"/>
  <c r="Q26" i="47"/>
  <c r="Q27" i="47"/>
  <c r="Q29" i="47"/>
  <c r="Q30" i="47"/>
  <c r="Q32" i="47"/>
  <c r="Q33" i="47"/>
  <c r="Q34" i="47"/>
  <c r="Q36" i="47"/>
  <c r="Q37" i="47"/>
  <c r="Q38" i="47"/>
  <c r="Q11" i="46"/>
  <c r="Q12" i="46"/>
  <c r="Q14" i="46"/>
  <c r="Q15" i="46"/>
  <c r="Q16" i="46"/>
  <c r="Q17" i="46"/>
  <c r="Q18" i="46"/>
  <c r="Q20" i="46"/>
  <c r="Q21" i="46"/>
  <c r="Q22" i="46"/>
  <c r="Q23" i="46"/>
  <c r="Q24" i="46"/>
  <c r="Q25" i="46"/>
  <c r="Q27" i="46"/>
  <c r="Q28" i="46"/>
  <c r="Q29" i="46"/>
  <c r="Q30" i="46"/>
  <c r="Q31" i="46"/>
  <c r="Q32" i="46"/>
  <c r="Q34" i="46"/>
  <c r="Q35" i="46"/>
  <c r="Q36" i="46"/>
  <c r="Q37" i="46"/>
  <c r="Q38" i="46"/>
  <c r="Q42" i="47"/>
  <c r="Q43" i="47"/>
  <c r="Q44" i="47"/>
  <c r="Q45" i="47"/>
  <c r="Q46" i="47"/>
  <c r="Q47" i="47"/>
  <c r="Q54"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4" i="47"/>
  <c r="AA11" i="47"/>
  <c r="AA12" i="47"/>
  <c r="AA14" i="47"/>
  <c r="AA15" i="47"/>
  <c r="AA17" i="47"/>
  <c r="AA18" i="47"/>
  <c r="AA20" i="47"/>
  <c r="AA21" i="47"/>
  <c r="AA23" i="47"/>
  <c r="AA24" i="47"/>
  <c r="AA26" i="47"/>
  <c r="AA27" i="47"/>
  <c r="AA29" i="47"/>
  <c r="AA30" i="47"/>
  <c r="AA32" i="47"/>
  <c r="AA33" i="47"/>
  <c r="AA34" i="47"/>
  <c r="AA36" i="47"/>
  <c r="AA37" i="47"/>
  <c r="AA38" i="47"/>
  <c r="AA11" i="46"/>
  <c r="AA12" i="46"/>
  <c r="AA14" i="46"/>
  <c r="AA15" i="46"/>
  <c r="AA16" i="46"/>
  <c r="AA17" i="46"/>
  <c r="AA18" i="46"/>
  <c r="AA20" i="46"/>
  <c r="AA21" i="46"/>
  <c r="AA22" i="46"/>
  <c r="AA23" i="46"/>
  <c r="AA24" i="46"/>
  <c r="AA25" i="46"/>
  <c r="AA27" i="46"/>
  <c r="AA28" i="46"/>
  <c r="AA29" i="46"/>
  <c r="AA30" i="46"/>
  <c r="AA31" i="46"/>
  <c r="AA32" i="46"/>
  <c r="AA34" i="46"/>
  <c r="AA35" i="46"/>
  <c r="AA36" i="46"/>
  <c r="AA37" i="46"/>
  <c r="AA38" i="46"/>
  <c r="AA42" i="47"/>
  <c r="AA43" i="47"/>
  <c r="AA44" i="47"/>
  <c r="AA45" i="47"/>
  <c r="AA46" i="47"/>
  <c r="AA47" i="47"/>
  <c r="AA54" i="47"/>
  <c r="AF11" i="47"/>
  <c r="AF12" i="47"/>
  <c r="AF14" i="47"/>
  <c r="AF15" i="47"/>
  <c r="AF17" i="47"/>
  <c r="AF18" i="47"/>
  <c r="AF20" i="47"/>
  <c r="AF21" i="47"/>
  <c r="AF23" i="47"/>
  <c r="AF24" i="47"/>
  <c r="AF26" i="47"/>
  <c r="AF27" i="47"/>
  <c r="AF29" i="47"/>
  <c r="AF30" i="47"/>
  <c r="AF32" i="47"/>
  <c r="AF33" i="47"/>
  <c r="AF34" i="47"/>
  <c r="AF36" i="47"/>
  <c r="AF37" i="47"/>
  <c r="AF38" i="47"/>
  <c r="AF11" i="46"/>
  <c r="AF12" i="46"/>
  <c r="AF14" i="46"/>
  <c r="AF15" i="46"/>
  <c r="AF16" i="46"/>
  <c r="AF17" i="46"/>
  <c r="AF18" i="46"/>
  <c r="AF20" i="46"/>
  <c r="AF21" i="46"/>
  <c r="AF22" i="46"/>
  <c r="AF23" i="46"/>
  <c r="AF24" i="46"/>
  <c r="AF25" i="46"/>
  <c r="AF27" i="46"/>
  <c r="AF28" i="46"/>
  <c r="AF29" i="46"/>
  <c r="AF30" i="46"/>
  <c r="AF31" i="46"/>
  <c r="AF32" i="46"/>
  <c r="AF34" i="46"/>
  <c r="AF35" i="46"/>
  <c r="AF36" i="46"/>
  <c r="AF37" i="46"/>
  <c r="AF38" i="46"/>
  <c r="AF42" i="47"/>
  <c r="AF43" i="47"/>
  <c r="AF44" i="47"/>
  <c r="AF45" i="47"/>
  <c r="AF46" i="47"/>
  <c r="AF47" i="47"/>
  <c r="AF54" i="47"/>
  <c r="AK11" i="47"/>
  <c r="AK12" i="47"/>
  <c r="AK14" i="47"/>
  <c r="AK15" i="47"/>
  <c r="AK17" i="47"/>
  <c r="AK18" i="47"/>
  <c r="AK20" i="47"/>
  <c r="AK21" i="47"/>
  <c r="AK23" i="47"/>
  <c r="AK24" i="47"/>
  <c r="AK26" i="47"/>
  <c r="AK27" i="47"/>
  <c r="AK29" i="47"/>
  <c r="AK30" i="47"/>
  <c r="AK32" i="47"/>
  <c r="AK33" i="47"/>
  <c r="AK34" i="47"/>
  <c r="AK36" i="47"/>
  <c r="AK37" i="47"/>
  <c r="AK38" i="47"/>
  <c r="AK11" i="46"/>
  <c r="AK12" i="46"/>
  <c r="AK14" i="46"/>
  <c r="AK15" i="46"/>
  <c r="AK16" i="46"/>
  <c r="AK17" i="46"/>
  <c r="AK18" i="46"/>
  <c r="AK20" i="46"/>
  <c r="AK21" i="46"/>
  <c r="AK22" i="46"/>
  <c r="AK23" i="46"/>
  <c r="AK24" i="46"/>
  <c r="AK25" i="46"/>
  <c r="AK27" i="46"/>
  <c r="AK28" i="46"/>
  <c r="AK29" i="46"/>
  <c r="AK30" i="46"/>
  <c r="AK31" i="46"/>
  <c r="AK32" i="46"/>
  <c r="AK34" i="46"/>
  <c r="AK35" i="46"/>
  <c r="AK36" i="46"/>
  <c r="AK37" i="46"/>
  <c r="AK38" i="46"/>
  <c r="AK42" i="47"/>
  <c r="AK43" i="47"/>
  <c r="AK44" i="47"/>
  <c r="AK45" i="47"/>
  <c r="AK46" i="47"/>
  <c r="AK47" i="47"/>
  <c r="AK54"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4" i="47"/>
  <c r="AU11" i="47"/>
  <c r="AU12" i="47"/>
  <c r="AU14" i="47"/>
  <c r="AU15" i="47"/>
  <c r="AU17" i="47"/>
  <c r="AU18" i="47"/>
  <c r="AU20" i="47"/>
  <c r="AU21" i="47"/>
  <c r="AU23" i="47"/>
  <c r="AU24" i="47"/>
  <c r="AU26" i="47"/>
  <c r="AU27" i="47"/>
  <c r="AU29" i="47"/>
  <c r="AU30" i="47"/>
  <c r="AU32" i="47"/>
  <c r="AU33" i="47"/>
  <c r="AU34" i="47"/>
  <c r="AU36" i="47"/>
  <c r="AU37" i="47"/>
  <c r="AU38" i="47"/>
  <c r="AU11" i="46"/>
  <c r="AU12" i="46"/>
  <c r="AU14" i="46"/>
  <c r="AU15" i="46"/>
  <c r="AU16" i="46"/>
  <c r="AU17" i="46"/>
  <c r="AU18" i="46"/>
  <c r="AU20" i="46"/>
  <c r="AU21" i="46"/>
  <c r="AU22" i="46"/>
  <c r="AU23" i="46"/>
  <c r="AU24" i="46"/>
  <c r="AU25" i="46"/>
  <c r="AU27" i="46"/>
  <c r="AU28" i="46"/>
  <c r="AU29" i="46"/>
  <c r="AU30" i="46"/>
  <c r="AU31" i="46"/>
  <c r="AU32" i="46"/>
  <c r="AU34" i="46"/>
  <c r="AU35" i="46"/>
  <c r="AU36" i="46"/>
  <c r="AU37" i="46"/>
  <c r="AU38" i="46"/>
  <c r="AU42" i="47"/>
  <c r="AU43" i="47"/>
  <c r="AU44" i="47"/>
  <c r="AU45" i="47"/>
  <c r="AU46" i="47"/>
  <c r="AU47" i="47"/>
  <c r="AU54" i="47"/>
  <c r="AZ11" i="47"/>
  <c r="AZ12" i="47"/>
  <c r="AZ14" i="47"/>
  <c r="AZ15" i="47"/>
  <c r="AZ17" i="47"/>
  <c r="AZ18" i="47"/>
  <c r="AZ20" i="47"/>
  <c r="AZ21" i="47"/>
  <c r="AZ23" i="47"/>
  <c r="AZ24" i="47"/>
  <c r="AZ26" i="47"/>
  <c r="AZ27" i="47"/>
  <c r="AZ29" i="47"/>
  <c r="AZ30" i="47"/>
  <c r="AZ32" i="47"/>
  <c r="AZ33" i="47"/>
  <c r="AZ34" i="47"/>
  <c r="AZ36" i="47"/>
  <c r="AZ37" i="47"/>
  <c r="AZ38" i="47"/>
  <c r="AZ11" i="46"/>
  <c r="AZ12" i="46"/>
  <c r="AZ14" i="46"/>
  <c r="AZ15" i="46"/>
  <c r="AZ16" i="46"/>
  <c r="AZ17" i="46"/>
  <c r="AZ18" i="46"/>
  <c r="AZ20" i="46"/>
  <c r="AZ21" i="46"/>
  <c r="AZ22" i="46"/>
  <c r="AZ23" i="46"/>
  <c r="AZ24" i="46"/>
  <c r="AZ25" i="46"/>
  <c r="AZ27" i="46"/>
  <c r="AZ28" i="46"/>
  <c r="AZ29" i="46"/>
  <c r="AZ30" i="46"/>
  <c r="AZ31" i="46"/>
  <c r="AZ32" i="46"/>
  <c r="AZ34" i="46"/>
  <c r="AZ35" i="46"/>
  <c r="AZ36" i="46"/>
  <c r="AZ37" i="46"/>
  <c r="AZ38" i="46"/>
  <c r="AZ42" i="47"/>
  <c r="AZ43" i="47"/>
  <c r="AZ44" i="47"/>
  <c r="AZ45" i="47"/>
  <c r="AZ46" i="47"/>
  <c r="AZ47" i="47"/>
  <c r="AZ54" i="47"/>
  <c r="BE11" i="47"/>
  <c r="BE12" i="47"/>
  <c r="BE14" i="47"/>
  <c r="BE15" i="47"/>
  <c r="BE17" i="47"/>
  <c r="BE18" i="47"/>
  <c r="BE20" i="47"/>
  <c r="BE21" i="47"/>
  <c r="BE23" i="47"/>
  <c r="BE24" i="47"/>
  <c r="BE26" i="47"/>
  <c r="BE27" i="47"/>
  <c r="BE29" i="47"/>
  <c r="BE30" i="47"/>
  <c r="BE32" i="47"/>
  <c r="BE33" i="47"/>
  <c r="BE34" i="47"/>
  <c r="BE36" i="47"/>
  <c r="BE37" i="47"/>
  <c r="BE38" i="47"/>
  <c r="BE11" i="46"/>
  <c r="BE12" i="46"/>
  <c r="BE14" i="46"/>
  <c r="BE15" i="46"/>
  <c r="BE16" i="46"/>
  <c r="BE17" i="46"/>
  <c r="BE18" i="46"/>
  <c r="BE20" i="46"/>
  <c r="BE21" i="46"/>
  <c r="BE22" i="46"/>
  <c r="BE23" i="46"/>
  <c r="BE24" i="46"/>
  <c r="BE25" i="46"/>
  <c r="BE27" i="46"/>
  <c r="BE28" i="46"/>
  <c r="BE29" i="46"/>
  <c r="BE30" i="46"/>
  <c r="BE31" i="46"/>
  <c r="BE32" i="46"/>
  <c r="BE34" i="46"/>
  <c r="BE35" i="46"/>
  <c r="BE36" i="46"/>
  <c r="BE37" i="46"/>
  <c r="BE38" i="46"/>
  <c r="BE42" i="47"/>
  <c r="BE43" i="47"/>
  <c r="BE44" i="47"/>
  <c r="BE45" i="47"/>
  <c r="BE46" i="47"/>
  <c r="BE47" i="47"/>
  <c r="BE54"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4" i="47"/>
  <c r="BO11" i="47"/>
  <c r="BO12" i="47"/>
  <c r="BO14" i="47"/>
  <c r="BO15" i="47"/>
  <c r="BO17" i="47"/>
  <c r="BO18" i="47"/>
  <c r="BO20" i="47"/>
  <c r="BO21" i="47"/>
  <c r="BO23" i="47"/>
  <c r="BO24" i="47"/>
  <c r="BO26" i="47"/>
  <c r="BO27" i="47"/>
  <c r="BO29" i="47"/>
  <c r="BO30" i="47"/>
  <c r="BO32" i="47"/>
  <c r="BO33" i="47"/>
  <c r="BO34" i="47"/>
  <c r="BO36" i="47"/>
  <c r="BO37" i="47"/>
  <c r="BO38" i="47"/>
  <c r="BO11" i="46"/>
  <c r="BO12" i="46"/>
  <c r="BO14" i="46"/>
  <c r="BO15" i="46"/>
  <c r="BO16" i="46"/>
  <c r="BO17" i="46"/>
  <c r="BO18" i="46"/>
  <c r="BO20" i="46"/>
  <c r="BO21" i="46"/>
  <c r="BO22" i="46"/>
  <c r="BO23" i="46"/>
  <c r="BO24" i="46"/>
  <c r="BO25" i="46"/>
  <c r="BO27" i="46"/>
  <c r="BO28" i="46"/>
  <c r="BO29" i="46"/>
  <c r="BO30" i="46"/>
  <c r="BO31" i="46"/>
  <c r="BO32" i="46"/>
  <c r="BO34" i="46"/>
  <c r="BO35" i="46"/>
  <c r="BO36" i="46"/>
  <c r="BO37" i="46"/>
  <c r="BO38" i="46"/>
  <c r="BO42" i="47"/>
  <c r="BO43" i="47"/>
  <c r="BO44" i="47"/>
  <c r="BO45" i="47"/>
  <c r="BO46" i="47"/>
  <c r="BO47" i="47"/>
  <c r="BO54" i="47"/>
  <c r="BT11" i="47"/>
  <c r="BT12" i="47"/>
  <c r="BT14" i="47"/>
  <c r="BT15" i="47"/>
  <c r="BT17" i="47"/>
  <c r="BT18" i="47"/>
  <c r="BT20" i="47"/>
  <c r="BT21" i="47"/>
  <c r="BT23" i="47"/>
  <c r="BT24" i="47"/>
  <c r="BT26" i="47"/>
  <c r="BT27" i="47"/>
  <c r="BT29" i="47"/>
  <c r="BT30" i="47"/>
  <c r="BT32" i="47"/>
  <c r="BT33" i="47"/>
  <c r="BT34" i="47"/>
  <c r="BT36" i="47"/>
  <c r="BT37" i="47"/>
  <c r="BT38" i="47"/>
  <c r="BT11" i="46"/>
  <c r="BT12" i="46"/>
  <c r="BT14" i="46"/>
  <c r="BT15" i="46"/>
  <c r="BT16" i="46"/>
  <c r="BT17" i="46"/>
  <c r="BT18" i="46"/>
  <c r="BT20" i="46"/>
  <c r="BT21" i="46"/>
  <c r="BT22" i="46"/>
  <c r="BT23" i="46"/>
  <c r="BT24" i="46"/>
  <c r="BT25" i="46"/>
  <c r="BT27" i="46"/>
  <c r="BT28" i="46"/>
  <c r="BT29" i="46"/>
  <c r="BT30" i="46"/>
  <c r="BT31" i="46"/>
  <c r="BT32" i="46"/>
  <c r="BT34" i="46"/>
  <c r="BT35" i="46"/>
  <c r="BT36" i="46"/>
  <c r="BT37" i="46"/>
  <c r="BT38" i="46"/>
  <c r="BT42" i="47"/>
  <c r="BT43" i="47"/>
  <c r="BT44" i="47"/>
  <c r="BT45" i="47"/>
  <c r="BT46" i="47"/>
  <c r="BT47" i="47"/>
  <c r="BT54" i="47"/>
  <c r="BY11" i="47"/>
  <c r="BY12" i="47"/>
  <c r="BY14" i="47"/>
  <c r="BY15" i="47"/>
  <c r="BY17" i="47"/>
  <c r="BY18" i="47"/>
  <c r="BY20" i="47"/>
  <c r="BY21" i="47"/>
  <c r="BY23" i="47"/>
  <c r="BY24" i="47"/>
  <c r="BY26" i="47"/>
  <c r="BY27" i="47"/>
  <c r="BY29" i="47"/>
  <c r="BY30" i="47"/>
  <c r="BY32" i="47"/>
  <c r="BY33" i="47"/>
  <c r="BY34" i="47"/>
  <c r="BY36" i="47"/>
  <c r="BY37" i="47"/>
  <c r="BY38" i="47"/>
  <c r="BY11" i="46"/>
  <c r="BY12" i="46"/>
  <c r="BY14" i="46"/>
  <c r="BY15" i="46"/>
  <c r="BY16" i="46"/>
  <c r="BY17" i="46"/>
  <c r="BY18" i="46"/>
  <c r="BY20" i="46"/>
  <c r="BY21" i="46"/>
  <c r="BY22" i="46"/>
  <c r="BY23" i="46"/>
  <c r="BY24" i="46"/>
  <c r="BY25" i="46"/>
  <c r="BY27" i="46"/>
  <c r="BY28" i="46"/>
  <c r="BY29" i="46"/>
  <c r="BY30" i="46"/>
  <c r="BY31" i="46"/>
  <c r="BY32" i="46"/>
  <c r="BY34" i="46"/>
  <c r="BY35" i="46"/>
  <c r="BY36" i="46"/>
  <c r="BY37" i="46"/>
  <c r="BY38" i="46"/>
  <c r="BY42" i="47"/>
  <c r="BY43" i="47"/>
  <c r="BY44" i="47"/>
  <c r="BY45" i="47"/>
  <c r="BY46" i="47"/>
  <c r="BY47" i="47"/>
  <c r="BY54"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4" i="47"/>
  <c r="CI11" i="47"/>
  <c r="CI12" i="47"/>
  <c r="CI14" i="47"/>
  <c r="CI15" i="47"/>
  <c r="CI17" i="47"/>
  <c r="CI18" i="47"/>
  <c r="CI20" i="47"/>
  <c r="CI21" i="47"/>
  <c r="CI23" i="47"/>
  <c r="CI24" i="47"/>
  <c r="CI26" i="47"/>
  <c r="CI27" i="47"/>
  <c r="CI29" i="47"/>
  <c r="CI30" i="47"/>
  <c r="CI32" i="47"/>
  <c r="CI33" i="47"/>
  <c r="CI34" i="47"/>
  <c r="CI36" i="47"/>
  <c r="CI37" i="47"/>
  <c r="CI38" i="47"/>
  <c r="CI11" i="46"/>
  <c r="CI12" i="46"/>
  <c r="CI14" i="46"/>
  <c r="CI15" i="46"/>
  <c r="CI16" i="46"/>
  <c r="CI17" i="46"/>
  <c r="CI18" i="46"/>
  <c r="CI20" i="46"/>
  <c r="CI21" i="46"/>
  <c r="CI22" i="46"/>
  <c r="CI23" i="46"/>
  <c r="CI24" i="46"/>
  <c r="CI25" i="46"/>
  <c r="CI27" i="46"/>
  <c r="CI28" i="46"/>
  <c r="CI29" i="46"/>
  <c r="CI30" i="46"/>
  <c r="CI31" i="46"/>
  <c r="CI32" i="46"/>
  <c r="CI34" i="46"/>
  <c r="CI35" i="46"/>
  <c r="CI36" i="46"/>
  <c r="CI37" i="46"/>
  <c r="CI38" i="46"/>
  <c r="CI42" i="47"/>
  <c r="CI43" i="47"/>
  <c r="CI44" i="47"/>
  <c r="CI45" i="47"/>
  <c r="CI46" i="47"/>
  <c r="CI47" i="47"/>
  <c r="CI54" i="47"/>
  <c r="CN11" i="47"/>
  <c r="CN12" i="47"/>
  <c r="CN14" i="47"/>
  <c r="CN15" i="47"/>
  <c r="CN17" i="47"/>
  <c r="CN18" i="47"/>
  <c r="CN20" i="47"/>
  <c r="CN21" i="47"/>
  <c r="CN23" i="47"/>
  <c r="CN24" i="47"/>
  <c r="CN26" i="47"/>
  <c r="CN27" i="47"/>
  <c r="CN29" i="47"/>
  <c r="CN30" i="47"/>
  <c r="CN32" i="47"/>
  <c r="CN33" i="47"/>
  <c r="CN34" i="47"/>
  <c r="CN36" i="47"/>
  <c r="CN37" i="47"/>
  <c r="CN38" i="47"/>
  <c r="CN11" i="46"/>
  <c r="CN12" i="46"/>
  <c r="CN14" i="46"/>
  <c r="CN15" i="46"/>
  <c r="CN16" i="46"/>
  <c r="CN17" i="46"/>
  <c r="CN18" i="46"/>
  <c r="CN20" i="46"/>
  <c r="CN21" i="46"/>
  <c r="CN22" i="46"/>
  <c r="CN23" i="46"/>
  <c r="CN24" i="46"/>
  <c r="CN25" i="46"/>
  <c r="CN27" i="46"/>
  <c r="CN28" i="46"/>
  <c r="CN29" i="46"/>
  <c r="CN30" i="46"/>
  <c r="CN31" i="46"/>
  <c r="CN32" i="46"/>
  <c r="CN34" i="46"/>
  <c r="CN35" i="46"/>
  <c r="CN36" i="46"/>
  <c r="CN37" i="46"/>
  <c r="CN38" i="46"/>
  <c r="CN42" i="47"/>
  <c r="CN43" i="47"/>
  <c r="CN44" i="47"/>
  <c r="CN45" i="47"/>
  <c r="CN46" i="47"/>
  <c r="CN47" i="47"/>
  <c r="CN54" i="47"/>
  <c r="CS11" i="47"/>
  <c r="CS12" i="47"/>
  <c r="CS14" i="47"/>
  <c r="CS15" i="47"/>
  <c r="CS17" i="47"/>
  <c r="CS18" i="47"/>
  <c r="CS20" i="47"/>
  <c r="CS21" i="47"/>
  <c r="CS23" i="47"/>
  <c r="CS24" i="47"/>
  <c r="CS26" i="47"/>
  <c r="CS27" i="47"/>
  <c r="CS29" i="47"/>
  <c r="CS30" i="47"/>
  <c r="CS32" i="47"/>
  <c r="CS33" i="47"/>
  <c r="CS34" i="47"/>
  <c r="CS36" i="47"/>
  <c r="CS37" i="47"/>
  <c r="CS38" i="47"/>
  <c r="CS11" i="46"/>
  <c r="CS12" i="46"/>
  <c r="CS14" i="46"/>
  <c r="CS15" i="46"/>
  <c r="CS16" i="46"/>
  <c r="CS17" i="46"/>
  <c r="CS18" i="46"/>
  <c r="CS20" i="46"/>
  <c r="CS21" i="46"/>
  <c r="CS22" i="46"/>
  <c r="CS23" i="46"/>
  <c r="CS24" i="46"/>
  <c r="CS25" i="46"/>
  <c r="CS27" i="46"/>
  <c r="CS28" i="46"/>
  <c r="CS29" i="46"/>
  <c r="CS30" i="46"/>
  <c r="CS31" i="46"/>
  <c r="CS32" i="46"/>
  <c r="CS34" i="46"/>
  <c r="CS35" i="46"/>
  <c r="CS36" i="46"/>
  <c r="CS37" i="46"/>
  <c r="CS38" i="46"/>
  <c r="CS42" i="47"/>
  <c r="CS43" i="47"/>
  <c r="CS44" i="47"/>
  <c r="CS45" i="47"/>
  <c r="CS46" i="47"/>
  <c r="CS47" i="47"/>
  <c r="CS54"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4" i="47"/>
  <c r="DC11" i="47"/>
  <c r="DC12" i="47"/>
  <c r="DC14" i="47"/>
  <c r="DC15" i="47"/>
  <c r="DC17" i="47"/>
  <c r="DC18" i="47"/>
  <c r="DC20" i="47"/>
  <c r="DC21" i="47"/>
  <c r="DC23" i="47"/>
  <c r="DC24" i="47"/>
  <c r="DC26" i="47"/>
  <c r="DC27" i="47"/>
  <c r="DC29" i="47"/>
  <c r="DC30" i="47"/>
  <c r="DC32" i="47"/>
  <c r="DC33" i="47"/>
  <c r="DC34" i="47"/>
  <c r="DC36" i="47"/>
  <c r="DC37" i="47"/>
  <c r="DC38" i="47"/>
  <c r="DC11" i="46"/>
  <c r="DC12" i="46"/>
  <c r="DC14" i="46"/>
  <c r="DC15" i="46"/>
  <c r="DC16" i="46"/>
  <c r="DC17" i="46"/>
  <c r="DC18" i="46"/>
  <c r="DC20" i="46"/>
  <c r="DC21" i="46"/>
  <c r="DC22" i="46"/>
  <c r="DC23" i="46"/>
  <c r="DC24" i="46"/>
  <c r="DC25" i="46"/>
  <c r="DC27" i="46"/>
  <c r="DC28" i="46"/>
  <c r="DC29" i="46"/>
  <c r="DC30" i="46"/>
  <c r="DC31" i="46"/>
  <c r="DC32" i="46"/>
  <c r="DC34" i="46"/>
  <c r="DC35" i="46"/>
  <c r="DC36" i="46"/>
  <c r="DC37" i="46"/>
  <c r="DC38" i="46"/>
  <c r="DC42" i="47"/>
  <c r="DC43" i="47"/>
  <c r="DC44" i="47"/>
  <c r="DC45" i="47"/>
  <c r="DC46" i="47"/>
  <c r="DC47" i="47"/>
  <c r="DC54" i="47"/>
  <c r="DH11" i="47"/>
  <c r="DH12" i="47"/>
  <c r="DH14" i="47"/>
  <c r="DH15" i="47"/>
  <c r="DH17" i="47"/>
  <c r="DH18" i="47"/>
  <c r="DH20" i="47"/>
  <c r="DH21" i="47"/>
  <c r="DH23" i="47"/>
  <c r="DH24" i="47"/>
  <c r="DH26" i="47"/>
  <c r="DH27" i="47"/>
  <c r="DH29" i="47"/>
  <c r="DH30" i="47"/>
  <c r="DH32" i="47"/>
  <c r="DH33" i="47"/>
  <c r="DH34" i="47"/>
  <c r="DH36" i="47"/>
  <c r="DH37" i="47"/>
  <c r="DH38" i="47"/>
  <c r="DH11" i="46"/>
  <c r="DH12" i="46"/>
  <c r="DH14" i="46"/>
  <c r="DH15" i="46"/>
  <c r="DH16" i="46"/>
  <c r="DH17" i="46"/>
  <c r="DH18" i="46"/>
  <c r="DH20" i="46"/>
  <c r="DH21" i="46"/>
  <c r="DH22" i="46"/>
  <c r="DH23" i="46"/>
  <c r="DH24" i="46"/>
  <c r="DH25" i="46"/>
  <c r="DH27" i="46"/>
  <c r="DH28" i="46"/>
  <c r="DH29" i="46"/>
  <c r="DH30" i="46"/>
  <c r="DH31" i="46"/>
  <c r="DH32" i="46"/>
  <c r="DH34" i="46"/>
  <c r="DH35" i="46"/>
  <c r="DH36" i="46"/>
  <c r="DH37" i="46"/>
  <c r="DH38" i="46"/>
  <c r="DH42" i="47"/>
  <c r="DH43" i="47"/>
  <c r="DH44" i="47"/>
  <c r="DH45" i="47"/>
  <c r="DH46" i="47"/>
  <c r="DH47" i="47"/>
  <c r="DH54" i="47"/>
  <c r="DM11" i="47"/>
  <c r="DM12" i="47"/>
  <c r="DM14" i="47"/>
  <c r="DM15" i="47"/>
  <c r="DM17" i="47"/>
  <c r="DM18" i="47"/>
  <c r="DM20" i="47"/>
  <c r="DM21" i="47"/>
  <c r="DM23" i="47"/>
  <c r="DM24" i="47"/>
  <c r="DM26" i="47"/>
  <c r="DM27" i="47"/>
  <c r="DM29" i="47"/>
  <c r="DM30" i="47"/>
  <c r="DM32" i="47"/>
  <c r="DM33" i="47"/>
  <c r="DM34" i="47"/>
  <c r="DM36" i="47"/>
  <c r="DM37" i="47"/>
  <c r="DM38" i="47"/>
  <c r="DM11" i="46"/>
  <c r="DM12" i="46"/>
  <c r="DM14" i="46"/>
  <c r="DM15" i="46"/>
  <c r="DM16" i="46"/>
  <c r="DM17" i="46"/>
  <c r="DM18" i="46"/>
  <c r="DM20" i="46"/>
  <c r="DM21" i="46"/>
  <c r="DM22" i="46"/>
  <c r="DM23" i="46"/>
  <c r="DM24" i="46"/>
  <c r="DM25" i="46"/>
  <c r="DM27" i="46"/>
  <c r="DM28" i="46"/>
  <c r="DM29" i="46"/>
  <c r="DM30" i="46"/>
  <c r="DM31" i="46"/>
  <c r="DM32" i="46"/>
  <c r="DM34" i="46"/>
  <c r="DM35" i="46"/>
  <c r="DM36" i="46"/>
  <c r="DM37" i="46"/>
  <c r="DM38" i="46"/>
  <c r="DM42" i="47"/>
  <c r="DM43" i="47"/>
  <c r="DM44" i="47"/>
  <c r="DM45" i="47"/>
  <c r="DM46" i="47"/>
  <c r="DM47" i="47"/>
  <c r="DM54"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4" i="47"/>
  <c r="DW11" i="47"/>
  <c r="DW12" i="47"/>
  <c r="DW14" i="47"/>
  <c r="DW15" i="47"/>
  <c r="DW17" i="47"/>
  <c r="DW18" i="47"/>
  <c r="DW20" i="47"/>
  <c r="DW21" i="47"/>
  <c r="DW23" i="47"/>
  <c r="DW24" i="47"/>
  <c r="DW26" i="47"/>
  <c r="DW27" i="47"/>
  <c r="DW29" i="47"/>
  <c r="DW30" i="47"/>
  <c r="DW32" i="47"/>
  <c r="DW33" i="47"/>
  <c r="DW34" i="47"/>
  <c r="DW36" i="47"/>
  <c r="DW37" i="47"/>
  <c r="DW38" i="47"/>
  <c r="DW11" i="46"/>
  <c r="DW12" i="46"/>
  <c r="DW14" i="46"/>
  <c r="DW15" i="46"/>
  <c r="DW16" i="46"/>
  <c r="DW17" i="46"/>
  <c r="DW18" i="46"/>
  <c r="DW20" i="46"/>
  <c r="DW21" i="46"/>
  <c r="DW22" i="46"/>
  <c r="DW23" i="46"/>
  <c r="DW24" i="46"/>
  <c r="DW25" i="46"/>
  <c r="DW27" i="46"/>
  <c r="DW28" i="46"/>
  <c r="DW29" i="46"/>
  <c r="DW30" i="46"/>
  <c r="DW31" i="46"/>
  <c r="DW32" i="46"/>
  <c r="DW34" i="46"/>
  <c r="DW35" i="46"/>
  <c r="DW36" i="46"/>
  <c r="DW37" i="46"/>
  <c r="DW38" i="46"/>
  <c r="DW42" i="47"/>
  <c r="DW43" i="47"/>
  <c r="DW44" i="47"/>
  <c r="DW45" i="47"/>
  <c r="DW46" i="47"/>
  <c r="DW47" i="47"/>
  <c r="DW54" i="47"/>
  <c r="EB11" i="47"/>
  <c r="EB12" i="47"/>
  <c r="EB14" i="47"/>
  <c r="EB15" i="47"/>
  <c r="EB17" i="47"/>
  <c r="EB18" i="47"/>
  <c r="EB20" i="47"/>
  <c r="EB21" i="47"/>
  <c r="EB23" i="47"/>
  <c r="EB24" i="47"/>
  <c r="EB26" i="47"/>
  <c r="EB27" i="47"/>
  <c r="EB29" i="47"/>
  <c r="EB30" i="47"/>
  <c r="EB32" i="47"/>
  <c r="EB33" i="47"/>
  <c r="EB34" i="47"/>
  <c r="EB36" i="47"/>
  <c r="EB37" i="47"/>
  <c r="EB38" i="47"/>
  <c r="EB11" i="46"/>
  <c r="EB12" i="46"/>
  <c r="EB14" i="46"/>
  <c r="EB15" i="46"/>
  <c r="EB16" i="46"/>
  <c r="EB17" i="46"/>
  <c r="EB18" i="46"/>
  <c r="EB20" i="46"/>
  <c r="EB21" i="46"/>
  <c r="EB22" i="46"/>
  <c r="EB23" i="46"/>
  <c r="EB24" i="46"/>
  <c r="EB25" i="46"/>
  <c r="EB27" i="46"/>
  <c r="EB28" i="46"/>
  <c r="EB29" i="46"/>
  <c r="EB30" i="46"/>
  <c r="EB31" i="46"/>
  <c r="EB32" i="46"/>
  <c r="EB34" i="46"/>
  <c r="EB35" i="46"/>
  <c r="EB36" i="46"/>
  <c r="EB37" i="46"/>
  <c r="EB38" i="46"/>
  <c r="EB42" i="47"/>
  <c r="EB43" i="47"/>
  <c r="EB44" i="47"/>
  <c r="EB45" i="47"/>
  <c r="EB46" i="47"/>
  <c r="EB47" i="47"/>
  <c r="EB54" i="47"/>
  <c r="EG11" i="47"/>
  <c r="EG12" i="47"/>
  <c r="EG14" i="47"/>
  <c r="EG15" i="47"/>
  <c r="EG17" i="47"/>
  <c r="EG18" i="47"/>
  <c r="EG20" i="47"/>
  <c r="EG21" i="47"/>
  <c r="EG23" i="47"/>
  <c r="EG24" i="47"/>
  <c r="EG26" i="47"/>
  <c r="EG27" i="47"/>
  <c r="EG29" i="47"/>
  <c r="EG30" i="47"/>
  <c r="EG32" i="47"/>
  <c r="EG33" i="47"/>
  <c r="EG34" i="47"/>
  <c r="EG36" i="47"/>
  <c r="EG37" i="47"/>
  <c r="EG38" i="47"/>
  <c r="EG11" i="46"/>
  <c r="EG12" i="46"/>
  <c r="EG14" i="46"/>
  <c r="EG15" i="46"/>
  <c r="EG16" i="46"/>
  <c r="EG17" i="46"/>
  <c r="EG18" i="46"/>
  <c r="EG20" i="46"/>
  <c r="EG21" i="46"/>
  <c r="EG22" i="46"/>
  <c r="EG23" i="46"/>
  <c r="EG24" i="46"/>
  <c r="EG25" i="46"/>
  <c r="EG27" i="46"/>
  <c r="EG28" i="46"/>
  <c r="EG29" i="46"/>
  <c r="EG30" i="46"/>
  <c r="EG31" i="46"/>
  <c r="EG32" i="46"/>
  <c r="EG34" i="46"/>
  <c r="EG35" i="46"/>
  <c r="EG36" i="46"/>
  <c r="EG37" i="46"/>
  <c r="EG38" i="46"/>
  <c r="EG42" i="47"/>
  <c r="EG43" i="47"/>
  <c r="EG44" i="47"/>
  <c r="EG45" i="47"/>
  <c r="EG46" i="47"/>
  <c r="EG47" i="47"/>
  <c r="EG54"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4" i="47"/>
  <c r="EQ11" i="47"/>
  <c r="EQ12" i="47"/>
  <c r="EQ14" i="47"/>
  <c r="EQ15" i="47"/>
  <c r="EQ17" i="47"/>
  <c r="EQ18" i="47"/>
  <c r="EQ20" i="47"/>
  <c r="EQ21" i="47"/>
  <c r="EQ23" i="47"/>
  <c r="EQ24" i="47"/>
  <c r="EQ26" i="47"/>
  <c r="EQ27" i="47"/>
  <c r="EQ29" i="47"/>
  <c r="EQ30" i="47"/>
  <c r="EQ32" i="47"/>
  <c r="EQ33" i="47"/>
  <c r="EQ34" i="47"/>
  <c r="EQ36" i="47"/>
  <c r="EQ37" i="47"/>
  <c r="EQ38" i="47"/>
  <c r="EQ11" i="46"/>
  <c r="EQ12" i="46"/>
  <c r="EQ14" i="46"/>
  <c r="EQ15" i="46"/>
  <c r="EQ16" i="46"/>
  <c r="EQ17" i="46"/>
  <c r="EQ18" i="46"/>
  <c r="EQ20" i="46"/>
  <c r="EQ21" i="46"/>
  <c r="EQ22" i="46"/>
  <c r="EQ23" i="46"/>
  <c r="EQ24" i="46"/>
  <c r="EQ25" i="46"/>
  <c r="EQ27" i="46"/>
  <c r="EQ28" i="46"/>
  <c r="EQ29" i="46"/>
  <c r="EQ30" i="46"/>
  <c r="EQ31" i="46"/>
  <c r="EQ32" i="46"/>
  <c r="EQ34" i="46"/>
  <c r="EQ35" i="46"/>
  <c r="EQ36" i="46"/>
  <c r="EQ37" i="46"/>
  <c r="EQ38" i="46"/>
  <c r="EQ42" i="47"/>
  <c r="EQ43" i="47"/>
  <c r="EQ44" i="47"/>
  <c r="EQ45" i="47"/>
  <c r="EQ46" i="47"/>
  <c r="EQ47" i="47"/>
  <c r="EQ54" i="47"/>
  <c r="EV11" i="47"/>
  <c r="EV12" i="47"/>
  <c r="EV14" i="47"/>
  <c r="EV15" i="47"/>
  <c r="EV17" i="47"/>
  <c r="EV18" i="47"/>
  <c r="EV20" i="47"/>
  <c r="EV21" i="47"/>
  <c r="EV23" i="47"/>
  <c r="EV24" i="47"/>
  <c r="EV26" i="47"/>
  <c r="EV27" i="47"/>
  <c r="EV29" i="47"/>
  <c r="EV30" i="47"/>
  <c r="EV32" i="47"/>
  <c r="EV33" i="47"/>
  <c r="EV34" i="47"/>
  <c r="EV36" i="47"/>
  <c r="EV37" i="47"/>
  <c r="EV38" i="47"/>
  <c r="EV11" i="46"/>
  <c r="EV12" i="46"/>
  <c r="EV14" i="46"/>
  <c r="EV15" i="46"/>
  <c r="EV16" i="46"/>
  <c r="EV17" i="46"/>
  <c r="EV18" i="46"/>
  <c r="EV20" i="46"/>
  <c r="EV21" i="46"/>
  <c r="EV22" i="46"/>
  <c r="EV23" i="46"/>
  <c r="EV24" i="46"/>
  <c r="EV25" i="46"/>
  <c r="EV27" i="46"/>
  <c r="EV28" i="46"/>
  <c r="EV29" i="46"/>
  <c r="EV30" i="46"/>
  <c r="EV31" i="46"/>
  <c r="EV32" i="46"/>
  <c r="EV34" i="46"/>
  <c r="EV35" i="46"/>
  <c r="EV36" i="46"/>
  <c r="EV37" i="46"/>
  <c r="EV38" i="46"/>
  <c r="EV42" i="47"/>
  <c r="EV43" i="47"/>
  <c r="EV44" i="47"/>
  <c r="EV45" i="47"/>
  <c r="EV46" i="47"/>
  <c r="EV47" i="47"/>
  <c r="EV54" i="47"/>
  <c r="FA11" i="47"/>
  <c r="FA12" i="47"/>
  <c r="FA14" i="47"/>
  <c r="FA15" i="47"/>
  <c r="FA17" i="47"/>
  <c r="FA18" i="47"/>
  <c r="FA20" i="47"/>
  <c r="FA21" i="47"/>
  <c r="FA23" i="47"/>
  <c r="FA24" i="47"/>
  <c r="FA26" i="47"/>
  <c r="FA27" i="47"/>
  <c r="FA29" i="47"/>
  <c r="FA30" i="47"/>
  <c r="FA32" i="47"/>
  <c r="FA33" i="47"/>
  <c r="FA34" i="47"/>
  <c r="FA36" i="47"/>
  <c r="FA37" i="47"/>
  <c r="FA38" i="47"/>
  <c r="FA11" i="46"/>
  <c r="FA12" i="46"/>
  <c r="FA14" i="46"/>
  <c r="FA15" i="46"/>
  <c r="FA16" i="46"/>
  <c r="FA17" i="46"/>
  <c r="FA18" i="46"/>
  <c r="FA20" i="46"/>
  <c r="FA21" i="46"/>
  <c r="FA22" i="46"/>
  <c r="FA23" i="46"/>
  <c r="FA24" i="46"/>
  <c r="FA25" i="46"/>
  <c r="FA27" i="46"/>
  <c r="FA28" i="46"/>
  <c r="FA29" i="46"/>
  <c r="FA30" i="46"/>
  <c r="FA31" i="46"/>
  <c r="FA32" i="46"/>
  <c r="FA34" i="46"/>
  <c r="FA35" i="46"/>
  <c r="FA36" i="46"/>
  <c r="FA37" i="46"/>
  <c r="FA38" i="46"/>
  <c r="FA42" i="47"/>
  <c r="FA43" i="47"/>
  <c r="FA44" i="47"/>
  <c r="FA45" i="47"/>
  <c r="FA46" i="47"/>
  <c r="FA47" i="47"/>
  <c r="FA54"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4" i="47"/>
  <c r="FK11" i="47"/>
  <c r="FK12" i="47"/>
  <c r="FK14" i="47"/>
  <c r="FK15" i="47"/>
  <c r="FK17" i="47"/>
  <c r="FK18" i="47"/>
  <c r="FK20" i="47"/>
  <c r="FK21" i="47"/>
  <c r="FK23" i="47"/>
  <c r="FK24" i="47"/>
  <c r="FK26" i="47"/>
  <c r="FK27" i="47"/>
  <c r="FK29" i="47"/>
  <c r="FK30" i="47"/>
  <c r="FK32" i="47"/>
  <c r="FK33" i="47"/>
  <c r="FK34" i="47"/>
  <c r="FK36" i="47"/>
  <c r="FK37" i="47"/>
  <c r="FK38" i="47"/>
  <c r="FK11" i="46"/>
  <c r="FK12" i="46"/>
  <c r="FK14" i="46"/>
  <c r="FK15" i="46"/>
  <c r="FK16" i="46"/>
  <c r="FK17" i="46"/>
  <c r="FK18" i="46"/>
  <c r="FK20" i="46"/>
  <c r="FK21" i="46"/>
  <c r="FK22" i="46"/>
  <c r="FK23" i="46"/>
  <c r="FK24" i="46"/>
  <c r="FK25" i="46"/>
  <c r="FK27" i="46"/>
  <c r="FK28" i="46"/>
  <c r="FK29" i="46"/>
  <c r="FK30" i="46"/>
  <c r="FK31" i="46"/>
  <c r="FK32" i="46"/>
  <c r="FK34" i="46"/>
  <c r="FK35" i="46"/>
  <c r="FK36" i="46"/>
  <c r="FK37" i="46"/>
  <c r="FK38" i="46"/>
  <c r="FK42" i="47"/>
  <c r="FK43" i="47"/>
  <c r="FK44" i="47"/>
  <c r="FK45" i="47"/>
  <c r="FK46" i="47"/>
  <c r="FK47" i="47"/>
  <c r="FK54" i="47"/>
  <c r="FP11" i="47"/>
  <c r="FP12" i="47"/>
  <c r="FP14" i="47"/>
  <c r="FP15" i="47"/>
  <c r="FP17" i="47"/>
  <c r="FP18" i="47"/>
  <c r="FP20" i="47"/>
  <c r="FP21" i="47"/>
  <c r="FP23" i="47"/>
  <c r="FP24" i="47"/>
  <c r="FP26" i="47"/>
  <c r="FP27" i="47"/>
  <c r="FP29" i="47"/>
  <c r="FP30" i="47"/>
  <c r="FP32" i="47"/>
  <c r="FP33" i="47"/>
  <c r="FP34" i="47"/>
  <c r="FP36" i="47"/>
  <c r="FP37" i="47"/>
  <c r="FP38" i="47"/>
  <c r="FP11" i="46"/>
  <c r="FP12" i="46"/>
  <c r="FP14" i="46"/>
  <c r="FP15" i="46"/>
  <c r="FP16" i="46"/>
  <c r="FP17" i="46"/>
  <c r="FP18" i="46"/>
  <c r="FP20" i="46"/>
  <c r="FP21" i="46"/>
  <c r="FP22" i="46"/>
  <c r="FP23" i="46"/>
  <c r="FP24" i="46"/>
  <c r="FP25" i="46"/>
  <c r="FP27" i="46"/>
  <c r="FP28" i="46"/>
  <c r="FP29" i="46"/>
  <c r="FP30" i="46"/>
  <c r="FP31" i="46"/>
  <c r="FP32" i="46"/>
  <c r="FP34" i="46"/>
  <c r="FP35" i="46"/>
  <c r="FP36" i="46"/>
  <c r="FP37" i="46"/>
  <c r="FP38" i="46"/>
  <c r="FP42" i="47"/>
  <c r="FP43" i="47"/>
  <c r="FP44" i="47"/>
  <c r="FP45" i="47"/>
  <c r="FP46" i="47"/>
  <c r="FP47" i="47"/>
  <c r="FP54" i="47"/>
  <c r="FU11" i="47"/>
  <c r="FU12" i="47"/>
  <c r="FU14" i="47"/>
  <c r="FU15" i="47"/>
  <c r="FU17" i="47"/>
  <c r="FU18" i="47"/>
  <c r="FU20" i="47"/>
  <c r="FU21" i="47"/>
  <c r="FU23" i="47"/>
  <c r="FU24" i="47"/>
  <c r="FU26" i="47"/>
  <c r="FU27" i="47"/>
  <c r="FU29" i="47"/>
  <c r="FU30" i="47"/>
  <c r="FU32" i="47"/>
  <c r="FU33" i="47"/>
  <c r="FU34" i="47"/>
  <c r="FU36" i="47"/>
  <c r="FU37" i="47"/>
  <c r="FU38" i="47"/>
  <c r="FU11" i="46"/>
  <c r="FU12" i="46"/>
  <c r="FU14" i="46"/>
  <c r="FU15" i="46"/>
  <c r="FU16" i="46"/>
  <c r="FU17" i="46"/>
  <c r="FU18" i="46"/>
  <c r="FU20" i="46"/>
  <c r="FU21" i="46"/>
  <c r="FU22" i="46"/>
  <c r="FU23" i="46"/>
  <c r="FU24" i="46"/>
  <c r="FU25" i="46"/>
  <c r="FU27" i="46"/>
  <c r="FU28" i="46"/>
  <c r="FU29" i="46"/>
  <c r="FU30" i="46"/>
  <c r="FU31" i="46"/>
  <c r="FU32" i="46"/>
  <c r="FU34" i="46"/>
  <c r="FU35" i="46"/>
  <c r="FU36" i="46"/>
  <c r="FU37" i="46"/>
  <c r="FU38" i="46"/>
  <c r="FU42" i="47"/>
  <c r="FU43" i="47"/>
  <c r="FU44" i="47"/>
  <c r="FU45" i="47"/>
  <c r="FU46" i="47"/>
  <c r="FU47" i="47"/>
  <c r="FU54"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4" i="47"/>
  <c r="GE11" i="47"/>
  <c r="GE12" i="47"/>
  <c r="GE14" i="47"/>
  <c r="GE15" i="47"/>
  <c r="GE17" i="47"/>
  <c r="GE18" i="47"/>
  <c r="GE20" i="47"/>
  <c r="GE21" i="47"/>
  <c r="GE23" i="47"/>
  <c r="GE24" i="47"/>
  <c r="GE26" i="47"/>
  <c r="GE27" i="47"/>
  <c r="GE29" i="47"/>
  <c r="GE30" i="47"/>
  <c r="GE32" i="47"/>
  <c r="GE33" i="47"/>
  <c r="GE34" i="47"/>
  <c r="GE36" i="47"/>
  <c r="GE37" i="47"/>
  <c r="GE38" i="47"/>
  <c r="GE11" i="46"/>
  <c r="GE12" i="46"/>
  <c r="GE14" i="46"/>
  <c r="GE15" i="46"/>
  <c r="GE16" i="46"/>
  <c r="GE17" i="46"/>
  <c r="GE18" i="46"/>
  <c r="GE20" i="46"/>
  <c r="GE21" i="46"/>
  <c r="GE22" i="46"/>
  <c r="GE23" i="46"/>
  <c r="GE24" i="46"/>
  <c r="GE25" i="46"/>
  <c r="GE27" i="46"/>
  <c r="GE28" i="46"/>
  <c r="GE29" i="46"/>
  <c r="GE30" i="46"/>
  <c r="GE31" i="46"/>
  <c r="GE32" i="46"/>
  <c r="GE34" i="46"/>
  <c r="GE35" i="46"/>
  <c r="GE36" i="46"/>
  <c r="GE37" i="46"/>
  <c r="GE38" i="46"/>
  <c r="GE42" i="47"/>
  <c r="GE43" i="47"/>
  <c r="GE44" i="47"/>
  <c r="GE45" i="47"/>
  <c r="GE46" i="47"/>
  <c r="GE47" i="47"/>
  <c r="GE54" i="47"/>
  <c r="GJ11" i="47"/>
  <c r="GJ12" i="47"/>
  <c r="GJ14" i="47"/>
  <c r="GJ15" i="47"/>
  <c r="GJ17" i="47"/>
  <c r="GJ18" i="47"/>
  <c r="GJ20" i="47"/>
  <c r="GJ21" i="47"/>
  <c r="GJ23" i="47"/>
  <c r="GJ24" i="47"/>
  <c r="GJ26" i="47"/>
  <c r="GJ27" i="47"/>
  <c r="GJ29" i="47"/>
  <c r="GJ30" i="47"/>
  <c r="GJ32" i="47"/>
  <c r="GJ33" i="47"/>
  <c r="GJ34" i="47"/>
  <c r="GJ36" i="47"/>
  <c r="GJ37" i="47"/>
  <c r="GJ38" i="47"/>
  <c r="GJ11" i="46"/>
  <c r="GJ12" i="46"/>
  <c r="GJ14" i="46"/>
  <c r="GJ15" i="46"/>
  <c r="GJ16" i="46"/>
  <c r="GJ17" i="46"/>
  <c r="GJ18" i="46"/>
  <c r="GJ20" i="46"/>
  <c r="GJ21" i="46"/>
  <c r="GJ22" i="46"/>
  <c r="GJ23" i="46"/>
  <c r="GJ24" i="46"/>
  <c r="GJ25" i="46"/>
  <c r="GJ27" i="46"/>
  <c r="GJ28" i="46"/>
  <c r="GJ29" i="46"/>
  <c r="GJ30" i="46"/>
  <c r="GJ31" i="46"/>
  <c r="GJ32" i="46"/>
  <c r="GJ34" i="46"/>
  <c r="GJ35" i="46"/>
  <c r="GJ36" i="46"/>
  <c r="GJ37" i="46"/>
  <c r="GJ38" i="46"/>
  <c r="GJ42" i="47"/>
  <c r="GJ43" i="47"/>
  <c r="GJ44" i="47"/>
  <c r="GJ45" i="47"/>
  <c r="GJ46" i="47"/>
  <c r="GJ47" i="47"/>
  <c r="GJ54" i="47"/>
  <c r="GO11" i="47"/>
  <c r="GO12" i="47"/>
  <c r="GO14" i="47"/>
  <c r="GO15" i="47"/>
  <c r="GO17" i="47"/>
  <c r="GO18" i="47"/>
  <c r="GO20" i="47"/>
  <c r="GO21" i="47"/>
  <c r="GO23" i="47"/>
  <c r="GO24" i="47"/>
  <c r="GO26" i="47"/>
  <c r="GO27" i="47"/>
  <c r="GO29" i="47"/>
  <c r="GO30" i="47"/>
  <c r="GO32" i="47"/>
  <c r="GO33" i="47"/>
  <c r="GO34" i="47"/>
  <c r="GO36" i="47"/>
  <c r="GO37" i="47"/>
  <c r="GO38" i="47"/>
  <c r="GO11" i="46"/>
  <c r="GO12" i="46"/>
  <c r="GO14" i="46"/>
  <c r="GO15" i="46"/>
  <c r="GO16" i="46"/>
  <c r="GO17" i="46"/>
  <c r="GO18" i="46"/>
  <c r="GO20" i="46"/>
  <c r="GO21" i="46"/>
  <c r="GO22" i="46"/>
  <c r="GO23" i="46"/>
  <c r="GO24" i="46"/>
  <c r="GO25" i="46"/>
  <c r="GO27" i="46"/>
  <c r="GO28" i="46"/>
  <c r="GO29" i="46"/>
  <c r="GO30" i="46"/>
  <c r="GO31" i="46"/>
  <c r="GO32" i="46"/>
  <c r="GO34" i="46"/>
  <c r="GO35" i="46"/>
  <c r="GO36" i="46"/>
  <c r="GO37" i="46"/>
  <c r="GO38" i="46"/>
  <c r="GO42" i="47"/>
  <c r="GO43" i="47"/>
  <c r="GO44" i="47"/>
  <c r="GO45" i="47"/>
  <c r="GO46" i="47"/>
  <c r="GO47" i="47"/>
  <c r="GO54"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4" i="47"/>
  <c r="GY11" i="47"/>
  <c r="GY12" i="47"/>
  <c r="GY14" i="47"/>
  <c r="GY15" i="47"/>
  <c r="GY17" i="47"/>
  <c r="GY18" i="47"/>
  <c r="GY20" i="47"/>
  <c r="GY21" i="47"/>
  <c r="GY23" i="47"/>
  <c r="GY24" i="47"/>
  <c r="GY26" i="47"/>
  <c r="GY27" i="47"/>
  <c r="GY29" i="47"/>
  <c r="GY30" i="47"/>
  <c r="GY32" i="47"/>
  <c r="GY33" i="47"/>
  <c r="GY34" i="47"/>
  <c r="GY36" i="47"/>
  <c r="GY37" i="47"/>
  <c r="GY38" i="47"/>
  <c r="GY11" i="46"/>
  <c r="GY12" i="46"/>
  <c r="GY14" i="46"/>
  <c r="GY15" i="46"/>
  <c r="GY16" i="46"/>
  <c r="GY17" i="46"/>
  <c r="GY18" i="46"/>
  <c r="GY20" i="46"/>
  <c r="GY21" i="46"/>
  <c r="GY22" i="46"/>
  <c r="GY23" i="46"/>
  <c r="GY24" i="46"/>
  <c r="GY25" i="46"/>
  <c r="GY27" i="46"/>
  <c r="GY28" i="46"/>
  <c r="GY29" i="46"/>
  <c r="GY30" i="46"/>
  <c r="GY31" i="46"/>
  <c r="GY32" i="46"/>
  <c r="GY34" i="46"/>
  <c r="GY35" i="46"/>
  <c r="GY36" i="46"/>
  <c r="GY37" i="46"/>
  <c r="GY38" i="46"/>
  <c r="GY42" i="47"/>
  <c r="GY43" i="47"/>
  <c r="GY44" i="47"/>
  <c r="GY45" i="47"/>
  <c r="GY46" i="47"/>
  <c r="GY47" i="47"/>
  <c r="GY54" i="47"/>
  <c r="HD11" i="47"/>
  <c r="HD12" i="47"/>
  <c r="HD14" i="47"/>
  <c r="HD15" i="47"/>
  <c r="HD17" i="47"/>
  <c r="HD18" i="47"/>
  <c r="HD20" i="47"/>
  <c r="HD21" i="47"/>
  <c r="HD23" i="47"/>
  <c r="HD24" i="47"/>
  <c r="HD26" i="47"/>
  <c r="HD27" i="47"/>
  <c r="HD29" i="47"/>
  <c r="HD30" i="47"/>
  <c r="HD32" i="47"/>
  <c r="HD33" i="47"/>
  <c r="HD34" i="47"/>
  <c r="HD36" i="47"/>
  <c r="HD37" i="47"/>
  <c r="HD38" i="47"/>
  <c r="HD11" i="46"/>
  <c r="HD12" i="46"/>
  <c r="HD14" i="46"/>
  <c r="HD15" i="46"/>
  <c r="HD16" i="46"/>
  <c r="HD17" i="46"/>
  <c r="HD18" i="46"/>
  <c r="HD20" i="46"/>
  <c r="HD21" i="46"/>
  <c r="HD22" i="46"/>
  <c r="HD23" i="46"/>
  <c r="HD24" i="46"/>
  <c r="HD25" i="46"/>
  <c r="HD27" i="46"/>
  <c r="HD28" i="46"/>
  <c r="HD29" i="46"/>
  <c r="HD30" i="46"/>
  <c r="HD31" i="46"/>
  <c r="HD32" i="46"/>
  <c r="HD34" i="46"/>
  <c r="HD35" i="46"/>
  <c r="HD36" i="46"/>
  <c r="HD37" i="46"/>
  <c r="HD38" i="46"/>
  <c r="HD42" i="47"/>
  <c r="HD43" i="47"/>
  <c r="HD44" i="47"/>
  <c r="HD45" i="47"/>
  <c r="HD46" i="47"/>
  <c r="HD47" i="47"/>
  <c r="HD54" i="47"/>
  <c r="HI11" i="47"/>
  <c r="HI12" i="47"/>
  <c r="HI14" i="47"/>
  <c r="HI15" i="47"/>
  <c r="HI17" i="47"/>
  <c r="HI18" i="47"/>
  <c r="HI20" i="47"/>
  <c r="HI21" i="47"/>
  <c r="HI23" i="47"/>
  <c r="HI24" i="47"/>
  <c r="HI26" i="47"/>
  <c r="HI27" i="47"/>
  <c r="HI29" i="47"/>
  <c r="HI30" i="47"/>
  <c r="HI32" i="47"/>
  <c r="HI33" i="47"/>
  <c r="HI34" i="47"/>
  <c r="HI36" i="47"/>
  <c r="HI37" i="47"/>
  <c r="HI38" i="47"/>
  <c r="HI11" i="46"/>
  <c r="HI12" i="46"/>
  <c r="HI14" i="46"/>
  <c r="HI15" i="46"/>
  <c r="HI16" i="46"/>
  <c r="HI17" i="46"/>
  <c r="HI18" i="46"/>
  <c r="HI20" i="46"/>
  <c r="HI21" i="46"/>
  <c r="HI22" i="46"/>
  <c r="HI23" i="46"/>
  <c r="HI24" i="46"/>
  <c r="HI25" i="46"/>
  <c r="HI27" i="46"/>
  <c r="HI28" i="46"/>
  <c r="HI29" i="46"/>
  <c r="HI30" i="46"/>
  <c r="HI31" i="46"/>
  <c r="HI32" i="46"/>
  <c r="HI34" i="46"/>
  <c r="HI35" i="46"/>
  <c r="HI36" i="46"/>
  <c r="HI37" i="46"/>
  <c r="HI38" i="46"/>
  <c r="HI42" i="47"/>
  <c r="HI43" i="47"/>
  <c r="HI44" i="47"/>
  <c r="HI45" i="47"/>
  <c r="HI46" i="47"/>
  <c r="HI47" i="47"/>
  <c r="HI54"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4" i="47"/>
  <c r="HS11" i="47"/>
  <c r="HS12" i="47"/>
  <c r="HS14" i="47"/>
  <c r="HS15" i="47"/>
  <c r="HS17" i="47"/>
  <c r="HS18" i="47"/>
  <c r="HS20" i="47"/>
  <c r="HS21" i="47"/>
  <c r="HS23" i="47"/>
  <c r="HS24" i="47"/>
  <c r="HS26" i="47"/>
  <c r="HS27" i="47"/>
  <c r="HS29" i="47"/>
  <c r="HS30" i="47"/>
  <c r="HS32" i="47"/>
  <c r="HS33" i="47"/>
  <c r="HS34" i="47"/>
  <c r="HS36" i="47"/>
  <c r="HS37" i="47"/>
  <c r="HS38" i="47"/>
  <c r="HS11" i="46"/>
  <c r="HS12" i="46"/>
  <c r="HS14" i="46"/>
  <c r="HS15" i="46"/>
  <c r="HS16" i="46"/>
  <c r="HS17" i="46"/>
  <c r="HS18" i="46"/>
  <c r="HS20" i="46"/>
  <c r="HS21" i="46"/>
  <c r="HS22" i="46"/>
  <c r="HS23" i="46"/>
  <c r="HS24" i="46"/>
  <c r="HS25" i="46"/>
  <c r="HS27" i="46"/>
  <c r="HS28" i="46"/>
  <c r="HS29" i="46"/>
  <c r="HS30" i="46"/>
  <c r="HS31" i="46"/>
  <c r="HS32" i="46"/>
  <c r="HS34" i="46"/>
  <c r="HS35" i="46"/>
  <c r="HS36" i="46"/>
  <c r="HS37" i="46"/>
  <c r="HS38" i="46"/>
  <c r="HS42" i="47"/>
  <c r="HS43" i="47"/>
  <c r="HS44" i="47"/>
  <c r="HS45" i="47"/>
  <c r="HS46" i="47"/>
  <c r="HS47" i="47"/>
  <c r="HS54" i="47"/>
  <c r="HX11" i="47"/>
  <c r="HX12" i="47"/>
  <c r="HX14" i="47"/>
  <c r="HX15" i="47"/>
  <c r="HX17" i="47"/>
  <c r="HX18" i="47"/>
  <c r="HX20" i="47"/>
  <c r="HX21" i="47"/>
  <c r="HX23" i="47"/>
  <c r="HX24" i="47"/>
  <c r="HX26" i="47"/>
  <c r="HX27" i="47"/>
  <c r="HX29" i="47"/>
  <c r="HX30" i="47"/>
  <c r="HX32" i="47"/>
  <c r="HX33" i="47"/>
  <c r="HX34" i="47"/>
  <c r="HX36" i="47"/>
  <c r="HX37" i="47"/>
  <c r="HX38" i="47"/>
  <c r="HX11" i="46"/>
  <c r="HX12" i="46"/>
  <c r="HX14" i="46"/>
  <c r="HX15" i="46"/>
  <c r="HX16" i="46"/>
  <c r="HX17" i="46"/>
  <c r="HX18" i="46"/>
  <c r="HX20" i="46"/>
  <c r="HX21" i="46"/>
  <c r="HX22" i="46"/>
  <c r="HX23" i="46"/>
  <c r="HX24" i="46"/>
  <c r="HX25" i="46"/>
  <c r="HX27" i="46"/>
  <c r="HX28" i="46"/>
  <c r="HX29" i="46"/>
  <c r="HX30" i="46"/>
  <c r="HX31" i="46"/>
  <c r="HX32" i="46"/>
  <c r="HX34" i="46"/>
  <c r="HX35" i="46"/>
  <c r="HX36" i="46"/>
  <c r="HX37" i="46"/>
  <c r="HX38" i="46"/>
  <c r="HX42" i="47"/>
  <c r="HX43" i="47"/>
  <c r="HX44" i="47"/>
  <c r="HX45" i="47"/>
  <c r="HX46" i="47"/>
  <c r="HX47" i="47"/>
  <c r="HX54" i="47"/>
  <c r="IC11" i="47"/>
  <c r="IC12" i="47"/>
  <c r="IC14" i="47"/>
  <c r="IC15" i="47"/>
  <c r="IC17" i="47"/>
  <c r="IC18" i="47"/>
  <c r="IC20" i="47"/>
  <c r="IC21" i="47"/>
  <c r="IC23" i="47"/>
  <c r="IC24" i="47"/>
  <c r="IC26" i="47"/>
  <c r="IC27" i="47"/>
  <c r="IC29" i="47"/>
  <c r="IC30" i="47"/>
  <c r="IC32" i="47"/>
  <c r="IC33" i="47"/>
  <c r="IC34" i="47"/>
  <c r="IC36" i="47"/>
  <c r="IC37" i="47"/>
  <c r="IC38" i="47"/>
  <c r="IC11" i="46"/>
  <c r="IC12" i="46"/>
  <c r="IC14" i="46"/>
  <c r="IC15" i="46"/>
  <c r="IC16" i="46"/>
  <c r="IC17" i="46"/>
  <c r="IC18" i="46"/>
  <c r="IC20" i="46"/>
  <c r="IC21" i="46"/>
  <c r="IC22" i="46"/>
  <c r="IC23" i="46"/>
  <c r="IC24" i="46"/>
  <c r="IC25" i="46"/>
  <c r="IC27" i="46"/>
  <c r="IC28" i="46"/>
  <c r="IC29" i="46"/>
  <c r="IC30" i="46"/>
  <c r="IC31" i="46"/>
  <c r="IC32" i="46"/>
  <c r="IC34" i="46"/>
  <c r="IC35" i="46"/>
  <c r="IC36" i="46"/>
  <c r="IC37" i="46"/>
  <c r="IC38" i="46"/>
  <c r="IC42" i="47"/>
  <c r="IC43" i="47"/>
  <c r="IC44" i="47"/>
  <c r="IC45" i="47"/>
  <c r="IC46" i="47"/>
  <c r="IC47" i="47"/>
  <c r="IC54"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4" i="47"/>
  <c r="IM11" i="47"/>
  <c r="IM12" i="47"/>
  <c r="IM14" i="47"/>
  <c r="IM15" i="47"/>
  <c r="IM17" i="47"/>
  <c r="IM18" i="47"/>
  <c r="IM20" i="47"/>
  <c r="IM21" i="47"/>
  <c r="IM23" i="47"/>
  <c r="IM24" i="47"/>
  <c r="IM26" i="47"/>
  <c r="IM27" i="47"/>
  <c r="IM29" i="47"/>
  <c r="IM30" i="47"/>
  <c r="IM32" i="47"/>
  <c r="IM33" i="47"/>
  <c r="IM34" i="47"/>
  <c r="IM36" i="47"/>
  <c r="IM37" i="47"/>
  <c r="IM38" i="47"/>
  <c r="IM11" i="46"/>
  <c r="IM12" i="46"/>
  <c r="IM14" i="46"/>
  <c r="IM15" i="46"/>
  <c r="IM16" i="46"/>
  <c r="IM17" i="46"/>
  <c r="IM18" i="46"/>
  <c r="IM20" i="46"/>
  <c r="IM21" i="46"/>
  <c r="IM22" i="46"/>
  <c r="IM23" i="46"/>
  <c r="IM24" i="46"/>
  <c r="IM25" i="46"/>
  <c r="IM27" i="46"/>
  <c r="IM28" i="46"/>
  <c r="IM29" i="46"/>
  <c r="IM30" i="46"/>
  <c r="IM31" i="46"/>
  <c r="IM32" i="46"/>
  <c r="IM34" i="46"/>
  <c r="IM35" i="46"/>
  <c r="IM36" i="46"/>
  <c r="IM37" i="46"/>
  <c r="IM38" i="46"/>
  <c r="IM42" i="47"/>
  <c r="IM43" i="47"/>
  <c r="IM44" i="47"/>
  <c r="IM45" i="47"/>
  <c r="IM46" i="47"/>
  <c r="IM47" i="47"/>
  <c r="IM54" i="47"/>
  <c r="IR11" i="47"/>
  <c r="IR12" i="47"/>
  <c r="IR14" i="47"/>
  <c r="IR15" i="47"/>
  <c r="IR17" i="47"/>
  <c r="IR18" i="47"/>
  <c r="IR20" i="47"/>
  <c r="IR21" i="47"/>
  <c r="IR23" i="47"/>
  <c r="IR24" i="47"/>
  <c r="IR26" i="47"/>
  <c r="IR27" i="47"/>
  <c r="IR29" i="47"/>
  <c r="IR30" i="47"/>
  <c r="IR32" i="47"/>
  <c r="IR33" i="47"/>
  <c r="IR34" i="47"/>
  <c r="IR36" i="47"/>
  <c r="IR37" i="47"/>
  <c r="IR38" i="47"/>
  <c r="IR11" i="46"/>
  <c r="IR12" i="46"/>
  <c r="IR14" i="46"/>
  <c r="IR15" i="46"/>
  <c r="IR16" i="46"/>
  <c r="IR17" i="46"/>
  <c r="IR18" i="46"/>
  <c r="IR20" i="46"/>
  <c r="IR21" i="46"/>
  <c r="IR22" i="46"/>
  <c r="IR23" i="46"/>
  <c r="IR24" i="46"/>
  <c r="IR25" i="46"/>
  <c r="IR27" i="46"/>
  <c r="IR28" i="46"/>
  <c r="IR29" i="46"/>
  <c r="IR30" i="46"/>
  <c r="IR31" i="46"/>
  <c r="IR32" i="46"/>
  <c r="IR34" i="46"/>
  <c r="IR35" i="46"/>
  <c r="IR36" i="46"/>
  <c r="IR37" i="46"/>
  <c r="IR38" i="46"/>
  <c r="IR42" i="47"/>
  <c r="IR43" i="47"/>
  <c r="IR44" i="47"/>
  <c r="IR45" i="47"/>
  <c r="IR46" i="47"/>
  <c r="IR47" i="47"/>
  <c r="IR54" i="47"/>
  <c r="IW11" i="47"/>
  <c r="IW12" i="47"/>
  <c r="IW14" i="47"/>
  <c r="IW15" i="47"/>
  <c r="IW17" i="47"/>
  <c r="IW18" i="47"/>
  <c r="IW20" i="47"/>
  <c r="IW21" i="47"/>
  <c r="IW23" i="47"/>
  <c r="IW24" i="47"/>
  <c r="IW26" i="47"/>
  <c r="IW27" i="47"/>
  <c r="IW29" i="47"/>
  <c r="IW30" i="47"/>
  <c r="IW32" i="47"/>
  <c r="IW33" i="47"/>
  <c r="IW34" i="47"/>
  <c r="IW36" i="47"/>
  <c r="IW37" i="47"/>
  <c r="IW38" i="47"/>
  <c r="IW11" i="46"/>
  <c r="IW12" i="46"/>
  <c r="IW14" i="46"/>
  <c r="IW15" i="46"/>
  <c r="IW16" i="46"/>
  <c r="IW17" i="46"/>
  <c r="IW18" i="46"/>
  <c r="IW20" i="46"/>
  <c r="IW21" i="46"/>
  <c r="IW22" i="46"/>
  <c r="IW23" i="46"/>
  <c r="IW24" i="46"/>
  <c r="IW25" i="46"/>
  <c r="IW27" i="46"/>
  <c r="IW28" i="46"/>
  <c r="IW29" i="46"/>
  <c r="IW30" i="46"/>
  <c r="IW31" i="46"/>
  <c r="IW32" i="46"/>
  <c r="IW34" i="46"/>
  <c r="IW35" i="46"/>
  <c r="IW36" i="46"/>
  <c r="IW37" i="46"/>
  <c r="IW38" i="46"/>
  <c r="IW42" i="47"/>
  <c r="IW43" i="47"/>
  <c r="IW44" i="47"/>
  <c r="IW45" i="47"/>
  <c r="IW46" i="47"/>
  <c r="IW47" i="47"/>
  <c r="IW54" i="47"/>
  <c r="JB11" i="47"/>
  <c r="JB12" i="47"/>
  <c r="JB14" i="47"/>
  <c r="JB15" i="47"/>
  <c r="JB17" i="47"/>
  <c r="JB18" i="47"/>
  <c r="JB20" i="47"/>
  <c r="JB21" i="47"/>
  <c r="JB23" i="47"/>
  <c r="JB24" i="47"/>
  <c r="JB26" i="47"/>
  <c r="JB27" i="47"/>
  <c r="JB29" i="47"/>
  <c r="JB30" i="47"/>
  <c r="JB32" i="47"/>
  <c r="JB33" i="47"/>
  <c r="JB34" i="47"/>
  <c r="JB36" i="47"/>
  <c r="JB37" i="47"/>
  <c r="JB38" i="47"/>
  <c r="JB11" i="46"/>
  <c r="JB12" i="46"/>
  <c r="JB14" i="46"/>
  <c r="JB15" i="46"/>
  <c r="JB16" i="46"/>
  <c r="JB17" i="46"/>
  <c r="JB18" i="46"/>
  <c r="JB20" i="46"/>
  <c r="JB21" i="46"/>
  <c r="JB22" i="46"/>
  <c r="JB23" i="46"/>
  <c r="JB24" i="46"/>
  <c r="JB25" i="46"/>
  <c r="JB27" i="46"/>
  <c r="JB28" i="46"/>
  <c r="JB29" i="46"/>
  <c r="JB30" i="46"/>
  <c r="JB31" i="46"/>
  <c r="JB32" i="46"/>
  <c r="JB34" i="46"/>
  <c r="JB35" i="46"/>
  <c r="JB36" i="46"/>
  <c r="JB37" i="46"/>
  <c r="JB38" i="46"/>
  <c r="JB42" i="47"/>
  <c r="JB43" i="47"/>
  <c r="JB44" i="47"/>
  <c r="JB45" i="47"/>
  <c r="JB46" i="47"/>
  <c r="JB47" i="47"/>
  <c r="JB54" i="47"/>
  <c r="JG11" i="47"/>
  <c r="JG12" i="47"/>
  <c r="JG14" i="47"/>
  <c r="JG15" i="47"/>
  <c r="JG17" i="47"/>
  <c r="JG18" i="47"/>
  <c r="JG20" i="47"/>
  <c r="JG21" i="47"/>
  <c r="JG23" i="47"/>
  <c r="JG24" i="47"/>
  <c r="JG26" i="47"/>
  <c r="JG27" i="47"/>
  <c r="JG29" i="47"/>
  <c r="JG30" i="47"/>
  <c r="JG32" i="47"/>
  <c r="JG33" i="47"/>
  <c r="JG34" i="47"/>
  <c r="JG36" i="47"/>
  <c r="JG37" i="47"/>
  <c r="JG38" i="47"/>
  <c r="JG11" i="46"/>
  <c r="JG12" i="46"/>
  <c r="JG14" i="46"/>
  <c r="JG15" i="46"/>
  <c r="JG16" i="46"/>
  <c r="JG17" i="46"/>
  <c r="JG18" i="46"/>
  <c r="JG20" i="46"/>
  <c r="JG21" i="46"/>
  <c r="JG22" i="46"/>
  <c r="JG23" i="46"/>
  <c r="JG24" i="46"/>
  <c r="JG25" i="46"/>
  <c r="JG27" i="46"/>
  <c r="JG28" i="46"/>
  <c r="JG29" i="46"/>
  <c r="JG30" i="46"/>
  <c r="JG31" i="46"/>
  <c r="JG32" i="46"/>
  <c r="JG34" i="46"/>
  <c r="JG35" i="46"/>
  <c r="JG36" i="46"/>
  <c r="JG37" i="46"/>
  <c r="JG38" i="46"/>
  <c r="JG42" i="47"/>
  <c r="JG43" i="47"/>
  <c r="JG44" i="47"/>
  <c r="JG45" i="47"/>
  <c r="JG46" i="47"/>
  <c r="JG47" i="47"/>
  <c r="JG54" i="47"/>
  <c r="JL11" i="47"/>
  <c r="JL12" i="47"/>
  <c r="JL14" i="47"/>
  <c r="JL15" i="47"/>
  <c r="JL17" i="47"/>
  <c r="JL18" i="47"/>
  <c r="JL20" i="47"/>
  <c r="JL21" i="47"/>
  <c r="JL23" i="47"/>
  <c r="JL24" i="47"/>
  <c r="JL26" i="47"/>
  <c r="JL27" i="47"/>
  <c r="JL29" i="47"/>
  <c r="JL30" i="47"/>
  <c r="JL32" i="47"/>
  <c r="JL33" i="47"/>
  <c r="JL34" i="47"/>
  <c r="JL36" i="47"/>
  <c r="JL37" i="47"/>
  <c r="JL38" i="47"/>
  <c r="JL11" i="46"/>
  <c r="JL12" i="46"/>
  <c r="JL14" i="46"/>
  <c r="JL15" i="46"/>
  <c r="JL16" i="46"/>
  <c r="JL17" i="46"/>
  <c r="JL18" i="46"/>
  <c r="JL20" i="46"/>
  <c r="JL21" i="46"/>
  <c r="JL22" i="46"/>
  <c r="JL23" i="46"/>
  <c r="JL24" i="46"/>
  <c r="JL25" i="46"/>
  <c r="JL27" i="46"/>
  <c r="JL28" i="46"/>
  <c r="JL29" i="46"/>
  <c r="JL30" i="46"/>
  <c r="JL31" i="46"/>
  <c r="JL32" i="46"/>
  <c r="JL34" i="46"/>
  <c r="JL35" i="46"/>
  <c r="JL36" i="46"/>
  <c r="JL37" i="46"/>
  <c r="JL38" i="46"/>
  <c r="JL42" i="47"/>
  <c r="JL43" i="47"/>
  <c r="JL44" i="47"/>
  <c r="JL45" i="47"/>
  <c r="JL46" i="47"/>
  <c r="JL47" i="47"/>
  <c r="JL54" i="47"/>
  <c r="JQ11" i="47"/>
  <c r="JQ12" i="47"/>
  <c r="JQ14" i="47"/>
  <c r="JQ15" i="47"/>
  <c r="JQ17" i="47"/>
  <c r="JQ18" i="47"/>
  <c r="JQ20" i="47"/>
  <c r="JQ21" i="47"/>
  <c r="JQ23" i="47"/>
  <c r="JQ24" i="47"/>
  <c r="JQ26" i="47"/>
  <c r="JQ27" i="47"/>
  <c r="JQ29" i="47"/>
  <c r="JQ30" i="47"/>
  <c r="JQ32" i="47"/>
  <c r="JQ33" i="47"/>
  <c r="JQ34" i="47"/>
  <c r="JQ36" i="47"/>
  <c r="JQ37" i="47"/>
  <c r="JQ38" i="47"/>
  <c r="JQ11" i="46"/>
  <c r="JQ12" i="46"/>
  <c r="JQ14" i="46"/>
  <c r="JQ15" i="46"/>
  <c r="JQ16" i="46"/>
  <c r="JQ17" i="46"/>
  <c r="JQ18" i="46"/>
  <c r="JQ20" i="46"/>
  <c r="JQ21" i="46"/>
  <c r="JQ22" i="46"/>
  <c r="JQ23" i="46"/>
  <c r="JQ24" i="46"/>
  <c r="JQ25" i="46"/>
  <c r="JQ27" i="46"/>
  <c r="JQ28" i="46"/>
  <c r="JQ29" i="46"/>
  <c r="JQ30" i="46"/>
  <c r="JQ31" i="46"/>
  <c r="JQ32" i="46"/>
  <c r="JQ34" i="46"/>
  <c r="JQ35" i="46"/>
  <c r="JQ36" i="46"/>
  <c r="JQ37" i="46"/>
  <c r="JQ38" i="46"/>
  <c r="JQ42" i="47"/>
  <c r="JQ43" i="47"/>
  <c r="JQ44" i="47"/>
  <c r="JQ45" i="47"/>
  <c r="JQ46" i="47"/>
  <c r="JQ47" i="47"/>
  <c r="JQ54" i="47"/>
  <c r="JV11" i="47"/>
  <c r="JV12" i="47"/>
  <c r="JV14" i="47"/>
  <c r="JV15" i="47"/>
  <c r="JV17" i="47"/>
  <c r="JV18" i="47"/>
  <c r="JV20" i="47"/>
  <c r="JV21" i="47"/>
  <c r="JV23" i="47"/>
  <c r="JV24" i="47"/>
  <c r="JV26" i="47"/>
  <c r="JV27" i="47"/>
  <c r="JV29" i="47"/>
  <c r="JV30" i="47"/>
  <c r="JV32" i="47"/>
  <c r="JV33" i="47"/>
  <c r="JV34" i="47"/>
  <c r="JV36" i="47"/>
  <c r="JV37" i="47"/>
  <c r="JV38" i="47"/>
  <c r="JV11" i="46"/>
  <c r="JV12" i="46"/>
  <c r="JV14" i="46"/>
  <c r="JV15" i="46"/>
  <c r="JV16" i="46"/>
  <c r="JV17" i="46"/>
  <c r="JV18" i="46"/>
  <c r="JV20" i="46"/>
  <c r="JV21" i="46"/>
  <c r="JV22" i="46"/>
  <c r="JV23" i="46"/>
  <c r="JV24" i="46"/>
  <c r="JV25" i="46"/>
  <c r="JV27" i="46"/>
  <c r="JV28" i="46"/>
  <c r="JV29" i="46"/>
  <c r="JV30" i="46"/>
  <c r="JV31" i="46"/>
  <c r="JV32" i="46"/>
  <c r="JV34" i="46"/>
  <c r="JV35" i="46"/>
  <c r="JV36" i="46"/>
  <c r="JV37" i="46"/>
  <c r="JV38" i="46"/>
  <c r="JV42" i="47"/>
  <c r="JV43" i="47"/>
  <c r="JV44" i="47"/>
  <c r="JV45" i="47"/>
  <c r="JV46" i="47"/>
  <c r="JV47" i="47"/>
  <c r="JV54" i="47"/>
  <c r="KA11" i="47"/>
  <c r="KA12" i="47"/>
  <c r="KA14" i="47"/>
  <c r="KA15" i="47"/>
  <c r="KA17" i="47"/>
  <c r="KA18" i="47"/>
  <c r="KA20" i="47"/>
  <c r="KA21" i="47"/>
  <c r="KA23" i="47"/>
  <c r="KA24" i="47"/>
  <c r="KA26" i="47"/>
  <c r="KA27" i="47"/>
  <c r="KA29" i="47"/>
  <c r="KA30" i="47"/>
  <c r="KA32" i="47"/>
  <c r="KA33" i="47"/>
  <c r="KA34" i="47"/>
  <c r="KA36" i="47"/>
  <c r="KA37" i="47"/>
  <c r="KA38" i="47"/>
  <c r="KA11" i="46"/>
  <c r="KA12" i="46"/>
  <c r="KA14" i="46"/>
  <c r="KA15" i="46"/>
  <c r="KA16" i="46"/>
  <c r="KA17" i="46"/>
  <c r="KA18" i="46"/>
  <c r="KA20" i="46"/>
  <c r="KA21" i="46"/>
  <c r="KA22" i="46"/>
  <c r="KA23" i="46"/>
  <c r="KA24" i="46"/>
  <c r="KA25" i="46"/>
  <c r="KA27" i="46"/>
  <c r="KA28" i="46"/>
  <c r="KA29" i="46"/>
  <c r="KA30" i="46"/>
  <c r="KA31" i="46"/>
  <c r="KA32" i="46"/>
  <c r="KA34" i="46"/>
  <c r="KA35" i="46"/>
  <c r="KA36" i="46"/>
  <c r="KA37" i="46"/>
  <c r="KA38" i="46"/>
  <c r="KA42" i="47"/>
  <c r="KA43" i="47"/>
  <c r="KA44" i="47"/>
  <c r="KA45" i="47"/>
  <c r="KA46" i="47"/>
  <c r="KA47" i="47"/>
  <c r="KA54" i="47"/>
  <c r="KF11" i="47"/>
  <c r="KF12" i="47"/>
  <c r="KF14" i="47"/>
  <c r="KF15" i="47"/>
  <c r="KF17" i="47"/>
  <c r="KF18" i="47"/>
  <c r="KF20" i="47"/>
  <c r="KF21" i="47"/>
  <c r="KF23" i="47"/>
  <c r="KF24" i="47"/>
  <c r="KF26" i="47"/>
  <c r="KF27" i="47"/>
  <c r="KF29" i="47"/>
  <c r="KF30" i="47"/>
  <c r="KF32" i="47"/>
  <c r="KF33" i="47"/>
  <c r="KF34" i="47"/>
  <c r="KF36" i="47"/>
  <c r="KF37" i="47"/>
  <c r="KF38" i="47"/>
  <c r="KF11" i="46"/>
  <c r="KF12" i="46"/>
  <c r="KF14" i="46"/>
  <c r="KF15" i="46"/>
  <c r="KF16" i="46"/>
  <c r="KF17" i="46"/>
  <c r="KF18" i="46"/>
  <c r="KF20" i="46"/>
  <c r="KF21" i="46"/>
  <c r="KF22" i="46"/>
  <c r="KF23" i="46"/>
  <c r="KF24" i="46"/>
  <c r="KF25" i="46"/>
  <c r="KF27" i="46"/>
  <c r="KF28" i="46"/>
  <c r="KF29" i="46"/>
  <c r="KF30" i="46"/>
  <c r="KF31" i="46"/>
  <c r="KF32" i="46"/>
  <c r="KF34" i="46"/>
  <c r="KF35" i="46"/>
  <c r="KF36" i="46"/>
  <c r="KF37" i="46"/>
  <c r="KF38" i="46"/>
  <c r="KF42" i="47"/>
  <c r="KF43" i="47"/>
  <c r="KF44" i="47"/>
  <c r="KF45" i="47"/>
  <c r="KF46" i="47"/>
  <c r="KF47" i="47"/>
  <c r="KF54" i="47"/>
  <c r="KK11" i="47"/>
  <c r="KK12" i="47"/>
  <c r="KK14" i="47"/>
  <c r="KK15" i="47"/>
  <c r="KK17" i="47"/>
  <c r="KK18" i="47"/>
  <c r="KK20" i="47"/>
  <c r="KK21" i="47"/>
  <c r="KK23" i="47"/>
  <c r="KK24" i="47"/>
  <c r="KK26" i="47"/>
  <c r="KK27" i="47"/>
  <c r="KK29" i="47"/>
  <c r="KK30" i="47"/>
  <c r="KK32" i="47"/>
  <c r="KK33" i="47"/>
  <c r="KK34" i="47"/>
  <c r="KK36" i="47"/>
  <c r="KK37" i="47"/>
  <c r="KK38" i="47"/>
  <c r="KK11" i="46"/>
  <c r="KK12" i="46"/>
  <c r="KK14" i="46"/>
  <c r="KK15" i="46"/>
  <c r="KK16" i="46"/>
  <c r="KK17" i="46"/>
  <c r="KK18" i="46"/>
  <c r="KK20" i="46"/>
  <c r="KK21" i="46"/>
  <c r="KK22" i="46"/>
  <c r="KK23" i="46"/>
  <c r="KK24" i="46"/>
  <c r="KK25" i="46"/>
  <c r="KK27" i="46"/>
  <c r="KK28" i="46"/>
  <c r="KK29" i="46"/>
  <c r="KK30" i="46"/>
  <c r="KK31" i="46"/>
  <c r="KK32" i="46"/>
  <c r="KK34" i="46"/>
  <c r="KK35" i="46"/>
  <c r="KK36" i="46"/>
  <c r="KK37" i="46"/>
  <c r="KK38" i="46"/>
  <c r="KK42" i="47"/>
  <c r="KK43" i="47"/>
  <c r="KK44" i="47"/>
  <c r="KK45" i="47"/>
  <c r="KK46" i="47"/>
  <c r="KK47" i="47"/>
  <c r="KK54" i="47"/>
  <c r="KP11" i="47"/>
  <c r="KP12" i="47"/>
  <c r="KP14" i="47"/>
  <c r="KP15" i="47"/>
  <c r="KP17" i="47"/>
  <c r="KP18" i="47"/>
  <c r="KP20" i="47"/>
  <c r="KP21" i="47"/>
  <c r="KP23" i="47"/>
  <c r="KP24" i="47"/>
  <c r="KP26" i="47"/>
  <c r="KP27" i="47"/>
  <c r="KP29" i="47"/>
  <c r="KP30" i="47"/>
  <c r="KP32" i="47"/>
  <c r="KP33" i="47"/>
  <c r="KP34" i="47"/>
  <c r="KP36" i="47"/>
  <c r="KP37" i="47"/>
  <c r="KP38" i="47"/>
  <c r="KP11" i="46"/>
  <c r="KP12" i="46"/>
  <c r="KP14" i="46"/>
  <c r="KP15" i="46"/>
  <c r="KP16" i="46"/>
  <c r="KP17" i="46"/>
  <c r="KP18" i="46"/>
  <c r="KP20" i="46"/>
  <c r="KP21" i="46"/>
  <c r="KP22" i="46"/>
  <c r="KP23" i="46"/>
  <c r="KP24" i="46"/>
  <c r="KP25" i="46"/>
  <c r="KP27" i="46"/>
  <c r="KP28" i="46"/>
  <c r="KP29" i="46"/>
  <c r="KP30" i="46"/>
  <c r="KP31" i="46"/>
  <c r="KP32" i="46"/>
  <c r="KP34" i="46"/>
  <c r="KP35" i="46"/>
  <c r="KP36" i="46"/>
  <c r="KP37" i="46"/>
  <c r="KP38" i="46"/>
  <c r="KP42" i="47"/>
  <c r="KP43" i="47"/>
  <c r="KP44" i="47"/>
  <c r="KP45" i="47"/>
  <c r="KP46" i="47"/>
  <c r="KP47" i="47"/>
  <c r="KP54" i="47"/>
  <c r="KU11" i="47"/>
  <c r="KU12" i="47"/>
  <c r="KU14" i="47"/>
  <c r="KU15" i="47"/>
  <c r="KU17" i="47"/>
  <c r="KU18" i="47"/>
  <c r="KU20" i="47"/>
  <c r="KU21" i="47"/>
  <c r="KU23" i="47"/>
  <c r="KU24" i="47"/>
  <c r="KU26" i="47"/>
  <c r="KU27" i="47"/>
  <c r="KU29" i="47"/>
  <c r="KU30" i="47"/>
  <c r="KU32" i="47"/>
  <c r="KU33" i="47"/>
  <c r="KU34" i="47"/>
  <c r="KU36" i="47"/>
  <c r="KU37" i="47"/>
  <c r="KU38" i="47"/>
  <c r="KU11" i="46"/>
  <c r="KU12" i="46"/>
  <c r="KU14" i="46"/>
  <c r="KU15" i="46"/>
  <c r="KU16" i="46"/>
  <c r="KU17" i="46"/>
  <c r="KU18" i="46"/>
  <c r="KU20" i="46"/>
  <c r="KU21" i="46"/>
  <c r="KU22" i="46"/>
  <c r="KU23" i="46"/>
  <c r="KU24" i="46"/>
  <c r="KU25" i="46"/>
  <c r="KU27" i="46"/>
  <c r="KU28" i="46"/>
  <c r="KU29" i="46"/>
  <c r="KU30" i="46"/>
  <c r="KU31" i="46"/>
  <c r="KU32" i="46"/>
  <c r="KU34" i="46"/>
  <c r="KU35" i="46"/>
  <c r="KU36" i="46"/>
  <c r="KU37" i="46"/>
  <c r="KU38" i="46"/>
  <c r="KU42" i="47"/>
  <c r="KU43" i="47"/>
  <c r="KU44" i="47"/>
  <c r="KU45" i="47"/>
  <c r="KU46" i="47"/>
  <c r="KU47" i="47"/>
  <c r="KU54" i="47"/>
  <c r="KZ11" i="47"/>
  <c r="KZ12" i="47"/>
  <c r="KZ14" i="47"/>
  <c r="KZ15" i="47"/>
  <c r="KZ17" i="47"/>
  <c r="KZ18" i="47"/>
  <c r="KZ20" i="47"/>
  <c r="KZ21" i="47"/>
  <c r="KZ23" i="47"/>
  <c r="KZ24" i="47"/>
  <c r="KZ26" i="47"/>
  <c r="KZ27" i="47"/>
  <c r="KZ29" i="47"/>
  <c r="KZ30" i="47"/>
  <c r="KZ32" i="47"/>
  <c r="KZ33" i="47"/>
  <c r="KZ34" i="47"/>
  <c r="KZ36" i="47"/>
  <c r="KZ37" i="47"/>
  <c r="KZ38" i="47"/>
  <c r="KZ11" i="46"/>
  <c r="KZ12" i="46"/>
  <c r="KZ14" i="46"/>
  <c r="KZ15" i="46"/>
  <c r="KZ16" i="46"/>
  <c r="KZ17" i="46"/>
  <c r="KZ18" i="46"/>
  <c r="KZ20" i="46"/>
  <c r="KZ21" i="46"/>
  <c r="KZ22" i="46"/>
  <c r="KZ23" i="46"/>
  <c r="KZ24" i="46"/>
  <c r="KZ25" i="46"/>
  <c r="KZ27" i="46"/>
  <c r="KZ28" i="46"/>
  <c r="KZ29" i="46"/>
  <c r="KZ30" i="46"/>
  <c r="KZ31" i="46"/>
  <c r="KZ32" i="46"/>
  <c r="KZ34" i="46"/>
  <c r="KZ35" i="46"/>
  <c r="KZ36" i="46"/>
  <c r="KZ37" i="46"/>
  <c r="KZ38" i="46"/>
  <c r="KZ42" i="47"/>
  <c r="KZ43" i="47"/>
  <c r="KZ44" i="47"/>
  <c r="KZ45" i="47"/>
  <c r="KZ46" i="47"/>
  <c r="KZ47" i="47"/>
  <c r="KZ54" i="47"/>
  <c r="D39" i="47"/>
  <c r="D40" i="46"/>
  <c r="I39" i="47"/>
  <c r="I40" i="46"/>
  <c r="N39" i="47"/>
  <c r="N40" i="46"/>
  <c r="S39" i="47"/>
  <c r="S40" i="46"/>
  <c r="X39" i="47"/>
  <c r="X40" i="46"/>
  <c r="AC39" i="47"/>
  <c r="AC40" i="46"/>
  <c r="AH39" i="47"/>
  <c r="AH40" i="46"/>
  <c r="AM39" i="47"/>
  <c r="AM40" i="46"/>
  <c r="AR39" i="47"/>
  <c r="AR40" i="46"/>
  <c r="AW39" i="47"/>
  <c r="AW40" i="46"/>
  <c r="BB39" i="47"/>
  <c r="BB40" i="46"/>
  <c r="BG39" i="47"/>
  <c r="BG40" i="46"/>
  <c r="BL39" i="47"/>
  <c r="BL40" i="46"/>
  <c r="BQ39" i="47"/>
  <c r="BQ40" i="46"/>
  <c r="BV39" i="47"/>
  <c r="BV40" i="46"/>
  <c r="CA39" i="47"/>
  <c r="CA40" i="46"/>
  <c r="CF39" i="47"/>
  <c r="CF40" i="46"/>
  <c r="CK39" i="47"/>
  <c r="CK40" i="46"/>
  <c r="CP39" i="47"/>
  <c r="CP40" i="46"/>
  <c r="CU39" i="47"/>
  <c r="CU40" i="46"/>
  <c r="CZ39" i="47"/>
  <c r="CZ40" i="46"/>
  <c r="DE39" i="47"/>
  <c r="DE40" i="46"/>
  <c r="DJ39" i="47"/>
  <c r="DJ40" i="46"/>
  <c r="DO39" i="47"/>
  <c r="DO40" i="46"/>
  <c r="DT39" i="47"/>
  <c r="DT40" i="46"/>
  <c r="DY39" i="47"/>
  <c r="DY40" i="46"/>
  <c r="ED39" i="47"/>
  <c r="ED40" i="46"/>
  <c r="EI39" i="47"/>
  <c r="EI40" i="46"/>
  <c r="EN39" i="47"/>
  <c r="EN40" i="46"/>
  <c r="ES39" i="47"/>
  <c r="ES40" i="46"/>
  <c r="EX39" i="47"/>
  <c r="EX40" i="46"/>
  <c r="FC39" i="47"/>
  <c r="FC40" i="46"/>
  <c r="FH39" i="47"/>
  <c r="FH40" i="46"/>
  <c r="FM39" i="47"/>
  <c r="FM40" i="46"/>
  <c r="FR39" i="47"/>
  <c r="FR40" i="46"/>
  <c r="FW39" i="47"/>
  <c r="FW40" i="46"/>
  <c r="GB39" i="47"/>
  <c r="GB40" i="46"/>
  <c r="GG39" i="47"/>
  <c r="GG40" i="46"/>
  <c r="GL39" i="47"/>
  <c r="GL40" i="46"/>
  <c r="GQ39" i="47"/>
  <c r="GQ40" i="46"/>
  <c r="GV39" i="47"/>
  <c r="GV40" i="46"/>
  <c r="HA39" i="47"/>
  <c r="HA40" i="46"/>
  <c r="HF39" i="47"/>
  <c r="HF40" i="46"/>
  <c r="HK39" i="47"/>
  <c r="HK40" i="46"/>
  <c r="HP39" i="47"/>
  <c r="HP40" i="46"/>
  <c r="HU39" i="47"/>
  <c r="HU40" i="46"/>
  <c r="HZ39" i="47"/>
  <c r="HZ40" i="46"/>
  <c r="IE39" i="47"/>
  <c r="IE40" i="46"/>
  <c r="IJ39" i="47"/>
  <c r="IJ40" i="46"/>
  <c r="IO39" i="47"/>
  <c r="IO40" i="46"/>
  <c r="IT39" i="47"/>
  <c r="IT40" i="46"/>
  <c r="IY39" i="47"/>
  <c r="IY40" i="46"/>
  <c r="JD39" i="47"/>
  <c r="JD40" i="46"/>
  <c r="JI39" i="47"/>
  <c r="JI40" i="46"/>
  <c r="JN39" i="47"/>
  <c r="JN40" i="46"/>
  <c r="JS39" i="47"/>
  <c r="JS40" i="46"/>
  <c r="JX39" i="47"/>
  <c r="JX40" i="46"/>
  <c r="KC39" i="47"/>
  <c r="KC40" i="46"/>
  <c r="KH39" i="47"/>
  <c r="KH40" i="46"/>
  <c r="KM39" i="47"/>
  <c r="KM40" i="46"/>
  <c r="KR39" i="47"/>
  <c r="KR40" i="46"/>
  <c r="KW39" i="47"/>
  <c r="KW40" i="46"/>
  <c r="LB54" i="47"/>
  <c r="LB47" i="47"/>
  <c r="LB46" i="47"/>
  <c r="LB45" i="47"/>
  <c r="LB44" i="47"/>
  <c r="LB43" i="47"/>
  <c r="LB42" i="47"/>
  <c r="LB38" i="47"/>
  <c r="LB37" i="47"/>
  <c r="LB36" i="47"/>
  <c r="LB34" i="47"/>
  <c r="LB33" i="47"/>
  <c r="LB32" i="47"/>
  <c r="LB30" i="47"/>
  <c r="LB29" i="47"/>
  <c r="LB27" i="47"/>
  <c r="LB26" i="47"/>
  <c r="LB24" i="47"/>
  <c r="LB23" i="47"/>
  <c r="LB21" i="47"/>
  <c r="LB20" i="47"/>
  <c r="LB18" i="47"/>
  <c r="LB17" i="47"/>
  <c r="LB15" i="47"/>
  <c r="LB14" i="47"/>
  <c r="LB12" i="47"/>
  <c r="LB11" i="47"/>
  <c r="C39" i="47"/>
  <c r="C40" i="46"/>
  <c r="H39" i="47"/>
  <c r="H40" i="46"/>
  <c r="M39" i="47"/>
  <c r="M40" i="46"/>
  <c r="R39" i="47"/>
  <c r="R40" i="46"/>
  <c r="W39" i="47"/>
  <c r="W40" i="46"/>
  <c r="AB39" i="47"/>
  <c r="AB40" i="46"/>
  <c r="AG39" i="47"/>
  <c r="AG40" i="46"/>
  <c r="AL39" i="47"/>
  <c r="AL40" i="46"/>
  <c r="AQ39" i="47"/>
  <c r="AQ40" i="46"/>
  <c r="AV39" i="47"/>
  <c r="AV40" i="46"/>
  <c r="BA39" i="47"/>
  <c r="BA40" i="46"/>
  <c r="BF39" i="47"/>
  <c r="BF40" i="46"/>
  <c r="BK39" i="47"/>
  <c r="BK40" i="46"/>
  <c r="BP39" i="47"/>
  <c r="BP40" i="46"/>
  <c r="BU39" i="47"/>
  <c r="BU40" i="46"/>
  <c r="BZ39" i="47"/>
  <c r="BZ40" i="46"/>
  <c r="CJ39" i="47"/>
  <c r="CJ40" i="46"/>
  <c r="CO39" i="47"/>
  <c r="CO40" i="46"/>
  <c r="CT39" i="47"/>
  <c r="CT40" i="46"/>
  <c r="CY39" i="47"/>
  <c r="CY40" i="46"/>
  <c r="DD39" i="47"/>
  <c r="DD40" i="46"/>
  <c r="DI39" i="47"/>
  <c r="DI40" i="46"/>
  <c r="DN39" i="47"/>
  <c r="DN40" i="46"/>
  <c r="DS39" i="47"/>
  <c r="DS40" i="46"/>
  <c r="DX39" i="47"/>
  <c r="DX40" i="46"/>
  <c r="EC39" i="47"/>
  <c r="EC40" i="46"/>
  <c r="EH39" i="47"/>
  <c r="EH40" i="46"/>
  <c r="EM39" i="47"/>
  <c r="EM40" i="46"/>
  <c r="ER39" i="47"/>
  <c r="ER40" i="46"/>
  <c r="EW39" i="47"/>
  <c r="EW40" i="46"/>
  <c r="FB39" i="47"/>
  <c r="FB40" i="46"/>
  <c r="FG39" i="47"/>
  <c r="FG40" i="46"/>
  <c r="FL39" i="47"/>
  <c r="FL40" i="46"/>
  <c r="FQ39" i="47"/>
  <c r="FQ40" i="46"/>
  <c r="FV39" i="47"/>
  <c r="FV40" i="46"/>
  <c r="GA39" i="47"/>
  <c r="GA40" i="46"/>
  <c r="GF39" i="47"/>
  <c r="GF40" i="46"/>
  <c r="GK39" i="47"/>
  <c r="GK40" i="46"/>
  <c r="GP39" i="47"/>
  <c r="GP40" i="46"/>
  <c r="GU39" i="47"/>
  <c r="GU40" i="46"/>
  <c r="GZ39" i="47"/>
  <c r="GZ40" i="46"/>
  <c r="HE39" i="47"/>
  <c r="HE40" i="46"/>
  <c r="HJ39" i="47"/>
  <c r="HJ40" i="46"/>
  <c r="HO39" i="47"/>
  <c r="HO40" i="46"/>
  <c r="HT39" i="47"/>
  <c r="HT40" i="46"/>
  <c r="HY39" i="47"/>
  <c r="HY40" i="46"/>
  <c r="ID39" i="47"/>
  <c r="ID40" i="46"/>
  <c r="II39" i="47"/>
  <c r="II40" i="46"/>
  <c r="IN39" i="47"/>
  <c r="IN40" i="46"/>
  <c r="IS39" i="47"/>
  <c r="IS40" i="46"/>
  <c r="IX39" i="47"/>
  <c r="IX40" i="46"/>
  <c r="JC39" i="47"/>
  <c r="JC40" i="46"/>
  <c r="JH39" i="47"/>
  <c r="JH40" i="46"/>
  <c r="JM39" i="47"/>
  <c r="JM40" i="46"/>
  <c r="JR39" i="47"/>
  <c r="JR40" i="46"/>
  <c r="JW39" i="47"/>
  <c r="JW40" i="46"/>
  <c r="KB39" i="47"/>
  <c r="KB40" i="46"/>
  <c r="KG39" i="47"/>
  <c r="KG40" i="46"/>
  <c r="KL39" i="47"/>
  <c r="KL40" i="46"/>
  <c r="KQ39" i="47"/>
  <c r="KQ40" i="46"/>
  <c r="KV39" i="47"/>
  <c r="KV40" i="46"/>
  <c r="LA54" i="47"/>
  <c r="LA47" i="47"/>
  <c r="LA46" i="47"/>
  <c r="LA45" i="47"/>
  <c r="LC45" i="47" s="1"/>
  <c r="LA44" i="47"/>
  <c r="LA43" i="47"/>
  <c r="LA42" i="47"/>
  <c r="LA38" i="47"/>
  <c r="LA37" i="47"/>
  <c r="LC37" i="47" s="1"/>
  <c r="LA36" i="47"/>
  <c r="LC36" i="47" s="1"/>
  <c r="LA34" i="47"/>
  <c r="LC34" i="47" s="1"/>
  <c r="LA33" i="47"/>
  <c r="LA32" i="47"/>
  <c r="LA30" i="47"/>
  <c r="LA29" i="47"/>
  <c r="LC29" i="47" s="1"/>
  <c r="LA27" i="47"/>
  <c r="LC27" i="47" s="1"/>
  <c r="LA26" i="47"/>
  <c r="LA24" i="47"/>
  <c r="LA23" i="47"/>
  <c r="LA21" i="47"/>
  <c r="LC21" i="47" s="1"/>
  <c r="LA20" i="47"/>
  <c r="LA18" i="47"/>
  <c r="LA17" i="47"/>
  <c r="LA15" i="47"/>
  <c r="LA14" i="47"/>
  <c r="LC14" i="47" s="1"/>
  <c r="LA12" i="47"/>
  <c r="LC12" i="47" s="1"/>
  <c r="LA11" i="47"/>
  <c r="LC11" i="47" s="1"/>
  <c r="LB25" i="46"/>
  <c r="LA25" i="46"/>
  <c r="LB24" i="46"/>
  <c r="LA24" i="46"/>
  <c r="LB38" i="46"/>
  <c r="LA38" i="46"/>
  <c r="LB37" i="46"/>
  <c r="LA37" i="46"/>
  <c r="LB36" i="46"/>
  <c r="LA36" i="46"/>
  <c r="LB35" i="46"/>
  <c r="LA35" i="46"/>
  <c r="LB34" i="46"/>
  <c r="LA34" i="46"/>
  <c r="LB32" i="46"/>
  <c r="LA32" i="46"/>
  <c r="LB31" i="46"/>
  <c r="LA31" i="46"/>
  <c r="LB30" i="46"/>
  <c r="LA30" i="46"/>
  <c r="LB29" i="46"/>
  <c r="LA29" i="46"/>
  <c r="LB28" i="46"/>
  <c r="LA28" i="46"/>
  <c r="LB27" i="46"/>
  <c r="LA27" i="46"/>
  <c r="LB23" i="46"/>
  <c r="LA23" i="46"/>
  <c r="LB22" i="46"/>
  <c r="LA22" i="46"/>
  <c r="LB21" i="46"/>
  <c r="LA21" i="46"/>
  <c r="LB20" i="46"/>
  <c r="LA20" i="46"/>
  <c r="LB18" i="46"/>
  <c r="LA18" i="46"/>
  <c r="LB17" i="46"/>
  <c r="LA17" i="46"/>
  <c r="LB16" i="46"/>
  <c r="LA16" i="46"/>
  <c r="LB15" i="46"/>
  <c r="LA15" i="46"/>
  <c r="LB14" i="46"/>
  <c r="LA14" i="46"/>
  <c r="LB12" i="46"/>
  <c r="LA12" i="46"/>
  <c r="LB11" i="46"/>
  <c r="LA11" i="46"/>
  <c r="G29" i="53"/>
  <c r="G34" i="53"/>
  <c r="F29" i="53"/>
  <c r="F34" i="53"/>
  <c r="E29" i="53"/>
  <c r="E34" i="53"/>
  <c r="D29" i="53"/>
  <c r="D34" i="53"/>
  <c r="C29" i="53"/>
  <c r="C34" i="53"/>
  <c r="H10" i="53"/>
  <c r="B47" i="15"/>
  <c r="L22" i="68"/>
  <c r="K22" i="68"/>
  <c r="D22" i="68"/>
  <c r="E22" i="68"/>
  <c r="F22" i="68"/>
  <c r="D35" i="68"/>
  <c r="E35" i="68"/>
  <c r="J22" i="68"/>
  <c r="I22" i="68"/>
  <c r="H35" i="68"/>
  <c r="H22" i="68"/>
  <c r="G35" i="68"/>
  <c r="G22" i="68"/>
  <c r="C22" i="68"/>
  <c r="B22" i="68"/>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79" i="3" s="1"/>
  <c r="G29" i="18"/>
  <c r="H29" i="18" s="1"/>
  <c r="G28" i="18"/>
  <c r="G27" i="18"/>
  <c r="H27" i="18" s="1"/>
  <c r="G26" i="18"/>
  <c r="H26" i="18" s="1"/>
  <c r="G25" i="18"/>
  <c r="G24" i="18"/>
  <c r="G21" i="18"/>
  <c r="G20" i="18"/>
  <c r="H20" i="18" s="1"/>
  <c r="G19" i="18"/>
  <c r="G15" i="18"/>
  <c r="H15" i="18" s="1"/>
  <c r="G14" i="18"/>
  <c r="G13" i="18"/>
  <c r="O14" i="75"/>
  <c r="Q14" i="75" s="1"/>
  <c r="G290" i="40" l="1"/>
  <c r="E39" i="14"/>
  <c r="E57" i="14" s="1"/>
  <c r="E64" i="14" s="1"/>
  <c r="G37" i="58"/>
  <c r="H44" i="53"/>
  <c r="C35" i="53"/>
  <c r="H50" i="53"/>
  <c r="F35" i="53"/>
  <c r="BI44" i="51"/>
  <c r="V44" i="51"/>
  <c r="AP44" i="51"/>
  <c r="BJ10" i="51"/>
  <c r="Q44" i="51"/>
  <c r="AK44" i="51"/>
  <c r="BE44" i="51"/>
  <c r="G44" i="51"/>
  <c r="AA44" i="51"/>
  <c r="AU44" i="51"/>
  <c r="BF44" i="51"/>
  <c r="BH26" i="51"/>
  <c r="BJ49" i="51"/>
  <c r="BJ11" i="51"/>
  <c r="BH17" i="51"/>
  <c r="BH18" i="51"/>
  <c r="BH20" i="51"/>
  <c r="BJ13" i="51"/>
  <c r="BJ37" i="51"/>
  <c r="BH43" i="51"/>
  <c r="BH21" i="51"/>
  <c r="BJ14" i="51"/>
  <c r="BJ47" i="51"/>
  <c r="BJ42" i="51"/>
  <c r="BJ17" i="51"/>
  <c r="BJ43" i="51"/>
  <c r="BJ38" i="51"/>
  <c r="BJ15" i="51"/>
  <c r="BJ16" i="51"/>
  <c r="BH10" i="51"/>
  <c r="BH27" i="51"/>
  <c r="BJ18" i="51"/>
  <c r="BH32" i="51"/>
  <c r="BJ20" i="51"/>
  <c r="BH33" i="51"/>
  <c r="BJ21" i="51"/>
  <c r="BH11" i="51"/>
  <c r="BH37" i="51"/>
  <c r="BJ22" i="51"/>
  <c r="BH13" i="51"/>
  <c r="BH38" i="51"/>
  <c r="BJ24" i="51"/>
  <c r="BJ34" i="51"/>
  <c r="BH14" i="51"/>
  <c r="BH40" i="51"/>
  <c r="BJ25" i="51"/>
  <c r="BH15" i="51"/>
  <c r="BH41" i="51"/>
  <c r="BJ26" i="51"/>
  <c r="BH46" i="51"/>
  <c r="L40" i="49"/>
  <c r="G40" i="49"/>
  <c r="AF40" i="49"/>
  <c r="V40" i="49"/>
  <c r="LC20" i="47"/>
  <c r="LC44" i="47"/>
  <c r="LE18" i="47"/>
  <c r="LE38" i="47"/>
  <c r="LE15" i="47"/>
  <c r="LE17" i="47"/>
  <c r="LC32" i="47"/>
  <c r="LE47" i="47"/>
  <c r="LE37" i="47"/>
  <c r="LE14" i="47"/>
  <c r="LC53" i="47"/>
  <c r="LC30" i="47"/>
  <c r="LC33" i="47"/>
  <c r="LE46" i="47"/>
  <c r="LE36" i="47"/>
  <c r="LE12" i="47"/>
  <c r="LE42" i="47"/>
  <c r="LE30" i="47"/>
  <c r="LE52" i="47"/>
  <c r="LE11" i="47"/>
  <c r="LC38" i="47"/>
  <c r="LC17" i="47"/>
  <c r="LC42" i="47"/>
  <c r="LE54" i="47"/>
  <c r="LE29" i="47"/>
  <c r="LE53" i="47"/>
  <c r="LE45" i="47"/>
  <c r="LE34" i="47"/>
  <c r="LE33" i="47"/>
  <c r="LE48" i="47"/>
  <c r="LE51" i="47"/>
  <c r="LC15" i="47"/>
  <c r="LC18" i="47"/>
  <c r="LC43" i="47"/>
  <c r="LE27" i="47"/>
  <c r="LC48" i="47"/>
  <c r="LE26" i="47"/>
  <c r="LE24" i="47"/>
  <c r="LE23" i="47"/>
  <c r="LC46" i="47"/>
  <c r="LC24" i="47"/>
  <c r="LC47" i="47"/>
  <c r="LE21" i="47"/>
  <c r="LE44" i="47"/>
  <c r="LE43" i="47"/>
  <c r="LE32" i="47"/>
  <c r="LC23" i="47"/>
  <c r="LC26" i="47"/>
  <c r="LC54" i="47"/>
  <c r="LE20" i="47"/>
  <c r="G284" i="40"/>
  <c r="G43" i="40"/>
  <c r="B12" i="18"/>
  <c r="B17" i="18" s="1"/>
  <c r="R35" i="51"/>
  <c r="LC11" i="46"/>
  <c r="LC40" i="46" s="1"/>
  <c r="DO40" i="47"/>
  <c r="K27" i="12"/>
  <c r="K35" i="12" s="1"/>
  <c r="J35" i="12"/>
  <c r="J37" i="12" s="1"/>
  <c r="E24" i="12"/>
  <c r="E37" i="12" s="1"/>
  <c r="D24" i="12"/>
  <c r="D37" i="12" s="1"/>
  <c r="F24" i="12"/>
  <c r="F37" i="12" s="1"/>
  <c r="ES40" i="47"/>
  <c r="D63" i="14"/>
  <c r="JC40" i="47"/>
  <c r="EK40" i="47"/>
  <c r="D22" i="18"/>
  <c r="C33" i="20"/>
  <c r="C48" i="55"/>
  <c r="AR40" i="47"/>
  <c r="L43" i="14"/>
  <c r="M43" i="14" s="1"/>
  <c r="C43" i="67" s="1"/>
  <c r="C30" i="15" s="1"/>
  <c r="BQ40" i="47"/>
  <c r="IQ40" i="47"/>
  <c r="A3" i="146"/>
  <c r="G49" i="66"/>
  <c r="B54" i="11"/>
  <c r="P35" i="51"/>
  <c r="G72" i="66"/>
  <c r="B26" i="11"/>
  <c r="H25" i="69"/>
  <c r="H26" i="69"/>
  <c r="D77" i="69"/>
  <c r="F77" i="69"/>
  <c r="G77" i="69"/>
  <c r="H61" i="50"/>
  <c r="C61" i="50"/>
  <c r="BE61" i="45"/>
  <c r="BE62" i="45" s="1"/>
  <c r="BE63" i="45" s="1"/>
  <c r="N61" i="45"/>
  <c r="N62" i="45" s="1"/>
  <c r="N63" i="45" s="1"/>
  <c r="AK61" i="45"/>
  <c r="AK62" i="45" s="1"/>
  <c r="AK63" i="45" s="1"/>
  <c r="AO61" i="45"/>
  <c r="AO62" i="45" s="1"/>
  <c r="AO63" i="45" s="1"/>
  <c r="BG61" i="45"/>
  <c r="BG62" i="45" s="1"/>
  <c r="BG63" i="45" s="1"/>
  <c r="AW61" i="45"/>
  <c r="AW62" i="45" s="1"/>
  <c r="AW63" i="45" s="1"/>
  <c r="BI61" i="45"/>
  <c r="BI62" i="45" s="1"/>
  <c r="BI63" i="45" s="1"/>
  <c r="I14" i="18"/>
  <c r="J49" i="17"/>
  <c r="I44" i="18"/>
  <c r="I56" i="18" s="1"/>
  <c r="I13" i="18"/>
  <c r="I28" i="18"/>
  <c r="J24" i="17"/>
  <c r="I25" i="18"/>
  <c r="I35" i="18"/>
  <c r="I36" i="18" s="1"/>
  <c r="I19" i="18"/>
  <c r="J51" i="17"/>
  <c r="J64" i="16"/>
  <c r="J94" i="16"/>
  <c r="J63" i="16"/>
  <c r="J13" i="16"/>
  <c r="J62" i="16"/>
  <c r="J93" i="16"/>
  <c r="J60" i="16"/>
  <c r="J58" i="16"/>
  <c r="J20" i="16"/>
  <c r="J29" i="16"/>
  <c r="J57" i="16"/>
  <c r="J32" i="16"/>
  <c r="J27" i="16"/>
  <c r="J33" i="16"/>
  <c r="J34" i="16"/>
  <c r="J75" i="16"/>
  <c r="J35" i="16"/>
  <c r="J73" i="16"/>
  <c r="J36" i="16"/>
  <c r="J72" i="16"/>
  <c r="J37" i="16"/>
  <c r="J71" i="16"/>
  <c r="J38" i="16"/>
  <c r="J15" i="16"/>
  <c r="J66" i="16"/>
  <c r="J70" i="16"/>
  <c r="J65" i="16"/>
  <c r="H26" i="17"/>
  <c r="I26" i="17" s="1"/>
  <c r="H25" i="17"/>
  <c r="J79" i="144" s="1"/>
  <c r="J81" i="144" s="1"/>
  <c r="H23" i="17"/>
  <c r="I23" i="17" s="1"/>
  <c r="H39" i="17"/>
  <c r="I39" i="17" s="1"/>
  <c r="H24" i="17"/>
  <c r="I24" i="17" s="1"/>
  <c r="H51" i="17"/>
  <c r="I51" i="17" s="1"/>
  <c r="B76" i="3" s="1"/>
  <c r="H22" i="17"/>
  <c r="I22" i="17" s="1"/>
  <c r="H49" i="17"/>
  <c r="I49" i="17" s="1"/>
  <c r="H21" i="17"/>
  <c r="I21" i="17" s="1"/>
  <c r="H46" i="17"/>
  <c r="H40" i="17"/>
  <c r="I40" i="17" s="1"/>
  <c r="H19" i="17"/>
  <c r="I19" i="17" s="1"/>
  <c r="H47" i="17"/>
  <c r="I47" i="17" s="1"/>
  <c r="H32" i="17"/>
  <c r="H20" i="17"/>
  <c r="H48" i="17"/>
  <c r="I48" i="17" s="1"/>
  <c r="H15" i="17"/>
  <c r="I15" i="17" s="1"/>
  <c r="H52" i="17"/>
  <c r="I52" i="17" s="1"/>
  <c r="H14" i="17"/>
  <c r="I14" i="17" s="1"/>
  <c r="H38" i="17"/>
  <c r="H13" i="17"/>
  <c r="I13" i="17" s="1"/>
  <c r="H27" i="16"/>
  <c r="I27" i="16" s="1"/>
  <c r="C14" i="11" s="1"/>
  <c r="H73" i="16"/>
  <c r="I73" i="16" s="1"/>
  <c r="H96" i="16"/>
  <c r="I96" i="16" s="1"/>
  <c r="H72" i="16"/>
  <c r="I72" i="16" s="1"/>
  <c r="H95" i="16"/>
  <c r="I95" i="16" s="1"/>
  <c r="H20" i="16"/>
  <c r="I20" i="16" s="1"/>
  <c r="C19" i="11" s="1"/>
  <c r="H63" i="16"/>
  <c r="I63" i="16" s="1"/>
  <c r="C49" i="11" s="1"/>
  <c r="D49" i="11" s="1"/>
  <c r="H94" i="16"/>
  <c r="I94" i="16" s="1"/>
  <c r="H21" i="16"/>
  <c r="I21" i="16" s="1"/>
  <c r="H62" i="16"/>
  <c r="I62" i="16" s="1"/>
  <c r="H93" i="16"/>
  <c r="I93" i="16" s="1"/>
  <c r="C68" i="11" s="1"/>
  <c r="D68" i="11" s="1"/>
  <c r="H60" i="16"/>
  <c r="H13" i="16"/>
  <c r="H22" i="16"/>
  <c r="I22" i="16" s="1"/>
  <c r="H66" i="16"/>
  <c r="I66" i="16" s="1"/>
  <c r="H32" i="16"/>
  <c r="I32" i="16" s="1"/>
  <c r="C26" i="11" s="1"/>
  <c r="H29" i="16"/>
  <c r="I29" i="16" s="1"/>
  <c r="H38" i="16"/>
  <c r="I38" i="16" s="1"/>
  <c r="H19" i="16"/>
  <c r="I19" i="16" s="1"/>
  <c r="H33" i="16"/>
  <c r="I33" i="16" s="1"/>
  <c r="C27" i="11" s="1"/>
  <c r="D27" i="11" s="1"/>
  <c r="H37" i="16"/>
  <c r="I37" i="16" s="1"/>
  <c r="H17" i="16"/>
  <c r="I17" i="16" s="1"/>
  <c r="H36" i="16"/>
  <c r="I36" i="16" s="1"/>
  <c r="H16" i="16"/>
  <c r="I16" i="16" s="1"/>
  <c r="H71" i="16"/>
  <c r="H75" i="16"/>
  <c r="I75" i="16" s="1"/>
  <c r="H35" i="16"/>
  <c r="I35" i="16" s="1"/>
  <c r="H14" i="16"/>
  <c r="I14" i="16" s="1"/>
  <c r="C11" i="11" s="1"/>
  <c r="H58" i="16"/>
  <c r="I58" i="16" s="1"/>
  <c r="D48" i="11" s="1"/>
  <c r="H77" i="16"/>
  <c r="I77" i="16" s="1"/>
  <c r="C53" i="11" s="1"/>
  <c r="D53" i="11" s="1"/>
  <c r="H34" i="16"/>
  <c r="I34" i="16" s="1"/>
  <c r="H15" i="16"/>
  <c r="I15" i="16" s="1"/>
  <c r="C10" i="11" s="1"/>
  <c r="H65" i="16"/>
  <c r="I65" i="16" s="1"/>
  <c r="C44" i="11" s="1"/>
  <c r="H30" i="16"/>
  <c r="I30" i="16" s="1"/>
  <c r="C22" i="11" s="1"/>
  <c r="H78" i="16"/>
  <c r="I78" i="16" s="1"/>
  <c r="H64" i="16"/>
  <c r="I64" i="16" s="1"/>
  <c r="H26" i="16"/>
  <c r="I26" i="16" s="1"/>
  <c r="H43" i="54"/>
  <c r="F56" i="18"/>
  <c r="F31" i="18"/>
  <c r="F22" i="18"/>
  <c r="F36" i="18"/>
  <c r="G43" i="19"/>
  <c r="E22" i="18"/>
  <c r="J61" i="45"/>
  <c r="J62" i="45" s="1"/>
  <c r="J63" i="45" s="1"/>
  <c r="R61" i="45"/>
  <c r="R62" i="45" s="1"/>
  <c r="R63" i="45" s="1"/>
  <c r="Z61" i="45"/>
  <c r="Z62" i="45" s="1"/>
  <c r="Z63" i="45" s="1"/>
  <c r="AH61" i="45"/>
  <c r="AH62" i="45" s="1"/>
  <c r="AH63" i="45" s="1"/>
  <c r="AW40" i="47"/>
  <c r="FJ40" i="47"/>
  <c r="AT40" i="47"/>
  <c r="AJ40" i="47"/>
  <c r="M39" i="67"/>
  <c r="BA40" i="47"/>
  <c r="BF61" i="45"/>
  <c r="BF62" i="45" s="1"/>
  <c r="BF63" i="45" s="1"/>
  <c r="D61" i="50"/>
  <c r="L61" i="50"/>
  <c r="B22" i="18"/>
  <c r="S35" i="51"/>
  <c r="C22" i="18"/>
  <c r="C31" i="18"/>
  <c r="AG61" i="45"/>
  <c r="AG62" i="45" s="1"/>
  <c r="AG63" i="45" s="1"/>
  <c r="D31" i="18"/>
  <c r="G52" i="66"/>
  <c r="G24" i="28"/>
  <c r="I16" i="28"/>
  <c r="L15" i="14"/>
  <c r="M15" i="14" s="1"/>
  <c r="C15" i="67" s="1"/>
  <c r="Q15" i="67" s="1"/>
  <c r="H8" i="68" s="1"/>
  <c r="G16" i="58"/>
  <c r="C59" i="48"/>
  <c r="C60" i="48" s="1"/>
  <c r="C61" i="48" s="1"/>
  <c r="G59" i="48"/>
  <c r="G60" i="48" s="1"/>
  <c r="JN40" i="47"/>
  <c r="U40" i="47"/>
  <c r="C40" i="42"/>
  <c r="C57" i="42" s="1"/>
  <c r="I40" i="42"/>
  <c r="I57" i="42" s="1"/>
  <c r="W40" i="42"/>
  <c r="W57" i="42" s="1"/>
  <c r="N39" i="67"/>
  <c r="S32" i="72"/>
  <c r="S19" i="72"/>
  <c r="D65" i="73"/>
  <c r="IX40" i="47"/>
  <c r="JX40" i="47"/>
  <c r="IJ40" i="47"/>
  <c r="U35" i="49"/>
  <c r="U48" i="49" s="1"/>
  <c r="X35" i="49"/>
  <c r="X48" i="49" s="1"/>
  <c r="H21" i="18"/>
  <c r="BF40" i="47"/>
  <c r="IO40" i="47"/>
  <c r="DY40" i="47"/>
  <c r="DJ40" i="47"/>
  <c r="BV40" i="47"/>
  <c r="AC40" i="47"/>
  <c r="Z35" i="51"/>
  <c r="AT35" i="51"/>
  <c r="F39" i="67"/>
  <c r="M30" i="28"/>
  <c r="M23" i="28"/>
  <c r="G60" i="28"/>
  <c r="G62" i="28" s="1"/>
  <c r="AB61" i="45"/>
  <c r="AB62" i="45" s="1"/>
  <c r="AB63" i="45" s="1"/>
  <c r="AF61" i="45"/>
  <c r="AF62" i="45" s="1"/>
  <c r="AF63" i="45" s="1"/>
  <c r="V29" i="51"/>
  <c r="EC40" i="47"/>
  <c r="BK40" i="47"/>
  <c r="IE40" i="47"/>
  <c r="HK40" i="47"/>
  <c r="FW40" i="47"/>
  <c r="KE40" i="47"/>
  <c r="H35" i="51"/>
  <c r="AB35" i="51"/>
  <c r="AV35" i="51"/>
  <c r="E39" i="67"/>
  <c r="K16" i="28"/>
  <c r="J58" i="67"/>
  <c r="L42" i="14"/>
  <c r="M42" i="14" s="1"/>
  <c r="C42" i="67" s="1"/>
  <c r="Q42" i="67" s="1"/>
  <c r="DM39" i="47"/>
  <c r="KL40" i="47"/>
  <c r="JR40" i="47"/>
  <c r="IN40" i="47"/>
  <c r="HT40" i="47"/>
  <c r="FL40" i="47"/>
  <c r="DX40" i="47"/>
  <c r="BU40" i="47"/>
  <c r="AV40" i="47"/>
  <c r="AB40" i="47"/>
  <c r="FC40" i="47"/>
  <c r="GE39" i="47"/>
  <c r="HC40" i="47"/>
  <c r="GN40" i="47"/>
  <c r="FO40" i="47"/>
  <c r="AC40" i="42"/>
  <c r="AC57" i="42" s="1"/>
  <c r="J30" i="16"/>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KQ40" i="47"/>
  <c r="IS40" i="47"/>
  <c r="JI40" i="47"/>
  <c r="GG40" i="47"/>
  <c r="EN40" i="47"/>
  <c r="DT40" i="47"/>
  <c r="CU40" i="47"/>
  <c r="I40" i="47"/>
  <c r="EZ40" i="47"/>
  <c r="S40" i="42"/>
  <c r="S57" i="42" s="1"/>
  <c r="AG40" i="42"/>
  <c r="AG57" i="42" s="1"/>
  <c r="L39" i="67"/>
  <c r="H39" i="67"/>
  <c r="K32" i="28"/>
  <c r="M31" i="28"/>
  <c r="F80" i="54"/>
  <c r="D43" i="19"/>
  <c r="F43" i="19"/>
  <c r="F42" i="19" s="1"/>
  <c r="E61" i="45"/>
  <c r="E62" i="45" s="1"/>
  <c r="E63" i="45" s="1"/>
  <c r="I61" i="45"/>
  <c r="I62" i="45" s="1"/>
  <c r="I63" i="45" s="1"/>
  <c r="M61" i="45"/>
  <c r="M62" i="45" s="1"/>
  <c r="M63" i="45" s="1"/>
  <c r="Q61" i="45"/>
  <c r="Q62" i="45" s="1"/>
  <c r="Q63" i="45" s="1"/>
  <c r="U61" i="45"/>
  <c r="U62" i="45" s="1"/>
  <c r="U63" i="45" s="1"/>
  <c r="Y61" i="45"/>
  <c r="Y62" i="45" s="1"/>
  <c r="Y63" i="45" s="1"/>
  <c r="N22" i="68"/>
  <c r="JH40" i="47"/>
  <c r="FV40" i="47"/>
  <c r="CT40" i="47"/>
  <c r="BP40" i="47"/>
  <c r="GL40" i="47"/>
  <c r="EX40" i="47"/>
  <c r="AM40" i="47"/>
  <c r="DV40" i="47"/>
  <c r="CW40" i="47"/>
  <c r="CM40" i="47"/>
  <c r="BI40" i="47"/>
  <c r="AY40" i="47"/>
  <c r="AC35" i="49"/>
  <c r="AC48" i="49" s="1"/>
  <c r="BF29" i="51"/>
  <c r="AK29" i="51"/>
  <c r="X40" i="42"/>
  <c r="X57" i="42" s="1"/>
  <c r="AE40" i="42"/>
  <c r="AE57" i="42" s="1"/>
  <c r="J39" i="67"/>
  <c r="M22" i="28"/>
  <c r="J33" i="17"/>
  <c r="D61" i="52"/>
  <c r="F61" i="52"/>
  <c r="AN61" i="45"/>
  <c r="AN62" i="45" s="1"/>
  <c r="AN63" i="45" s="1"/>
  <c r="AR61" i="45"/>
  <c r="AR62" i="45" s="1"/>
  <c r="AR63" i="45" s="1"/>
  <c r="E59" i="48"/>
  <c r="E60" i="48" s="1"/>
  <c r="H78" i="54"/>
  <c r="H70" i="16"/>
  <c r="I70" i="16" s="1"/>
  <c r="E80" i="57"/>
  <c r="F28" i="58"/>
  <c r="E28" i="17"/>
  <c r="E35" i="17" s="1"/>
  <c r="B82" i="3"/>
  <c r="F32" i="20"/>
  <c r="CJ40" i="47"/>
  <c r="FM40" i="47"/>
  <c r="HS39" i="47"/>
  <c r="FY40" i="47"/>
  <c r="CH40" i="47"/>
  <c r="K35" i="51"/>
  <c r="E64" i="60"/>
  <c r="H65" i="73"/>
  <c r="H27" i="55"/>
  <c r="E61" i="52"/>
  <c r="G61" i="52"/>
  <c r="AJ61" i="45"/>
  <c r="AJ62" i="45" s="1"/>
  <c r="AJ63" i="45" s="1"/>
  <c r="AG40" i="47"/>
  <c r="KC40" i="47"/>
  <c r="GQ40" i="47"/>
  <c r="EQ39" i="47"/>
  <c r="KJ40" i="47"/>
  <c r="IV40" i="47"/>
  <c r="I35" i="51"/>
  <c r="U35" i="51"/>
  <c r="AE35" i="51"/>
  <c r="AF34" i="51"/>
  <c r="AQ35" i="51"/>
  <c r="G39" i="14"/>
  <c r="G57" i="14" s="1"/>
  <c r="H65" i="72"/>
  <c r="F65" i="74"/>
  <c r="BA61" i="45"/>
  <c r="BA62" i="45" s="1"/>
  <c r="BA63" i="45" s="1"/>
  <c r="BJ61" i="45"/>
  <c r="BJ62" i="45" s="1"/>
  <c r="BJ63" i="45" s="1"/>
  <c r="D17" i="18"/>
  <c r="L69" i="13"/>
  <c r="H37" i="68"/>
  <c r="HO40" i="47"/>
  <c r="GA40" i="47"/>
  <c r="EH40" i="47"/>
  <c r="CY40" i="47"/>
  <c r="AL40" i="47"/>
  <c r="C40" i="47"/>
  <c r="C57" i="47" s="1"/>
  <c r="KM40" i="47"/>
  <c r="JS40" i="47"/>
  <c r="HA40" i="47"/>
  <c r="GB40" i="47"/>
  <c r="FH40" i="47"/>
  <c r="CA40" i="47"/>
  <c r="AH40" i="47"/>
  <c r="HH40" i="47"/>
  <c r="EA40" i="47"/>
  <c r="L30" i="14"/>
  <c r="M30" i="14" s="1"/>
  <c r="C30" i="67" s="1"/>
  <c r="Q30" i="67" s="1"/>
  <c r="L29" i="14"/>
  <c r="M29" i="14" s="1"/>
  <c r="C29" i="67" s="1"/>
  <c r="Q29" i="67" s="1"/>
  <c r="L28" i="14"/>
  <c r="M28" i="14" s="1"/>
  <c r="C28" i="67" s="1"/>
  <c r="Q28" i="67" s="1"/>
  <c r="L27" i="14"/>
  <c r="M27" i="14" s="1"/>
  <c r="C27" i="67" s="1"/>
  <c r="Q27" i="67" s="1"/>
  <c r="L26" i="14"/>
  <c r="M26" i="14" s="1"/>
  <c r="C26" i="67" s="1"/>
  <c r="Q26" i="67" s="1"/>
  <c r="L25" i="14"/>
  <c r="M25" i="14" s="1"/>
  <c r="C25" i="67" s="1"/>
  <c r="Q25" i="67" s="1"/>
  <c r="L24" i="14"/>
  <c r="M24" i="14" s="1"/>
  <c r="C24" i="67" s="1"/>
  <c r="Q24" i="67" s="1"/>
  <c r="L17" i="14"/>
  <c r="M17" i="14" s="1"/>
  <c r="C17" i="67" s="1"/>
  <c r="Q17" i="67" s="1"/>
  <c r="J8" i="68" s="1"/>
  <c r="J30" i="68" s="1"/>
  <c r="J35" i="68" s="1"/>
  <c r="J37" i="68" s="1"/>
  <c r="AD61" i="45"/>
  <c r="AD62" i="45" s="1"/>
  <c r="AD63" i="45" s="1"/>
  <c r="G61" i="50"/>
  <c r="K61" i="50"/>
  <c r="I39" i="14"/>
  <c r="I57" i="14" s="1"/>
  <c r="JG39" i="47"/>
  <c r="M50" i="28"/>
  <c r="L37" i="14"/>
  <c r="M37" i="14" s="1"/>
  <c r="C37" i="67" s="1"/>
  <c r="Q37" i="67" s="1"/>
  <c r="L35" i="14"/>
  <c r="M35" i="14" s="1"/>
  <c r="C35" i="67" s="1"/>
  <c r="H12" i="17"/>
  <c r="H16" i="55"/>
  <c r="J47" i="17"/>
  <c r="KH40" i="47"/>
  <c r="V40" i="46"/>
  <c r="AC35" i="51"/>
  <c r="K24" i="28"/>
  <c r="L46" i="14"/>
  <c r="M46" i="14" s="1"/>
  <c r="C46" i="67" s="1"/>
  <c r="Q46" i="67" s="1"/>
  <c r="N65" i="72"/>
  <c r="M65" i="72"/>
  <c r="S50" i="74"/>
  <c r="M18" i="75"/>
  <c r="GO39" i="47"/>
  <c r="AA40" i="46"/>
  <c r="L34" i="51"/>
  <c r="X35" i="51"/>
  <c r="J39" i="14"/>
  <c r="J57" i="14" s="1"/>
  <c r="H34" i="53"/>
  <c r="S44" i="72"/>
  <c r="B10" i="59"/>
  <c r="J12" i="17"/>
  <c r="J20" i="17"/>
  <c r="S31" i="71"/>
  <c r="G35" i="53"/>
  <c r="G52" i="53" s="1"/>
  <c r="KV40" i="47"/>
  <c r="HJ40" i="47"/>
  <c r="GP40" i="47"/>
  <c r="FQ40" i="47"/>
  <c r="ER40" i="47"/>
  <c r="BZ40" i="47"/>
  <c r="JD40" i="47"/>
  <c r="HZ40" i="47"/>
  <c r="CK40" i="47"/>
  <c r="F65" i="73"/>
  <c r="T36" i="71"/>
  <c r="T31" i="71"/>
  <c r="J17" i="16"/>
  <c r="J56" i="16"/>
  <c r="J13" i="17"/>
  <c r="J21" i="17"/>
  <c r="AZ61" i="45"/>
  <c r="AZ62" i="45" s="1"/>
  <c r="AZ63" i="45" s="1"/>
  <c r="D59" i="48"/>
  <c r="H59" i="48"/>
  <c r="H60" i="48" s="1"/>
  <c r="K77" i="66"/>
  <c r="H25" i="18"/>
  <c r="DD40" i="47"/>
  <c r="LA39" i="47"/>
  <c r="JQ39" i="47"/>
  <c r="AK40" i="46"/>
  <c r="W35" i="51"/>
  <c r="BD35" i="51"/>
  <c r="M35" i="51"/>
  <c r="R40" i="42"/>
  <c r="R57" i="42" s="1"/>
  <c r="G16" i="28"/>
  <c r="K60" i="28"/>
  <c r="K62" i="28" s="1"/>
  <c r="M58" i="28"/>
  <c r="E43" i="19"/>
  <c r="L44" i="14"/>
  <c r="M44" i="14" s="1"/>
  <c r="C44" i="67" s="1"/>
  <c r="Q44" i="67" s="1"/>
  <c r="L41" i="14"/>
  <c r="G65" i="72"/>
  <c r="J26" i="16"/>
  <c r="F43" i="57"/>
  <c r="F10" i="56"/>
  <c r="C17" i="18"/>
  <c r="J14" i="17"/>
  <c r="J22" i="17"/>
  <c r="J31" i="17"/>
  <c r="J38" i="17"/>
  <c r="AM61" i="45"/>
  <c r="AM62" i="45" s="1"/>
  <c r="AM63" i="45" s="1"/>
  <c r="AQ61" i="45"/>
  <c r="AQ62" i="45" s="1"/>
  <c r="AQ63" i="45" s="1"/>
  <c r="BM63" i="45"/>
  <c r="E61" i="48"/>
  <c r="G61" i="48"/>
  <c r="E61" i="50"/>
  <c r="I61" i="50"/>
  <c r="M61" i="50"/>
  <c r="E31" i="18"/>
  <c r="L55" i="13"/>
  <c r="M55" i="13" s="1"/>
  <c r="C66" i="66" s="1"/>
  <c r="E54" i="59"/>
  <c r="G37" i="68"/>
  <c r="E35" i="53"/>
  <c r="E52" i="53" s="1"/>
  <c r="KG40" i="47"/>
  <c r="II40" i="47"/>
  <c r="HE40" i="47"/>
  <c r="GF40" i="47"/>
  <c r="FG40" i="47"/>
  <c r="EM40" i="47"/>
  <c r="DN40" i="47"/>
  <c r="CO40" i="47"/>
  <c r="AQ40" i="47"/>
  <c r="IY40" i="47"/>
  <c r="HU40" i="47"/>
  <c r="GV40" i="47"/>
  <c r="EI40" i="47"/>
  <c r="DE40" i="47"/>
  <c r="CF40" i="47"/>
  <c r="BG40" i="47"/>
  <c r="X40" i="47"/>
  <c r="IC39" i="47"/>
  <c r="DC39" i="47"/>
  <c r="JP40" i="47"/>
  <c r="JK40" i="47"/>
  <c r="JF40" i="47"/>
  <c r="C35" i="51"/>
  <c r="Q34" i="51"/>
  <c r="BI34" i="51"/>
  <c r="AU34" i="51"/>
  <c r="AY35" i="51"/>
  <c r="N40" i="42"/>
  <c r="N57" i="42" s="1"/>
  <c r="E28" i="58"/>
  <c r="D28" i="17"/>
  <c r="D35" i="17" s="1"/>
  <c r="J19" i="17"/>
  <c r="J23" i="17"/>
  <c r="J32" i="17"/>
  <c r="J40"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L63" i="13"/>
  <c r="M63" i="13" s="1"/>
  <c r="J77" i="66"/>
  <c r="L77" i="66"/>
  <c r="L57" i="13"/>
  <c r="J46" i="17"/>
  <c r="J50" i="17" s="1"/>
  <c r="M29" i="28"/>
  <c r="E77" i="66"/>
  <c r="M14" i="28"/>
  <c r="F42" i="70"/>
  <c r="F49" i="66" s="1"/>
  <c r="M94" i="13" s="1"/>
  <c r="J21" i="16"/>
  <c r="J19" i="16"/>
  <c r="J14" i="16"/>
  <c r="C152" i="77"/>
  <c r="F67" i="57"/>
  <c r="J22" i="16"/>
  <c r="J16" i="16"/>
  <c r="H56" i="16"/>
  <c r="I56" i="16" s="1"/>
  <c r="H67" i="54"/>
  <c r="C20" i="11"/>
  <c r="C15" i="11"/>
  <c r="C21" i="11"/>
  <c r="B35" i="56"/>
  <c r="B37" i="56" s="1"/>
  <c r="C125" i="77" s="1"/>
  <c r="G36" i="18"/>
  <c r="K35" i="49"/>
  <c r="K48" i="49" s="1"/>
  <c r="AE35" i="49"/>
  <c r="AE48" i="49" s="1"/>
  <c r="N35" i="49"/>
  <c r="N48" i="49" s="1"/>
  <c r="P35" i="49"/>
  <c r="P48" i="49" s="1"/>
  <c r="Z35" i="49"/>
  <c r="Z48" i="49" s="1"/>
  <c r="W35" i="49"/>
  <c r="W48" i="49" s="1"/>
  <c r="F61" i="48"/>
  <c r="H61" i="48"/>
  <c r="L32" i="14"/>
  <c r="M32" i="14" s="1"/>
  <c r="C32" i="67" s="1"/>
  <c r="D275" i="40"/>
  <c r="D291" i="40" s="1"/>
  <c r="F275" i="40"/>
  <c r="F291" i="40" s="1"/>
  <c r="F297" i="40" s="1"/>
  <c r="C275" i="40"/>
  <c r="C291" i="40" s="1"/>
  <c r="B54" i="49"/>
  <c r="B59" i="67"/>
  <c r="D19" i="14"/>
  <c r="B64" i="47"/>
  <c r="B63" i="42"/>
  <c r="I73" i="13"/>
  <c r="I57" i="37" s="1"/>
  <c r="K74" i="13"/>
  <c r="K75" i="13" s="1"/>
  <c r="F74" i="13"/>
  <c r="J74" i="13"/>
  <c r="H28" i="77" s="1"/>
  <c r="H74" i="13"/>
  <c r="G74" i="13"/>
  <c r="E74" i="13"/>
  <c r="B58" i="53"/>
  <c r="B63" i="47"/>
  <c r="E34" i="59"/>
  <c r="E44" i="57"/>
  <c r="E94" i="57" s="1"/>
  <c r="E95" i="57" s="1"/>
  <c r="L33" i="14"/>
  <c r="M33" i="14" s="1"/>
  <c r="C33" i="67" s="1"/>
  <c r="Q33" i="67" s="1"/>
  <c r="D35" i="49"/>
  <c r="D48" i="49" s="1"/>
  <c r="L23" i="14"/>
  <c r="M23" i="14" s="1"/>
  <c r="C23" i="67" s="1"/>
  <c r="Q23" i="67" s="1"/>
  <c r="D40" i="47"/>
  <c r="D38" i="14"/>
  <c r="M40" i="42"/>
  <c r="M57" i="42" s="1"/>
  <c r="F39" i="14"/>
  <c r="F57" i="14" s="1"/>
  <c r="L11" i="14"/>
  <c r="F35" i="49"/>
  <c r="F48" i="49" s="1"/>
  <c r="L54" i="14"/>
  <c r="M54" i="14" s="1"/>
  <c r="C53" i="67" s="1"/>
  <c r="Q53" i="67" s="1"/>
  <c r="L52" i="14"/>
  <c r="M52" i="14" s="1"/>
  <c r="C51" i="67" s="1"/>
  <c r="Q51" i="67" s="1"/>
  <c r="L34" i="49"/>
  <c r="BD34" i="49"/>
  <c r="AB35" i="49"/>
  <c r="AB48" i="49" s="1"/>
  <c r="J39" i="17"/>
  <c r="U40" i="42"/>
  <c r="U57" i="42" s="1"/>
  <c r="J25" i="17"/>
  <c r="B48" i="15" s="1"/>
  <c r="J48" i="17"/>
  <c r="P40" i="42"/>
  <c r="P57" i="42" s="1"/>
  <c r="K40" i="42"/>
  <c r="K57" i="42" s="1"/>
  <c r="G27" i="58"/>
  <c r="J52" i="17"/>
  <c r="H19" i="18"/>
  <c r="F40" i="42"/>
  <c r="F57" i="42" s="1"/>
  <c r="F63" i="42" s="1"/>
  <c r="AJ40" i="42"/>
  <c r="AJ57" i="42" s="1"/>
  <c r="Z40" i="42"/>
  <c r="Z57" i="42" s="1"/>
  <c r="F81" i="16"/>
  <c r="E45" i="16"/>
  <c r="L58" i="14"/>
  <c r="M58" i="14" s="1"/>
  <c r="C56" i="67" s="1"/>
  <c r="J78" i="16"/>
  <c r="C44" i="57"/>
  <c r="H43" i="16"/>
  <c r="I43" i="16" s="1"/>
  <c r="D45" i="16"/>
  <c r="C81" i="16"/>
  <c r="C45" i="16"/>
  <c r="D81" i="16"/>
  <c r="M59" i="66"/>
  <c r="B58" i="11"/>
  <c r="B62" i="42"/>
  <c r="B58" i="67"/>
  <c r="B49" i="49"/>
  <c r="C53"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60"/>
  <c r="B3" i="69"/>
  <c r="B59" i="53"/>
  <c r="B55" i="49"/>
  <c r="B56" i="67"/>
  <c r="B58" i="47"/>
  <c r="B53" i="53"/>
  <c r="B53" i="51"/>
  <c r="C53" i="58"/>
  <c r="H28" i="18"/>
  <c r="AP34" i="51"/>
  <c r="AR35" i="51"/>
  <c r="BG34" i="51"/>
  <c r="D35" i="53"/>
  <c r="D52" i="53" s="1"/>
  <c r="CD40" i="46"/>
  <c r="CD39" i="47"/>
  <c r="BY40" i="46"/>
  <c r="Q39" i="42"/>
  <c r="T20" i="71"/>
  <c r="T22" i="71" s="1"/>
  <c r="L11" i="13"/>
  <c r="M27" i="48"/>
  <c r="G22" i="18"/>
  <c r="JW40" i="47"/>
  <c r="GU40" i="47"/>
  <c r="DS40" i="47"/>
  <c r="HP40" i="47"/>
  <c r="BL40" i="47"/>
  <c r="FA39" i="47"/>
  <c r="EG39" i="47"/>
  <c r="EB39" i="47"/>
  <c r="CN40" i="46"/>
  <c r="CI40" i="46"/>
  <c r="CI39" i="47"/>
  <c r="JA40" i="47"/>
  <c r="LD40" i="46"/>
  <c r="BX40" i="47"/>
  <c r="LD39" i="47"/>
  <c r="L14" i="14"/>
  <c r="M14" i="14" s="1"/>
  <c r="C14" i="67" s="1"/>
  <c r="Q14" i="67" s="1"/>
  <c r="G8" i="68" s="1"/>
  <c r="H29" i="53"/>
  <c r="L13" i="14"/>
  <c r="M13" i="14" s="1"/>
  <c r="L12" i="14"/>
  <c r="M12" i="14" s="1"/>
  <c r="C12" i="67" s="1"/>
  <c r="Q12" i="67" s="1"/>
  <c r="C8" i="68" s="1"/>
  <c r="C27" i="68" s="1"/>
  <c r="C35" i="68" s="1"/>
  <c r="C37" i="68" s="1"/>
  <c r="BD27" i="49"/>
  <c r="F65" i="72"/>
  <c r="LB40" i="46"/>
  <c r="S40" i="47"/>
  <c r="AP29" i="51"/>
  <c r="I13" i="16"/>
  <c r="E29" i="59"/>
  <c r="LA40" i="46"/>
  <c r="KB40" i="47"/>
  <c r="ID40" i="47"/>
  <c r="GZ40" i="47"/>
  <c r="FB40" i="47"/>
  <c r="R40" i="47"/>
  <c r="CZ40" i="47"/>
  <c r="KU39" i="47"/>
  <c r="KP40" i="46"/>
  <c r="KK40" i="46"/>
  <c r="FF39" i="47"/>
  <c r="G124" i="77"/>
  <c r="H22" i="54"/>
  <c r="H44" i="54" s="1"/>
  <c r="I71" i="16"/>
  <c r="C35" i="59"/>
  <c r="C37" i="59" s="1"/>
  <c r="D35" i="59"/>
  <c r="D37" i="59" s="1"/>
  <c r="JM40" i="47"/>
  <c r="HY40" i="47"/>
  <c r="GK40" i="47"/>
  <c r="EW40" i="47"/>
  <c r="DI40" i="47"/>
  <c r="W40" i="47"/>
  <c r="M40" i="47"/>
  <c r="KW40" i="47"/>
  <c r="IT40" i="47"/>
  <c r="HF40" i="47"/>
  <c r="FR40" i="47"/>
  <c r="ED40" i="47"/>
  <c r="CP40" i="47"/>
  <c r="BB40" i="47"/>
  <c r="N40" i="47"/>
  <c r="KK39" i="47"/>
  <c r="KF39" i="47"/>
  <c r="IR40" i="46"/>
  <c r="IM40" i="46"/>
  <c r="IM39" i="47"/>
  <c r="HN40" i="46"/>
  <c r="HI40" i="46"/>
  <c r="BO40" i="46"/>
  <c r="G34" i="51"/>
  <c r="N35" i="51"/>
  <c r="BG29" i="51"/>
  <c r="V40" i="41"/>
  <c r="AA40" i="41"/>
  <c r="E20" i="59"/>
  <c r="IH39" i="47"/>
  <c r="HI39" i="47"/>
  <c r="HD39" i="47"/>
  <c r="FP40" i="46"/>
  <c r="FK40" i="46"/>
  <c r="FK39" i="47"/>
  <c r="EL40" i="46"/>
  <c r="EG40" i="46"/>
  <c r="BJ40" i="46"/>
  <c r="G40" i="46"/>
  <c r="V27" i="49"/>
  <c r="AF34" i="49"/>
  <c r="AF27" i="49"/>
  <c r="KF40" i="46"/>
  <c r="KA40" i="46"/>
  <c r="KA39" i="47"/>
  <c r="JB40" i="46"/>
  <c r="IW40" i="46"/>
  <c r="HD40" i="46"/>
  <c r="GY40" i="46"/>
  <c r="GY39" i="47"/>
  <c r="FZ40" i="46"/>
  <c r="FU40" i="46"/>
  <c r="EB40" i="46"/>
  <c r="DW40" i="46"/>
  <c r="DW39" i="47"/>
  <c r="CX40" i="46"/>
  <c r="CS40" i="46"/>
  <c r="AZ40" i="46"/>
  <c r="AZ39" i="47"/>
  <c r="AU40" i="46"/>
  <c r="KY40" i="47"/>
  <c r="KT40" i="47"/>
  <c r="KO40" i="47"/>
  <c r="IB40" i="47"/>
  <c r="HW40" i="47"/>
  <c r="HR40" i="47"/>
  <c r="HM40" i="47"/>
  <c r="DL40" i="47"/>
  <c r="P40" i="47"/>
  <c r="F40" i="47"/>
  <c r="CE40" i="47"/>
  <c r="R35" i="49"/>
  <c r="R48" i="49" s="1"/>
  <c r="M35" i="49"/>
  <c r="M48" i="49" s="1"/>
  <c r="AA29" i="51"/>
  <c r="BE34" i="51"/>
  <c r="BE29" i="51"/>
  <c r="AF39" i="42"/>
  <c r="AK39" i="42"/>
  <c r="T14" i="71"/>
  <c r="T16" i="71" s="1"/>
  <c r="JV39" i="47"/>
  <c r="IW39" i="47"/>
  <c r="IR39" i="47"/>
  <c r="GT39" i="47"/>
  <c r="FU39" i="47"/>
  <c r="FP39" i="47"/>
  <c r="DR39" i="47"/>
  <c r="CS39" i="47"/>
  <c r="CN39" i="47"/>
  <c r="AP40" i="46"/>
  <c r="AP39" i="47"/>
  <c r="Q40" i="46"/>
  <c r="L40" i="46"/>
  <c r="BB27" i="49"/>
  <c r="G34" i="49"/>
  <c r="G27" i="49"/>
  <c r="V34" i="49"/>
  <c r="AA27" i="49"/>
  <c r="L29" i="51"/>
  <c r="AO35" i="51"/>
  <c r="P39" i="67"/>
  <c r="I32" i="28"/>
  <c r="S62" i="74"/>
  <c r="S44" i="74"/>
  <c r="S38" i="74"/>
  <c r="N65" i="74"/>
  <c r="S19" i="74"/>
  <c r="O65" i="74"/>
  <c r="K65" i="74"/>
  <c r="H40" i="47"/>
  <c r="LB39" i="47"/>
  <c r="KZ39" i="47"/>
  <c r="KU40" i="46"/>
  <c r="KP39" i="47"/>
  <c r="JL40" i="46"/>
  <c r="JG40" i="46"/>
  <c r="JB39" i="47"/>
  <c r="HX40" i="46"/>
  <c r="HS40" i="46"/>
  <c r="HN39" i="47"/>
  <c r="GJ40" i="46"/>
  <c r="GE40" i="46"/>
  <c r="FZ39" i="47"/>
  <c r="EV40" i="46"/>
  <c r="EQ40" i="46"/>
  <c r="EL39" i="47"/>
  <c r="DH40" i="46"/>
  <c r="DC40" i="46"/>
  <c r="CX39" i="47"/>
  <c r="BJ39" i="47"/>
  <c r="BE40" i="46"/>
  <c r="BE39" i="47"/>
  <c r="AA39" i="47"/>
  <c r="V39" i="47"/>
  <c r="Q39" i="47"/>
  <c r="G39" i="47"/>
  <c r="JZ40" i="47"/>
  <c r="JU40" i="47"/>
  <c r="IL40" i="47"/>
  <c r="IG40" i="47"/>
  <c r="GX40" i="47"/>
  <c r="GS40" i="47"/>
  <c r="FT40" i="47"/>
  <c r="FE40" i="47"/>
  <c r="EF40" i="47"/>
  <c r="DQ40" i="47"/>
  <c r="CR40" i="47"/>
  <c r="CC40" i="47"/>
  <c r="BD40" i="47"/>
  <c r="AO40" i="47"/>
  <c r="BB34" i="49"/>
  <c r="I35" i="49"/>
  <c r="I48" i="49" s="1"/>
  <c r="Q27" i="49"/>
  <c r="Q35" i="49" s="1"/>
  <c r="Q48" i="49" s="1"/>
  <c r="D35" i="51"/>
  <c r="Q29" i="51"/>
  <c r="AL35" i="51"/>
  <c r="AM35" i="51"/>
  <c r="BA35" i="51"/>
  <c r="G39" i="42"/>
  <c r="AB40" i="42"/>
  <c r="AB57" i="42" s="1"/>
  <c r="G80" i="54"/>
  <c r="H90" i="54"/>
  <c r="S56" i="73"/>
  <c r="N65" i="73"/>
  <c r="S32" i="73"/>
  <c r="J65" i="73"/>
  <c r="S25" i="73"/>
  <c r="L65" i="73"/>
  <c r="H38" i="71"/>
  <c r="L38" i="71"/>
  <c r="P38" i="71"/>
  <c r="G28" i="17"/>
  <c r="G35" i="17" s="1"/>
  <c r="D32" i="20"/>
  <c r="D36" i="20" s="1"/>
  <c r="KR40" i="47"/>
  <c r="JV40" i="46"/>
  <c r="JQ40" i="46"/>
  <c r="JL39" i="47"/>
  <c r="IH40" i="46"/>
  <c r="IC40" i="46"/>
  <c r="HX39" i="47"/>
  <c r="GT40" i="46"/>
  <c r="GO40" i="46"/>
  <c r="GJ39" i="47"/>
  <c r="FF40" i="46"/>
  <c r="FA40" i="46"/>
  <c r="EV39" i="47"/>
  <c r="DR40" i="46"/>
  <c r="DM40" i="46"/>
  <c r="DH39" i="47"/>
  <c r="BY39" i="47"/>
  <c r="BT40" i="46"/>
  <c r="BT39" i="47"/>
  <c r="BO39" i="47"/>
  <c r="AU39" i="47"/>
  <c r="AK39" i="47"/>
  <c r="AF40" i="46"/>
  <c r="AF39" i="47"/>
  <c r="GI40" i="47"/>
  <c r="GD40" i="47"/>
  <c r="EU40" i="47"/>
  <c r="EP40" i="47"/>
  <c r="DG40" i="47"/>
  <c r="DB40" i="47"/>
  <c r="BS40" i="47"/>
  <c r="BN40" i="47"/>
  <c r="AE40" i="47"/>
  <c r="Z40" i="47"/>
  <c r="K40" i="47"/>
  <c r="S35" i="49"/>
  <c r="S48" i="49" s="1"/>
  <c r="H35" i="49"/>
  <c r="H48" i="49" s="1"/>
  <c r="L27" i="49"/>
  <c r="AA34" i="49"/>
  <c r="F35" i="51"/>
  <c r="AF29" i="51"/>
  <c r="AH35" i="51"/>
  <c r="D40" i="42"/>
  <c r="D57" i="42" s="1"/>
  <c r="V39" i="42"/>
  <c r="M21" i="28"/>
  <c r="I24" i="28"/>
  <c r="C35" i="56"/>
  <c r="C37" i="56" s="1"/>
  <c r="D125" i="77" s="1"/>
  <c r="D35" i="56"/>
  <c r="D37" i="56" s="1"/>
  <c r="E125" i="77" s="1"/>
  <c r="F29" i="56"/>
  <c r="F45" i="16"/>
  <c r="H57" i="16"/>
  <c r="N27" i="50"/>
  <c r="A1" i="7"/>
  <c r="A47" i="7" s="1"/>
  <c r="N60" i="50"/>
  <c r="BI29" i="51"/>
  <c r="V34" i="51"/>
  <c r="AG35" i="51"/>
  <c r="AU29" i="51"/>
  <c r="AW35" i="51"/>
  <c r="G40" i="41"/>
  <c r="L40" i="41"/>
  <c r="Q40" i="41"/>
  <c r="AA39" i="42"/>
  <c r="AK40" i="41"/>
  <c r="O39" i="67"/>
  <c r="M19" i="28"/>
  <c r="F54" i="56"/>
  <c r="D80" i="54"/>
  <c r="K39" i="14"/>
  <c r="K57" i="14" s="1"/>
  <c r="G274" i="40"/>
  <c r="S56" i="72"/>
  <c r="S50" i="72"/>
  <c r="D65" i="74"/>
  <c r="S50" i="73"/>
  <c r="O65" i="73"/>
  <c r="E38" i="71"/>
  <c r="I38" i="71"/>
  <c r="M38" i="71"/>
  <c r="Q38" i="71"/>
  <c r="C35" i="20"/>
  <c r="C52" i="55"/>
  <c r="H47" i="52"/>
  <c r="L42" i="13"/>
  <c r="M42" i="13" s="1"/>
  <c r="C41" i="66" s="1"/>
  <c r="M41" i="66" s="1"/>
  <c r="L35" i="13"/>
  <c r="H60" i="52"/>
  <c r="L23" i="13"/>
  <c r="M23" i="13" s="1"/>
  <c r="C21" i="66" s="1"/>
  <c r="M21" i="66" s="1"/>
  <c r="L22" i="13"/>
  <c r="M22" i="13" s="1"/>
  <c r="L12" i="13"/>
  <c r="M12" i="13" s="1"/>
  <c r="C10" i="66" s="1"/>
  <c r="M10" i="66" s="1"/>
  <c r="B11" i="11" s="1"/>
  <c r="H25" i="66"/>
  <c r="H62" i="66" s="1"/>
  <c r="G29" i="51"/>
  <c r="AA34" i="51"/>
  <c r="AJ35" i="51"/>
  <c r="AK34" i="51"/>
  <c r="AZ34" i="51"/>
  <c r="AZ29" i="51"/>
  <c r="BB35" i="51"/>
  <c r="BF34" i="51"/>
  <c r="H40" i="42"/>
  <c r="H57" i="42" s="1"/>
  <c r="L39" i="42"/>
  <c r="AF40" i="41"/>
  <c r="AH40" i="42"/>
  <c r="AH57" i="42" s="1"/>
  <c r="M15" i="28"/>
  <c r="I60" i="28"/>
  <c r="I62" i="28" s="1"/>
  <c r="M42" i="28"/>
  <c r="F20" i="56"/>
  <c r="E81" i="16"/>
  <c r="E80" i="54"/>
  <c r="E101" i="77"/>
  <c r="S25" i="72"/>
  <c r="K65" i="72"/>
  <c r="J65" i="72"/>
  <c r="D65" i="72"/>
  <c r="H31" i="17"/>
  <c r="E36" i="20"/>
  <c r="I25" i="66"/>
  <c r="I62" i="66" s="1"/>
  <c r="L53" i="14"/>
  <c r="M53" i="14" s="1"/>
  <c r="C52" i="67" s="1"/>
  <c r="Q52" i="67" s="1"/>
  <c r="F16" i="70"/>
  <c r="S62" i="72"/>
  <c r="O65" i="72"/>
  <c r="M65" i="74"/>
  <c r="S56" i="74"/>
  <c r="L65" i="74"/>
  <c r="S32" i="74"/>
  <c r="S25" i="74"/>
  <c r="J65" i="74"/>
  <c r="I65" i="74"/>
  <c r="P65" i="73"/>
  <c r="S62" i="73"/>
  <c r="S44" i="73"/>
  <c r="S38" i="73"/>
  <c r="K65" i="73"/>
  <c r="G65" i="73"/>
  <c r="M65" i="73"/>
  <c r="J38" i="71"/>
  <c r="N38" i="71"/>
  <c r="C80" i="57"/>
  <c r="F36" i="20"/>
  <c r="H27" i="52"/>
  <c r="N47" i="50"/>
  <c r="L25" i="13"/>
  <c r="M25" i="13" s="1"/>
  <c r="C23" i="66" s="1"/>
  <c r="M23" i="66" s="1"/>
  <c r="B21" i="11" s="1"/>
  <c r="L21" i="13"/>
  <c r="M21" i="13" s="1"/>
  <c r="C19" i="66" s="1"/>
  <c r="M19" i="66" s="1"/>
  <c r="L43" i="13"/>
  <c r="M43" i="13" s="1"/>
  <c r="C42" i="66" s="1"/>
  <c r="M42" i="66" s="1"/>
  <c r="B44" i="11" s="1"/>
  <c r="D44" i="11" s="1"/>
  <c r="L51" i="14"/>
  <c r="H39" i="14"/>
  <c r="H57" i="14" s="1"/>
  <c r="L45" i="14"/>
  <c r="M45" i="14" s="1"/>
  <c r="B65" i="3" s="1"/>
  <c r="L16" i="14"/>
  <c r="M16" i="14" s="1"/>
  <c r="C16" i="67" s="1"/>
  <c r="Q16" i="67" s="1"/>
  <c r="I8" i="68" s="1"/>
  <c r="I31" i="68" s="1"/>
  <c r="H73" i="69"/>
  <c r="C81" i="77"/>
  <c r="P65" i="72"/>
  <c r="S38" i="72"/>
  <c r="I65" i="72"/>
  <c r="L65" i="72"/>
  <c r="P65" i="74"/>
  <c r="I65" i="73"/>
  <c r="S13" i="73"/>
  <c r="K38" i="71"/>
  <c r="O38" i="71"/>
  <c r="F22" i="57"/>
  <c r="D80" i="57"/>
  <c r="D94" i="57" s="1"/>
  <c r="D95" i="57" s="1"/>
  <c r="F78" i="57"/>
  <c r="E28" i="55"/>
  <c r="F28" i="55"/>
  <c r="G28" i="55"/>
  <c r="M69" i="13"/>
  <c r="L39" i="13"/>
  <c r="M39" i="13" s="1"/>
  <c r="C44" i="66" s="1"/>
  <c r="M44" i="66" s="1"/>
  <c r="B43" i="11" s="1"/>
  <c r="L13" i="13"/>
  <c r="M13" i="13" s="1"/>
  <c r="C11" i="66" s="1"/>
  <c r="M11" i="66" s="1"/>
  <c r="B10" i="11" s="1"/>
  <c r="L36" i="13"/>
  <c r="M36" i="13" s="1"/>
  <c r="C38" i="66" s="1"/>
  <c r="M38" i="66" s="1"/>
  <c r="L41" i="13"/>
  <c r="M41" i="13" s="1"/>
  <c r="L16" i="13"/>
  <c r="M16" i="13" s="1"/>
  <c r="C14" i="66" s="1"/>
  <c r="M14" i="66" s="1"/>
  <c r="U14" i="75"/>
  <c r="S14" i="75"/>
  <c r="Y14" i="75"/>
  <c r="W14" i="75"/>
  <c r="U10" i="75"/>
  <c r="S10" i="75"/>
  <c r="Y10" i="75"/>
  <c r="W10" i="75"/>
  <c r="U13" i="75"/>
  <c r="S13" i="75"/>
  <c r="Y13" i="75"/>
  <c r="W13" i="75"/>
  <c r="S9" i="75"/>
  <c r="Y9" i="75"/>
  <c r="U9" i="75"/>
  <c r="Q18" i="75"/>
  <c r="W9" i="75"/>
  <c r="Y12" i="75"/>
  <c r="W12" i="75"/>
  <c r="U12" i="75"/>
  <c r="S12" i="75"/>
  <c r="Y15" i="75"/>
  <c r="W15" i="75"/>
  <c r="U15" i="75"/>
  <c r="S15" i="75"/>
  <c r="Y11" i="75"/>
  <c r="W11" i="75"/>
  <c r="U11" i="75"/>
  <c r="S11" i="75"/>
  <c r="O18" i="75"/>
  <c r="I21" i="18"/>
  <c r="K32" i="68"/>
  <c r="L39" i="47"/>
  <c r="L62" i="14"/>
  <c r="G38" i="71"/>
  <c r="T11" i="71"/>
  <c r="L47" i="14"/>
  <c r="S36" i="71"/>
  <c r="K38" i="67"/>
  <c r="H24" i="18"/>
  <c r="G31" i="18"/>
  <c r="M27" i="28"/>
  <c r="G32" i="28"/>
  <c r="H45" i="18"/>
  <c r="G56" i="18"/>
  <c r="J42" i="17" l="1"/>
  <c r="H42" i="17"/>
  <c r="D40" i="59"/>
  <c r="D55" i="59" s="1"/>
  <c r="J34" i="17"/>
  <c r="H28" i="55"/>
  <c r="H34" i="17"/>
  <c r="V35" i="51"/>
  <c r="BH44" i="51"/>
  <c r="AP35" i="51"/>
  <c r="BJ29" i="51"/>
  <c r="BJ35" i="51" s="1"/>
  <c r="BH29" i="51"/>
  <c r="BH34" i="51"/>
  <c r="AA35" i="51"/>
  <c r="LE39" i="47"/>
  <c r="LC39" i="47"/>
  <c r="LC40" i="47" s="1"/>
  <c r="LC57" i="47" s="1"/>
  <c r="M41" i="14"/>
  <c r="C41" i="67" s="1"/>
  <c r="L48" i="14"/>
  <c r="M51" i="14"/>
  <c r="M55" i="14" s="1"/>
  <c r="L55" i="14"/>
  <c r="I46" i="17"/>
  <c r="I50" i="17" s="1"/>
  <c r="H50" i="17"/>
  <c r="J27" i="17"/>
  <c r="I32" i="17"/>
  <c r="B72" i="3" s="1"/>
  <c r="I38" i="17"/>
  <c r="EL40" i="47"/>
  <c r="V40" i="47"/>
  <c r="EG40" i="47"/>
  <c r="EB40" i="47"/>
  <c r="GE40" i="47"/>
  <c r="JG40" i="47"/>
  <c r="GO40" i="47"/>
  <c r="C42" i="18"/>
  <c r="C57" i="18" s="1"/>
  <c r="B42" i="18"/>
  <c r="B57" i="18" s="1"/>
  <c r="F42" i="18"/>
  <c r="G28" i="58"/>
  <c r="I31" i="18"/>
  <c r="I22" i="18"/>
  <c r="I25" i="17"/>
  <c r="D37" i="18"/>
  <c r="D39" i="18" s="1"/>
  <c r="E120" i="77" s="1"/>
  <c r="D42" i="18"/>
  <c r="D57" i="18" s="1"/>
  <c r="B37" i="18"/>
  <c r="B39" i="18" s="1"/>
  <c r="C120" i="77" s="1"/>
  <c r="L63" i="14"/>
  <c r="D57" i="37"/>
  <c r="D58" i="37" s="1"/>
  <c r="D74" i="13"/>
  <c r="HS40" i="47"/>
  <c r="DM40" i="47"/>
  <c r="IC40" i="47"/>
  <c r="EQ40" i="47"/>
  <c r="J48" i="12"/>
  <c r="AF35" i="51"/>
  <c r="C17" i="12"/>
  <c r="I17" i="12" s="1"/>
  <c r="K17" i="12" s="1"/>
  <c r="C13" i="12"/>
  <c r="G13" i="12" s="1"/>
  <c r="C18" i="12"/>
  <c r="G18" i="12" s="1"/>
  <c r="C19" i="12"/>
  <c r="I19" i="12" s="1"/>
  <c r="K19" i="12" s="1"/>
  <c r="C20" i="12"/>
  <c r="I20" i="12" s="1"/>
  <c r="K20" i="12" s="1"/>
  <c r="C16" i="12"/>
  <c r="G16" i="12" s="1"/>
  <c r="C15" i="12"/>
  <c r="I15" i="12" s="1"/>
  <c r="K15" i="12" s="1"/>
  <c r="C21" i="12"/>
  <c r="C22" i="12"/>
  <c r="I22" i="12" s="1"/>
  <c r="K22" i="12" s="1"/>
  <c r="Q40" i="42"/>
  <c r="Q57" i="42" s="1"/>
  <c r="C83" i="77"/>
  <c r="B73" i="3"/>
  <c r="J44" i="12"/>
  <c r="J49" i="12"/>
  <c r="J55" i="12"/>
  <c r="H27" i="17"/>
  <c r="S38" i="71"/>
  <c r="N31" i="68"/>
  <c r="I35" i="67"/>
  <c r="M72" i="144"/>
  <c r="C54" i="11"/>
  <c r="D54" i="11" s="1"/>
  <c r="C13" i="11"/>
  <c r="I44" i="16"/>
  <c r="D10" i="11"/>
  <c r="N61" i="50"/>
  <c r="D26" i="11"/>
  <c r="Q40" i="47"/>
  <c r="C37" i="18"/>
  <c r="C39" i="18" s="1"/>
  <c r="D120" i="77" s="1"/>
  <c r="M45" i="144"/>
  <c r="H27" i="69"/>
  <c r="G34" i="28"/>
  <c r="G36" i="28" s="1"/>
  <c r="H75" i="69"/>
  <c r="H77" i="69" s="1"/>
  <c r="E77" i="69"/>
  <c r="H75" i="13"/>
  <c r="E28" i="77"/>
  <c r="D28" i="77"/>
  <c r="E75" i="13"/>
  <c r="L90" i="13"/>
  <c r="C16" i="11"/>
  <c r="D16" i="11" s="1"/>
  <c r="J68" i="16"/>
  <c r="J79" i="16"/>
  <c r="I60" i="16"/>
  <c r="C43" i="11" s="1"/>
  <c r="D43" i="11" s="1"/>
  <c r="Q43" i="67"/>
  <c r="K34" i="28"/>
  <c r="K36" i="28" s="1"/>
  <c r="H13" i="18"/>
  <c r="I20" i="17"/>
  <c r="H44" i="18"/>
  <c r="H56" i="18" s="1"/>
  <c r="H14" i="18"/>
  <c r="C28" i="11"/>
  <c r="H91" i="16"/>
  <c r="I91" i="16" s="1"/>
  <c r="C65" i="11" s="1"/>
  <c r="D11" i="11"/>
  <c r="H119" i="77"/>
  <c r="H23" i="16"/>
  <c r="H80" i="54"/>
  <c r="H35" i="18"/>
  <c r="H36" i="18" s="1"/>
  <c r="G44" i="19"/>
  <c r="G42" i="19"/>
  <c r="D101" i="77"/>
  <c r="E42" i="19"/>
  <c r="C101" i="77"/>
  <c r="D42" i="19"/>
  <c r="E102" i="77"/>
  <c r="D102" i="77"/>
  <c r="D21" i="11"/>
  <c r="CX40" i="47"/>
  <c r="AZ35" i="51"/>
  <c r="FA40" i="47"/>
  <c r="M24" i="28"/>
  <c r="F52" i="66"/>
  <c r="M49" i="66"/>
  <c r="B51" i="11" s="1"/>
  <c r="F43" i="70"/>
  <c r="H79" i="16"/>
  <c r="T38" i="71"/>
  <c r="M32" i="28"/>
  <c r="AU35" i="51"/>
  <c r="DR40" i="47"/>
  <c r="JV40" i="47"/>
  <c r="Q35" i="51"/>
  <c r="I79" i="16"/>
  <c r="H22" i="18"/>
  <c r="AK35" i="51"/>
  <c r="G96" i="54"/>
  <c r="G97" i="54" s="1"/>
  <c r="F111" i="77" s="1"/>
  <c r="FF40" i="47"/>
  <c r="L35" i="51"/>
  <c r="C62" i="77"/>
  <c r="KF40" i="47"/>
  <c r="HI40" i="47"/>
  <c r="BY40" i="47"/>
  <c r="C97" i="16"/>
  <c r="C98" i="16" s="1"/>
  <c r="C106" i="77" s="1"/>
  <c r="C40" i="56"/>
  <c r="C55" i="56" s="1"/>
  <c r="D60" i="48"/>
  <c r="D61" i="48" s="1"/>
  <c r="M59" i="48"/>
  <c r="M60" i="48" s="1"/>
  <c r="M61" i="48" s="1"/>
  <c r="F44" i="19"/>
  <c r="C53" i="77"/>
  <c r="B40" i="59"/>
  <c r="C49" i="77"/>
  <c r="FZ40" i="47"/>
  <c r="E96" i="54"/>
  <c r="E97" i="54" s="1"/>
  <c r="D111" i="77" s="1"/>
  <c r="G12" i="18"/>
  <c r="G17" i="18" s="1"/>
  <c r="G37" i="18" s="1"/>
  <c r="G39" i="18" s="1"/>
  <c r="H120" i="77" s="1"/>
  <c r="F15" i="56"/>
  <c r="F35" i="56" s="1"/>
  <c r="F37" i="56" s="1"/>
  <c r="G125" i="77" s="1"/>
  <c r="B15" i="59"/>
  <c r="B35" i="59" s="1"/>
  <c r="B37" i="59" s="1"/>
  <c r="E10" i="59"/>
  <c r="D44" i="19"/>
  <c r="D97" i="16"/>
  <c r="D98" i="16" s="1"/>
  <c r="C94" i="57"/>
  <c r="C95" i="57" s="1"/>
  <c r="BN61" i="45"/>
  <c r="C40" i="59"/>
  <c r="C55" i="59" s="1"/>
  <c r="I12" i="17"/>
  <c r="H16" i="17"/>
  <c r="E40" i="56"/>
  <c r="E55" i="56" s="1"/>
  <c r="B40" i="56"/>
  <c r="B55" i="56" s="1"/>
  <c r="H61" i="52"/>
  <c r="I34" i="28"/>
  <c r="I36" i="28" s="1"/>
  <c r="KZ40" i="47"/>
  <c r="GT40" i="47"/>
  <c r="GY40" i="47"/>
  <c r="H35" i="53"/>
  <c r="H52" i="53" s="1"/>
  <c r="E97" i="16"/>
  <c r="E98" i="16" s="1"/>
  <c r="E106" i="77" s="1"/>
  <c r="J16" i="17"/>
  <c r="M60" i="28"/>
  <c r="M62" i="28" s="1"/>
  <c r="D40" i="56"/>
  <c r="AF40" i="42"/>
  <c r="AF57" i="42" s="1"/>
  <c r="AK40" i="47"/>
  <c r="IH40" i="47"/>
  <c r="JQ40" i="47"/>
  <c r="AA40" i="47"/>
  <c r="DC40" i="47"/>
  <c r="F96" i="54"/>
  <c r="F97" i="54" s="1"/>
  <c r="E111" i="77" s="1"/>
  <c r="HD40" i="47"/>
  <c r="FK40" i="47"/>
  <c r="BO40" i="47"/>
  <c r="CD40" i="47"/>
  <c r="D39" i="14"/>
  <c r="E44" i="19"/>
  <c r="G76" i="66"/>
  <c r="G77" i="66" s="1"/>
  <c r="C28" i="77"/>
  <c r="F62" i="66"/>
  <c r="F76" i="66" s="1"/>
  <c r="M16" i="28"/>
  <c r="F97" i="16"/>
  <c r="F98" i="16" s="1"/>
  <c r="F106" i="77" s="1"/>
  <c r="D96" i="54"/>
  <c r="D97" i="54" s="1"/>
  <c r="C111" i="77" s="1"/>
  <c r="J23" i="16"/>
  <c r="F80" i="57"/>
  <c r="H68" i="16"/>
  <c r="D20" i="11"/>
  <c r="C9" i="11"/>
  <c r="D15" i="11"/>
  <c r="D22" i="11"/>
  <c r="N30" i="68"/>
  <c r="AF35" i="49"/>
  <c r="AF48" i="49" s="1"/>
  <c r="V35" i="49"/>
  <c r="V48" i="49" s="1"/>
  <c r="L35" i="49"/>
  <c r="L48" i="49" s="1"/>
  <c r="C66" i="77"/>
  <c r="Q32" i="67"/>
  <c r="L38" i="14"/>
  <c r="C32" i="15"/>
  <c r="I58" i="37"/>
  <c r="I74" i="13"/>
  <c r="I28" i="77"/>
  <c r="J75" i="13"/>
  <c r="F28" i="77"/>
  <c r="G75" i="13"/>
  <c r="F75" i="13"/>
  <c r="G35" i="49"/>
  <c r="G48" i="49" s="1"/>
  <c r="B1" i="13"/>
  <c r="B1" i="14"/>
  <c r="L40" i="42"/>
  <c r="L57" i="42" s="1"/>
  <c r="I35" i="68"/>
  <c r="BE35" i="51"/>
  <c r="AA35" i="49"/>
  <c r="AA48" i="49" s="1"/>
  <c r="BD35" i="49"/>
  <c r="BD48" i="49" s="1"/>
  <c r="C45" i="67"/>
  <c r="N27" i="68"/>
  <c r="M38" i="14"/>
  <c r="C102" i="77"/>
  <c r="AA40" i="42"/>
  <c r="AA57" i="42" s="1"/>
  <c r="AK40" i="42"/>
  <c r="AK57" i="42" s="1"/>
  <c r="G40" i="42"/>
  <c r="G57" i="42" s="1"/>
  <c r="F44" i="57"/>
  <c r="I23" i="16"/>
  <c r="C147" i="77"/>
  <c r="J81" i="16"/>
  <c r="I119" i="77"/>
  <c r="B62" i="11"/>
  <c r="D58" i="11"/>
  <c r="D62" i="11" s="1"/>
  <c r="C45" i="66"/>
  <c r="M45" i="66" s="1"/>
  <c r="B14" i="11"/>
  <c r="D14" i="11" s="1"/>
  <c r="E57" i="18"/>
  <c r="BG35" i="51"/>
  <c r="I27" i="66"/>
  <c r="I76" i="66"/>
  <c r="I77" i="66" s="1"/>
  <c r="I31" i="17"/>
  <c r="B28" i="11"/>
  <c r="H76" i="66"/>
  <c r="H77" i="66" s="1"/>
  <c r="H27" i="66"/>
  <c r="M80" i="13"/>
  <c r="M25" i="66"/>
  <c r="BF35" i="51"/>
  <c r="E17" i="18"/>
  <c r="E37" i="18" s="1"/>
  <c r="E39" i="18" s="1"/>
  <c r="F120" i="77" s="1"/>
  <c r="BE40" i="47"/>
  <c r="HX40" i="47"/>
  <c r="AZ40" i="47"/>
  <c r="DW40" i="47"/>
  <c r="FP40" i="47"/>
  <c r="V40" i="42"/>
  <c r="V57" i="42" s="1"/>
  <c r="C82" i="77"/>
  <c r="C13" i="67"/>
  <c r="Q13" i="67" s="1"/>
  <c r="E8" i="68" s="1"/>
  <c r="F28" i="68" s="1"/>
  <c r="CI40" i="47"/>
  <c r="M11" i="13"/>
  <c r="I54" i="17"/>
  <c r="I58" i="17" s="1"/>
  <c r="AA12" i="75"/>
  <c r="I57" i="16"/>
  <c r="I68" i="16" s="1"/>
  <c r="AF40" i="47"/>
  <c r="BT40" i="47"/>
  <c r="DH40" i="47"/>
  <c r="JL40" i="47"/>
  <c r="KU40" i="47"/>
  <c r="BB35" i="49"/>
  <c r="BB48" i="49" s="1"/>
  <c r="AP40" i="47"/>
  <c r="IW40" i="47"/>
  <c r="BJ40" i="47"/>
  <c r="HN40" i="47"/>
  <c r="IM40" i="47"/>
  <c r="KK40" i="47"/>
  <c r="GJ40" i="47"/>
  <c r="CS40" i="47"/>
  <c r="LA40" i="47"/>
  <c r="LA57" i="47" s="1"/>
  <c r="LB40" i="47"/>
  <c r="C38" i="67"/>
  <c r="AA11" i="75"/>
  <c r="AA15" i="75"/>
  <c r="L19" i="14"/>
  <c r="M11" i="14"/>
  <c r="M57" i="13"/>
  <c r="S13" i="72"/>
  <c r="S65" i="72" s="1"/>
  <c r="R65" i="72"/>
  <c r="B18" i="11"/>
  <c r="G35" i="51"/>
  <c r="C20" i="66"/>
  <c r="M20" i="66" s="1"/>
  <c r="B19" i="11"/>
  <c r="D19" i="11" s="1"/>
  <c r="M35" i="13"/>
  <c r="L48" i="13"/>
  <c r="G275" i="40"/>
  <c r="G291" i="40" s="1"/>
  <c r="A1" i="60"/>
  <c r="B1" i="12"/>
  <c r="B1" i="69"/>
  <c r="BI35" i="51"/>
  <c r="EV40" i="47"/>
  <c r="LD40" i="47"/>
  <c r="AU40" i="47"/>
  <c r="FU40" i="47"/>
  <c r="JB40" i="47"/>
  <c r="KA40" i="47"/>
  <c r="G40" i="47"/>
  <c r="IR40" i="47"/>
  <c r="KP40" i="47"/>
  <c r="M66" i="66"/>
  <c r="B76" i="11" s="1"/>
  <c r="D76" i="11" s="1"/>
  <c r="CN40" i="47"/>
  <c r="S19" i="73"/>
  <c r="S65" i="73" s="1"/>
  <c r="R65" i="73"/>
  <c r="N32" i="68"/>
  <c r="I48" i="12" s="1"/>
  <c r="K35" i="68"/>
  <c r="K37" i="68" s="1"/>
  <c r="S18" i="75"/>
  <c r="S25" i="75" s="1"/>
  <c r="AA9" i="75"/>
  <c r="L40" i="47"/>
  <c r="W18" i="75"/>
  <c r="W25" i="75" s="1"/>
  <c r="U18" i="75"/>
  <c r="U25" i="75" s="1"/>
  <c r="K39" i="67"/>
  <c r="C15" i="15"/>
  <c r="M47" i="14"/>
  <c r="M62" i="14"/>
  <c r="M63" i="14" s="1"/>
  <c r="Q56" i="67"/>
  <c r="Y18" i="75"/>
  <c r="Y25" i="75" s="1"/>
  <c r="AA13" i="75"/>
  <c r="AA10" i="75"/>
  <c r="AA14" i="75"/>
  <c r="C18" i="11"/>
  <c r="H31" i="18"/>
  <c r="C14" i="12"/>
  <c r="G14" i="12" s="1"/>
  <c r="B13" i="11"/>
  <c r="J46" i="12" l="1"/>
  <c r="I42" i="17"/>
  <c r="C51" i="11"/>
  <c r="D51" i="11" s="1"/>
  <c r="B77" i="3"/>
  <c r="J52" i="12"/>
  <c r="BH35" i="51"/>
  <c r="M48" i="14"/>
  <c r="B87" i="3"/>
  <c r="B90" i="3" s="1"/>
  <c r="B92" i="3" s="1"/>
  <c r="B66" i="3"/>
  <c r="C50" i="67"/>
  <c r="LE40" i="47"/>
  <c r="B74" i="3"/>
  <c r="I34" i="17"/>
  <c r="G19" i="12"/>
  <c r="G15" i="12"/>
  <c r="K48" i="12"/>
  <c r="C85" i="77"/>
  <c r="G17" i="12"/>
  <c r="I13" i="12"/>
  <c r="C24" i="12"/>
  <c r="C37" i="12" s="1"/>
  <c r="G21" i="12"/>
  <c r="I21" i="12"/>
  <c r="K21" i="12" s="1"/>
  <c r="I18" i="12"/>
  <c r="K18" i="12" s="1"/>
  <c r="G22" i="12"/>
  <c r="I16" i="12"/>
  <c r="K16" i="12" s="1"/>
  <c r="I37" i="68"/>
  <c r="I43" i="12"/>
  <c r="K43" i="12" s="1"/>
  <c r="I46" i="12"/>
  <c r="K46" i="12" s="1"/>
  <c r="G20" i="12"/>
  <c r="B71" i="3"/>
  <c r="I38" i="67"/>
  <c r="I39" i="67" s="1"/>
  <c r="I55" i="67" s="1"/>
  <c r="C14" i="15"/>
  <c r="Q35" i="67"/>
  <c r="Q38" i="67" s="1"/>
  <c r="I27" i="17"/>
  <c r="C146" i="77"/>
  <c r="C32" i="11"/>
  <c r="L89" i="13"/>
  <c r="M91" i="13" s="1"/>
  <c r="M34" i="28"/>
  <c r="M36" i="28" s="1"/>
  <c r="D28" i="11"/>
  <c r="H45" i="16"/>
  <c r="H28" i="17"/>
  <c r="H35" i="17" s="1"/>
  <c r="F17" i="18"/>
  <c r="F37" i="18" s="1"/>
  <c r="F39" i="18" s="1"/>
  <c r="G120" i="77" s="1"/>
  <c r="J28" i="17"/>
  <c r="J35" i="17" s="1"/>
  <c r="J43" i="17" s="1"/>
  <c r="H81" i="16"/>
  <c r="C45" i="77"/>
  <c r="C31" i="15"/>
  <c r="Q41" i="67"/>
  <c r="D106" i="77"/>
  <c r="E40" i="59"/>
  <c r="B55" i="59"/>
  <c r="I12" i="18"/>
  <c r="I17" i="18" s="1"/>
  <c r="I37" i="18" s="1"/>
  <c r="I39" i="18" s="1"/>
  <c r="E15" i="59"/>
  <c r="E35" i="59" s="1"/>
  <c r="E37" i="59" s="1"/>
  <c r="F94" i="57"/>
  <c r="F40" i="56"/>
  <c r="D55" i="56"/>
  <c r="I16" i="17"/>
  <c r="B69" i="3" s="1"/>
  <c r="H12" i="18"/>
  <c r="H17" i="18" s="1"/>
  <c r="H37" i="18" s="1"/>
  <c r="H39" i="18" s="1"/>
  <c r="I120" i="77" s="1"/>
  <c r="BN62" i="45"/>
  <c r="L73" i="13"/>
  <c r="F77" i="66"/>
  <c r="C22" i="77"/>
  <c r="H96" i="54"/>
  <c r="J45" i="16"/>
  <c r="L39" i="14"/>
  <c r="L57" i="14" s="1"/>
  <c r="I75" i="13"/>
  <c r="G28" i="77"/>
  <c r="I47" i="12"/>
  <c r="K47" i="12" s="1"/>
  <c r="Q45" i="67"/>
  <c r="C21" i="15"/>
  <c r="I45" i="16"/>
  <c r="M62" i="66"/>
  <c r="B65" i="11" s="1"/>
  <c r="C9" i="66"/>
  <c r="J41" i="12"/>
  <c r="C67" i="66"/>
  <c r="C37" i="66"/>
  <c r="C52" i="66" s="1"/>
  <c r="M48" i="13"/>
  <c r="C11" i="67"/>
  <c r="M19" i="14"/>
  <c r="C42" i="11"/>
  <c r="I81" i="16"/>
  <c r="J54" i="12"/>
  <c r="N28" i="68"/>
  <c r="F35" i="68"/>
  <c r="E37" i="68" s="1"/>
  <c r="D19" i="67"/>
  <c r="C57" i="67"/>
  <c r="I54" i="12"/>
  <c r="C47" i="67"/>
  <c r="C48" i="67" s="1"/>
  <c r="AA18" i="75"/>
  <c r="AA25" i="75" s="1"/>
  <c r="D13" i="11"/>
  <c r="I14" i="12"/>
  <c r="D18" i="11"/>
  <c r="C55" i="11" l="1"/>
  <c r="Q50" i="67"/>
  <c r="C54" i="67"/>
  <c r="J51" i="12"/>
  <c r="J53" i="12" s="1"/>
  <c r="K13" i="12"/>
  <c r="I24" i="12"/>
  <c r="I37" i="12" s="1"/>
  <c r="G24" i="12"/>
  <c r="G37" i="12" s="1"/>
  <c r="I44" i="12"/>
  <c r="K44" i="12" s="1"/>
  <c r="J58" i="12"/>
  <c r="B64" i="3"/>
  <c r="B83" i="3" s="1"/>
  <c r="F70" i="3" s="1"/>
  <c r="A23" i="119"/>
  <c r="A42" i="119"/>
  <c r="A38" i="123"/>
  <c r="A22" i="123"/>
  <c r="A25" i="121"/>
  <c r="A44" i="121"/>
  <c r="A24" i="122"/>
  <c r="A43" i="122"/>
  <c r="A43" i="120"/>
  <c r="A25" i="120"/>
  <c r="J97" i="16"/>
  <c r="J98" i="16" s="1"/>
  <c r="F57" i="18"/>
  <c r="H97" i="16"/>
  <c r="H98" i="16" s="1"/>
  <c r="G106" i="77" s="1"/>
  <c r="K54" i="12"/>
  <c r="G42" i="18"/>
  <c r="F55" i="56"/>
  <c r="I28" i="17"/>
  <c r="I35" i="17" s="1"/>
  <c r="I42" i="18"/>
  <c r="I57" i="18" s="1"/>
  <c r="E55" i="59"/>
  <c r="F95" i="57"/>
  <c r="L57" i="37"/>
  <c r="M73" i="13"/>
  <c r="L74" i="13"/>
  <c r="C41" i="77"/>
  <c r="BN63" i="45"/>
  <c r="H97" i="54"/>
  <c r="G111" i="77" s="1"/>
  <c r="M39" i="14"/>
  <c r="M57" i="14" s="1"/>
  <c r="M64" i="14" s="1"/>
  <c r="M9" i="66"/>
  <c r="C27" i="66"/>
  <c r="M37" i="66"/>
  <c r="C19" i="67"/>
  <c r="C39" i="67" s="1"/>
  <c r="Q11" i="67"/>
  <c r="C26" i="15"/>
  <c r="D39" i="67"/>
  <c r="M67" i="66"/>
  <c r="Q47" i="67"/>
  <c r="Q48" i="67" s="1"/>
  <c r="Q57" i="67"/>
  <c r="C58" i="67"/>
  <c r="D65" i="11"/>
  <c r="K14" i="12"/>
  <c r="K24" i="12" l="1"/>
  <c r="K37" i="12" s="1"/>
  <c r="C55" i="67"/>
  <c r="M8" i="68"/>
  <c r="M34" i="68" s="1"/>
  <c r="Q54" i="67"/>
  <c r="J59" i="12"/>
  <c r="C133" i="77" s="1"/>
  <c r="C129" i="77"/>
  <c r="C79" i="11"/>
  <c r="C81" i="11" s="1"/>
  <c r="I97" i="16"/>
  <c r="I98" i="16" s="1"/>
  <c r="B42" i="11"/>
  <c r="B55" i="11" s="1"/>
  <c r="M52" i="66"/>
  <c r="B94" i="3"/>
  <c r="F87" i="3" s="1"/>
  <c r="L75" i="13"/>
  <c r="C33" i="77"/>
  <c r="C72" i="66"/>
  <c r="M74" i="13"/>
  <c r="L58" i="37"/>
  <c r="M57" i="37"/>
  <c r="M58" i="37" s="1"/>
  <c r="H42" i="18"/>
  <c r="H57" i="18" s="1"/>
  <c r="G57" i="18"/>
  <c r="B8" i="68"/>
  <c r="B25" i="68" s="1"/>
  <c r="Q19" i="67"/>
  <c r="Q39" i="67" s="1"/>
  <c r="B9" i="11"/>
  <c r="M27" i="66"/>
  <c r="I55" i="12"/>
  <c r="K55" i="12" s="1"/>
  <c r="Q58" i="67"/>
  <c r="I58" i="12" s="1"/>
  <c r="K58" i="12" s="1"/>
  <c r="L8" i="68"/>
  <c r="Q55" i="67" l="1"/>
  <c r="B32" i="11"/>
  <c r="D9" i="11"/>
  <c r="M35" i="68"/>
  <c r="M37" i="68" s="1"/>
  <c r="N34" i="68"/>
  <c r="I52" i="12" s="1"/>
  <c r="K52" i="12" s="1"/>
  <c r="M96" i="13"/>
  <c r="C95" i="77" s="1"/>
  <c r="D42" i="11"/>
  <c r="D55" i="11" s="1"/>
  <c r="M59" i="37"/>
  <c r="M72" i="66"/>
  <c r="C76" i="66"/>
  <c r="C77" i="66" s="1"/>
  <c r="C82" i="11"/>
  <c r="C84" i="11"/>
  <c r="C37" i="77"/>
  <c r="H106" i="77"/>
  <c r="C132" i="77"/>
  <c r="I103" i="16"/>
  <c r="C134" i="77"/>
  <c r="D32" i="11"/>
  <c r="C143" i="77"/>
  <c r="B35" i="68"/>
  <c r="B37" i="68" s="1"/>
  <c r="N25" i="68"/>
  <c r="I41" i="12" s="1"/>
  <c r="L33" i="68"/>
  <c r="N8" i="68"/>
  <c r="C77" i="77" s="1"/>
  <c r="K41" i="12" l="1"/>
  <c r="B79" i="11"/>
  <c r="M76" i="66"/>
  <c r="M80" i="66" s="1"/>
  <c r="C150" i="77"/>
  <c r="C153" i="77" s="1"/>
  <c r="L35" i="68"/>
  <c r="L37" i="68" s="1"/>
  <c r="N33" i="68"/>
  <c r="M77" i="66" l="1"/>
  <c r="C73" i="77"/>
  <c r="C96" i="77"/>
  <c r="D79" i="11"/>
  <c r="D81" i="11" s="1"/>
  <c r="C138" i="77" s="1"/>
  <c r="B84" i="11"/>
  <c r="I49" i="12"/>
  <c r="I51" i="12" s="1"/>
  <c r="I53" i="12" s="1"/>
  <c r="N35" i="68"/>
  <c r="N37" i="68" s="1"/>
  <c r="C93" i="77" l="1"/>
  <c r="D84" i="11"/>
  <c r="K49" i="12"/>
  <c r="K51" i="12" s="1"/>
  <c r="C78" i="77"/>
  <c r="N39" i="68"/>
  <c r="K53" i="12" l="1"/>
  <c r="K59" i="12" s="1"/>
  <c r="I59" i="12"/>
  <c r="C88" i="77" l="1"/>
  <c r="D82" i="11"/>
  <c r="C139" i="77"/>
  <c r="M98" i="13"/>
  <c r="B82" i="11"/>
  <c r="C94" i="77"/>
  <c r="F10" i="11" l="1"/>
  <c r="F19" i="11"/>
  <c r="F21" i="11"/>
  <c r="F23" i="11"/>
  <c r="F26" i="11"/>
  <c r="F29" i="11"/>
  <c r="F20" i="11"/>
  <c r="F27" i="11"/>
  <c r="F22" i="11"/>
  <c r="F12" i="11"/>
  <c r="F13" i="11"/>
  <c r="F15" i="11"/>
  <c r="F16" i="11"/>
  <c r="F17" i="11"/>
  <c r="F25" i="11"/>
  <c r="F18" i="11"/>
  <c r="F28" i="11"/>
  <c r="F14" i="11"/>
  <c r="F30" i="11"/>
  <c r="F11" i="11"/>
  <c r="N32" i="154"/>
  <c r="F32" i="11" l="1"/>
  <c r="F35" i="11"/>
  <c r="F36" i="11"/>
  <c r="F38" i="11"/>
  <c r="F37" i="11"/>
  <c r="N39" i="154"/>
  <c r="F42" i="11"/>
  <c r="F43" i="11"/>
  <c r="F48" i="11"/>
  <c r="F49" i="11"/>
  <c r="F45" i="11"/>
  <c r="F51" i="11"/>
  <c r="F52" i="11"/>
  <c r="F44" i="11"/>
  <c r="F54" i="11"/>
  <c r="F53" i="11"/>
  <c r="F55" i="11" l="1"/>
  <c r="F39" i="11"/>
  <c r="F58" i="11"/>
  <c r="F59" i="11"/>
  <c r="F60" i="11"/>
  <c r="F61" i="11"/>
  <c r="N62" i="154"/>
  <c r="F65" i="11"/>
  <c r="F79" i="11"/>
  <c r="F71" i="11"/>
  <c r="F74" i="11"/>
  <c r="F76" i="11"/>
  <c r="F68" i="11"/>
  <c r="F67" i="11"/>
  <c r="F77" i="11"/>
  <c r="F72" i="11"/>
  <c r="F73" i="11"/>
  <c r="F75" i="11"/>
  <c r="F69" i="11"/>
  <c r="F70" i="11"/>
  <c r="F62" i="11" l="1"/>
  <c r="F81" i="11"/>
  <c r="C29" i="77" l="1"/>
  <c r="E76" i="13"/>
  <c r="K64" i="14"/>
  <c r="C38" i="77"/>
  <c r="J64" i="14"/>
  <c r="C8" i="15"/>
  <c r="H64" i="14"/>
  <c r="H76" i="13" s="1"/>
  <c r="F29" i="77"/>
  <c r="L64" i="14"/>
  <c r="L76" i="13" s="1"/>
  <c r="F64" i="14"/>
  <c r="D29" i="77" s="1"/>
  <c r="F76" i="13"/>
  <c r="I64" i="14"/>
  <c r="I76" i="13" s="1"/>
  <c r="G64" i="14"/>
  <c r="E29" i="77" l="1"/>
  <c r="G76" i="13"/>
  <c r="H29" i="77"/>
  <c r="J76" i="13"/>
  <c r="K76" i="13"/>
  <c r="I29" i="77"/>
  <c r="G29" i="77"/>
  <c r="C34" i="77"/>
  <c r="C24" i="77"/>
  <c r="P63" i="42"/>
  <c r="E30" i="77" s="1"/>
  <c r="Z63" i="42"/>
  <c r="G30" i="77"/>
  <c r="AE63" i="42"/>
  <c r="H30" i="77" s="1"/>
  <c r="U63" i="42"/>
  <c r="F30" i="77"/>
  <c r="C30" i="77"/>
  <c r="AJ63" i="42"/>
  <c r="I30" i="77" s="1"/>
  <c r="K63" i="42"/>
  <c r="D30" i="77" s="1"/>
  <c r="KY64" i="47"/>
  <c r="AO64" i="47"/>
  <c r="GD64" i="47"/>
  <c r="Z64" i="47"/>
  <c r="BD64" i="47"/>
  <c r="AT64" i="47"/>
  <c r="IB64" i="47"/>
  <c r="DQ64" i="47"/>
  <c r="BI64" i="47"/>
  <c r="JF64" i="47"/>
  <c r="GX64" i="47"/>
  <c r="IG64" i="47"/>
  <c r="EP64" i="47"/>
  <c r="P64" i="47"/>
  <c r="U64" i="47"/>
  <c r="HR64" i="47"/>
  <c r="GS64" i="47"/>
  <c r="IL64" i="47"/>
  <c r="DV64" i="47"/>
  <c r="CW64" i="47"/>
  <c r="JU64" i="47"/>
  <c r="KT64" i="47"/>
  <c r="JA64" i="47"/>
  <c r="EK64" i="47"/>
  <c r="CM64" i="47"/>
  <c r="CH64" i="47"/>
  <c r="FY64" i="47"/>
  <c r="HM64" i="47"/>
  <c r="IQ64" i="47"/>
  <c r="K64" i="47"/>
  <c r="DB64" i="47"/>
  <c r="EF64" i="47"/>
  <c r="CC64" i="47"/>
  <c r="JZ64" i="47"/>
  <c r="AY64" i="47"/>
  <c r="EA64" i="47"/>
  <c r="KO64" i="47"/>
  <c r="CR64" i="47"/>
  <c r="FO64" i="47"/>
  <c r="DG64" i="47"/>
  <c r="FE64" i="47"/>
  <c r="KE64" i="47"/>
  <c r="EU64" i="47"/>
  <c r="JK64" i="47"/>
  <c r="DL64" i="47"/>
  <c r="F64" i="47"/>
  <c r="BN64" i="47"/>
  <c r="IV64" i="47"/>
  <c r="FT64" i="47"/>
  <c r="AJ64" i="47"/>
  <c r="GI64" i="47"/>
  <c r="HH64" i="47"/>
  <c r="HC64" i="47"/>
  <c r="KJ64" i="47"/>
  <c r="FJ64" i="47"/>
  <c r="EZ64" i="47"/>
  <c r="BX64" i="47"/>
  <c r="BS64" i="47"/>
  <c r="AE64" i="47"/>
  <c r="HW64" i="47"/>
  <c r="GN64" i="47"/>
  <c r="JP64" i="47"/>
  <c r="LD64" i="47" l="1"/>
  <c r="C42" i="77" s="1"/>
  <c r="BD55" i="49"/>
  <c r="C46" i="77" s="1"/>
  <c r="F55" i="49"/>
  <c r="K55" i="49"/>
  <c r="AO55" i="49"/>
  <c r="AJ55" i="49"/>
  <c r="P55" i="49"/>
  <c r="U55" i="49"/>
  <c r="AY55" i="49"/>
  <c r="AT55" i="49"/>
  <c r="AE55" i="49"/>
  <c r="Z55" i="49"/>
  <c r="P59" i="51"/>
  <c r="AT59" i="51"/>
  <c r="AO59" i="51"/>
  <c r="AY59" i="51"/>
  <c r="BD59" i="51"/>
  <c r="U59" i="51"/>
  <c r="K59" i="51"/>
  <c r="Z59" i="51"/>
  <c r="F59" i="51"/>
  <c r="AJ59" i="51"/>
  <c r="AE59" i="51"/>
  <c r="BI59" i="51" l="1"/>
  <c r="C50" i="77" s="1"/>
  <c r="C59" i="53"/>
  <c r="D59" i="53"/>
  <c r="F59" i="53"/>
  <c r="E59" i="53"/>
  <c r="G59" i="53"/>
  <c r="H59" i="53" l="1"/>
  <c r="C54" i="77" s="1"/>
  <c r="D53" i="55"/>
  <c r="C112" i="77" s="1"/>
  <c r="E38" i="55"/>
  <c r="E53" i="55"/>
  <c r="D112" i="77" s="1"/>
  <c r="H53" i="55"/>
  <c r="G112" i="77" s="1"/>
  <c r="F38" i="55"/>
  <c r="F53" i="55"/>
  <c r="E112" i="77" s="1"/>
  <c r="G38" i="55"/>
  <c r="G53" i="55"/>
  <c r="F112" i="77" s="1"/>
  <c r="D59" i="67"/>
  <c r="M59" i="67"/>
  <c r="O59" i="67"/>
  <c r="N59" i="67"/>
  <c r="P59" i="67"/>
  <c r="E59" i="67"/>
  <c r="I59" i="67"/>
  <c r="F59" i="67"/>
  <c r="K59" i="67"/>
  <c r="J59" i="67"/>
  <c r="G59" i="67"/>
  <c r="H59" i="67"/>
  <c r="L59" i="67"/>
  <c r="Q59" i="67"/>
  <c r="Q61" i="67" l="1"/>
  <c r="C74" i="77"/>
  <c r="C97" i="77"/>
  <c r="C90" i="77"/>
  <c r="C59" i="67"/>
  <c r="G47" i="58"/>
  <c r="G53" i="58" s="1"/>
  <c r="E53" i="58"/>
  <c r="C59" i="17"/>
  <c r="F43" i="17"/>
  <c r="F53" i="17" s="1"/>
  <c r="F59" i="17" s="1"/>
  <c r="F107" i="77" s="1"/>
  <c r="D43" i="17"/>
  <c r="D53" i="17"/>
  <c r="D59" i="17" s="1"/>
  <c r="G43" i="17"/>
  <c r="G53" i="17" s="1"/>
  <c r="G59" i="17" s="1"/>
  <c r="F99" i="16" s="1"/>
  <c r="E43" i="17"/>
  <c r="E53" i="17" s="1"/>
  <c r="E59" i="17" s="1"/>
  <c r="C99" i="16" l="1"/>
  <c r="C107" i="77"/>
  <c r="E107" i="77"/>
  <c r="E99" i="16"/>
  <c r="D99" i="16"/>
  <c r="D107" i="77"/>
  <c r="H43" i="17"/>
  <c r="H53" i="17"/>
  <c r="H59" i="17" s="1"/>
  <c r="I43" i="17"/>
  <c r="I53" i="17" s="1"/>
  <c r="I64" i="17" s="1"/>
  <c r="C128" i="77" s="1"/>
  <c r="J53" i="17"/>
  <c r="J59" i="17" l="1"/>
  <c r="B46" i="15"/>
  <c r="C48" i="15" s="1"/>
  <c r="C57" i="15" s="1"/>
  <c r="C59" i="15" s="1"/>
  <c r="I59" i="17"/>
  <c r="G99" i="16"/>
  <c r="H99" i="16"/>
  <c r="G107" i="77"/>
  <c r="C89" i="77" l="1"/>
  <c r="C135" i="77"/>
  <c r="H107" i="77"/>
  <c r="R65" i="74"/>
  <c r="C23" i="77"/>
  <c r="D48" i="14"/>
  <c r="D57" i="14"/>
  <c r="D64" i="14"/>
  <c r="D76" i="13"/>
  <c r="R13" i="74"/>
  <c r="S13" i="74"/>
  <c r="S6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20" authorId="0" shapeId="0" xr:uid="{0F4C493A-6D76-442E-8A8B-1711A1CD592D}">
      <text>
        <r>
          <rPr>
            <sz val="9"/>
            <color indexed="81"/>
            <rFont val="Tahoma"/>
            <family val="2"/>
          </rPr>
          <t xml:space="preserve">Comment:
</t>
        </r>
      </text>
    </comment>
    <comment ref="A22"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8" authorId="1" shapeId="0" xr:uid="{00000000-0006-0000-0D00-000008000000}">
      <text>
        <r>
          <rPr>
            <sz val="10"/>
            <color indexed="81"/>
            <rFont val="Tahoma"/>
            <family val="2"/>
          </rPr>
          <t xml:space="preserve">CAUTION: FORMULAS IN THIS COLUMN
 - DO NOT OVERWRITE!
</t>
        </r>
      </text>
    </comment>
    <comment ref="M58" authorId="1" shapeId="0" xr:uid="{00000000-0006-0000-0D00-000009000000}">
      <text>
        <r>
          <rPr>
            <sz val="10"/>
            <color indexed="81"/>
            <rFont val="Tahoma"/>
            <family val="2"/>
          </rPr>
          <t xml:space="preserve">CAUTION: FORMULAS IN THIS COLUMN
 - DO NOT OVERWRITE!
</t>
        </r>
      </text>
    </comment>
    <comment ref="L59" authorId="1" shapeId="0" xr:uid="{D353FC0A-F937-4626-9056-394363A971A2}">
      <text>
        <r>
          <rPr>
            <sz val="10"/>
            <color indexed="81"/>
            <rFont val="Tahoma"/>
            <family val="2"/>
          </rPr>
          <t xml:space="preserve">CAUTION: FORMULAS IN THIS COLUMN
 - DO NOT OVERWRITE!
</t>
        </r>
      </text>
    </comment>
    <comment ref="M59" authorId="1" shapeId="0" xr:uid="{DB5D8D8A-EB1A-4918-8B06-DD58E21359B8}">
      <text>
        <r>
          <rPr>
            <sz val="10"/>
            <color indexed="81"/>
            <rFont val="Tahoma"/>
            <family val="2"/>
          </rPr>
          <t xml:space="preserve">CAUTION: FORMULAS IN THIS COLUMN
 - DO NOT OVERWRITE!
</t>
        </r>
      </text>
    </comment>
    <comment ref="L60" authorId="1" shapeId="0" xr:uid="{23966EF8-2656-40FE-99C8-A78B082D2C32}">
      <text>
        <r>
          <rPr>
            <sz val="10"/>
            <color indexed="81"/>
            <rFont val="Tahoma"/>
            <family val="2"/>
          </rPr>
          <t xml:space="preserve">CAUTION: FORMULAS IN THIS COLUMN
 - DO NOT OVERWRITE!
</t>
        </r>
      </text>
    </comment>
    <comment ref="M60" authorId="1" shapeId="0" xr:uid="{1CD27CBD-8D8D-491E-B5BE-ECE37176EFE4}">
      <text>
        <r>
          <rPr>
            <sz val="10"/>
            <color indexed="81"/>
            <rFont val="Tahoma"/>
            <family val="2"/>
          </rPr>
          <t xml:space="preserve">CAUTION: FORMULAS IN THIS COLUMN
 - DO NOT OVERWRITE!
</t>
        </r>
      </text>
    </comment>
    <comment ref="L61" authorId="1" shapeId="0" xr:uid="{B6A3051B-DA85-445E-B0EA-502F83C4347E}">
      <text>
        <r>
          <rPr>
            <sz val="10"/>
            <color indexed="81"/>
            <rFont val="Tahoma"/>
            <family val="2"/>
          </rPr>
          <t xml:space="preserve">CAUTION: FORMULAS IN THIS COLUMN
 - DO NOT OVERWRITE!
</t>
        </r>
      </text>
    </comment>
    <comment ref="M61" authorId="1" shapeId="0" xr:uid="{65789C00-6487-4E4E-A9CD-A54EA81C7F25}">
      <text>
        <r>
          <rPr>
            <sz val="10"/>
            <color indexed="81"/>
            <rFont val="Tahoma"/>
            <family val="2"/>
          </rPr>
          <t xml:space="preserve">CAUTION: FORMULAS IN THIS COLUMN
 - DO NOT OVERWRITE!
</t>
        </r>
      </text>
    </comment>
    <comment ref="D64" authorId="1" shapeId="0" xr:uid="{00000000-0006-0000-0D00-00000A000000}">
      <text>
        <r>
          <rPr>
            <sz val="10"/>
            <color indexed="81"/>
            <rFont val="Tahoma"/>
            <family val="2"/>
          </rPr>
          <t xml:space="preserve">This Cell should balance with Page 15 Cell D74
</t>
        </r>
      </text>
    </comment>
    <comment ref="E64" authorId="1" shapeId="0" xr:uid="{00000000-0006-0000-0D00-00000B000000}">
      <text>
        <r>
          <rPr>
            <sz val="10"/>
            <color indexed="81"/>
            <rFont val="Tahoma"/>
            <family val="2"/>
          </rPr>
          <t xml:space="preserve">This Cell should balance with Page 15 Cell E74
</t>
        </r>
      </text>
    </comment>
    <comment ref="F64" authorId="1" shapeId="0" xr:uid="{00000000-0006-0000-0D00-00000C000000}">
      <text>
        <r>
          <rPr>
            <sz val="10"/>
            <color indexed="81"/>
            <rFont val="Tahoma"/>
            <family val="2"/>
          </rPr>
          <t xml:space="preserve">This Cell should balance with Page 15 Cell F74
</t>
        </r>
      </text>
    </comment>
    <comment ref="G64" authorId="1" shapeId="0" xr:uid="{00000000-0006-0000-0D00-00000D000000}">
      <text>
        <r>
          <rPr>
            <sz val="10"/>
            <color indexed="81"/>
            <rFont val="Tahoma"/>
            <family val="2"/>
          </rPr>
          <t xml:space="preserve">This Cell should balance with Page 15 Cell G74
</t>
        </r>
      </text>
    </comment>
    <comment ref="H64" authorId="1" shapeId="0" xr:uid="{00000000-0006-0000-0D00-00000E000000}">
      <text>
        <r>
          <rPr>
            <sz val="10"/>
            <color indexed="81"/>
            <rFont val="Tahoma"/>
            <family val="2"/>
          </rPr>
          <t xml:space="preserve">This Cell should balance with Page 15 Cell H74
</t>
        </r>
      </text>
    </comment>
    <comment ref="I64" authorId="1" shapeId="0" xr:uid="{00000000-0006-0000-0D00-00000F000000}">
      <text>
        <r>
          <rPr>
            <sz val="10"/>
            <color indexed="81"/>
            <rFont val="Tahoma"/>
            <family val="2"/>
          </rPr>
          <t xml:space="preserve">This Cell should balance with Page 15 Cell I74
</t>
        </r>
      </text>
    </comment>
    <comment ref="J64" authorId="1" shapeId="0" xr:uid="{00000000-0006-0000-0D00-000010000000}">
      <text>
        <r>
          <rPr>
            <sz val="10"/>
            <color indexed="81"/>
            <rFont val="Tahoma"/>
            <family val="2"/>
          </rPr>
          <t xml:space="preserve">This Cell should balance with Page 15 Cell J74
</t>
        </r>
      </text>
    </comment>
    <comment ref="K64" authorId="1" shapeId="0" xr:uid="{00000000-0006-0000-0D00-000011000000}">
      <text>
        <r>
          <rPr>
            <sz val="10"/>
            <color indexed="81"/>
            <rFont val="Tahoma"/>
            <family val="2"/>
          </rPr>
          <t xml:space="preserve">This Cell should balance with Page 15 Cell K74
</t>
        </r>
      </text>
    </comment>
    <comment ref="L64" authorId="1" shapeId="0" xr:uid="{00000000-0006-0000-0D00-000012000000}">
      <text>
        <r>
          <rPr>
            <sz val="10"/>
            <color indexed="81"/>
            <rFont val="Tahoma"/>
            <family val="2"/>
          </rPr>
          <t xml:space="preserve">This Cell should balance with Page 15 Cell L74
</t>
        </r>
      </text>
    </comment>
    <comment ref="M64" authorId="1" shapeId="0" xr:uid="{00000000-0006-0000-0D00-000013000000}">
      <text>
        <r>
          <rPr>
            <sz val="10"/>
            <color indexed="81"/>
            <rFont val="Tahoma"/>
            <family val="2"/>
          </rPr>
          <t xml:space="preserve">This Cell should balance with Page 15 Cell M74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Jackson, Dorcas</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10" authorId="1" shapeId="0" xr:uid="{8878C03B-3D00-48FC-B83E-C9CAF5CD4CB1}">
      <text>
        <r>
          <rPr>
            <b/>
            <sz val="9"/>
            <color indexed="81"/>
            <rFont val="Tahoma"/>
            <family val="2"/>
          </rPr>
          <t>The following GASB 105 entry applies only if your entity is electing early adoption. If not early-adopting, delete this paragraph and revert the "available to be issued" language in the MD&amp;A to "issued."</t>
        </r>
        <r>
          <rPr>
            <sz val="9"/>
            <color indexed="81"/>
            <rFont val="Tahoma"/>
            <family val="2"/>
          </rPr>
          <t xml:space="preserve">
</t>
        </r>
      </text>
    </comment>
    <comment ref="C13" authorId="1" shapeId="0" xr:uid="{E73802FB-6AF6-4D99-8A2D-49288F5EA116}">
      <text>
        <r>
          <rPr>
            <b/>
            <sz val="9"/>
            <color indexed="81"/>
            <rFont val="Tahoma"/>
            <family val="2"/>
          </rPr>
          <t>List each affected line item by name as it appears in your financial statements - for example: "Lease assets - right-to-use (net of accumulated amortization), SBITA right-to-use assets (net of accumulated amortization), Intangible assets (net of accumulated amortization), Capital assets held for sale." Do not list totals or subtotals. Exclude any asset type your entity does not have.]</t>
        </r>
        <r>
          <rPr>
            <sz val="9"/>
            <color indexed="81"/>
            <rFont val="Tahoma"/>
            <family val="2"/>
          </rPr>
          <t xml:space="preserve">
</t>
        </r>
      </text>
    </comment>
    <comment ref="C14" authorId="1" shapeId="0" xr:uid="{586B289B-2936-4521-A715-0F933C8B8258}">
      <text>
        <r>
          <rPr>
            <b/>
            <sz val="9"/>
            <color indexed="81"/>
            <rFont val="Tahoma"/>
            <family val="2"/>
          </rPr>
          <t>If retroactive application to prior periods was not practicable, replace the preceding sentence with: "Retroactive application of this Statement to prior periods presented was not practicable because [state the reason]." Per GASB 104 para. 10, one of these two disclosures is required - delete whichever does not apply before finalizing.]</t>
        </r>
        <r>
          <rPr>
            <sz val="9"/>
            <color indexed="81"/>
            <rFont val="Tahoma"/>
            <family val="2"/>
          </rPr>
          <t xml:space="preserve">
</t>
        </r>
      </text>
    </comment>
    <comment ref="C26"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3" authorId="0" shapeId="0" xr:uid="{C8E876D8-4C36-47C2-B34C-CC3625FDA913}">
      <text>
        <r>
          <rPr>
            <b/>
            <sz val="10"/>
            <color indexed="81"/>
            <rFont val="Tahoma"/>
            <family val="2"/>
          </rPr>
          <t>List all major funds here as reported on Pages 15 and 16 Governmental Funds statements.</t>
        </r>
      </text>
    </comment>
    <comment ref="D26" authorId="0" shapeId="0" xr:uid="{6FF25457-14F1-44E1-AB7A-505A27E0E545}">
      <text>
        <r>
          <rPr>
            <sz val="10"/>
            <color indexed="81"/>
            <rFont val="Tahoma"/>
            <family val="2"/>
          </rPr>
          <t xml:space="preserve">List all major funds here as reported on Pages 15 and 16.
</t>
        </r>
      </text>
    </comment>
    <comment ref="D3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 ref="D3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1"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8" authorId="0" shapeId="0" xr:uid="{C536B75F-6BF1-4693-A47A-1D76442E4639}">
      <text>
        <r>
          <rPr>
            <b/>
            <sz val="9"/>
            <color indexed="81"/>
            <rFont val="Tahoma"/>
            <family val="2"/>
          </rPr>
          <t>add useful life for capital assets</t>
        </r>
        <r>
          <rPr>
            <sz val="9"/>
            <color indexed="81"/>
            <rFont val="Tahoma"/>
            <family val="2"/>
          </rPr>
          <t xml:space="preserve">
</t>
        </r>
      </text>
    </comment>
    <comment ref="C31" authorId="0" shapeId="0" xr:uid="{940E0944-EA6B-4621-840E-EFD7E06F4B48}">
      <text>
        <r>
          <rPr>
            <b/>
            <sz val="9"/>
            <color indexed="81"/>
            <rFont val="Tahoma"/>
            <family val="2"/>
          </rPr>
          <t>add deferred outflows of resources not on the face of the financial statements</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Jackson, Dorcas</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5" authorId="1" shapeId="0" xr:uid="{791AACA8-22FF-44F4-8CCE-8A189ED8A1C3}">
      <text>
        <r>
          <rPr>
            <b/>
            <sz val="9"/>
            <color indexed="81"/>
            <rFont val="Tahoma"/>
            <family val="2"/>
          </rPr>
          <t>Complete this section only if there are significant nonrecognized events; otherwise complete the date line and leave the event lines blank</t>
        </r>
        <r>
          <rPr>
            <sz val="9"/>
            <color indexed="81"/>
            <rFont val="Tahoma"/>
            <family val="2"/>
          </rPr>
          <t xml:space="preserve">
</t>
        </r>
      </text>
    </comment>
    <comment ref="C4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Erickson, Darla</author>
    <author>Jackson, Dorcas</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 ref="C20" authorId="1" shapeId="0" xr:uid="{4687E0CD-56C4-4F73-AB96-13DFF0BD9398}">
      <text>
        <r>
          <rPr>
            <sz val="9"/>
            <color indexed="81"/>
            <rFont val="Tahoma"/>
            <family val="2"/>
          </rPr>
          <t>includes: software, easements, and works of art</t>
        </r>
      </text>
    </comment>
    <comment ref="C28" authorId="1" shapeId="0" xr:uid="{19070404-2AE0-4CDB-8E8E-3AA8CDFFF2EE}">
      <text>
        <r>
          <rPr>
            <sz val="9"/>
            <color indexed="81"/>
            <rFont val="Tahoma"/>
            <family val="2"/>
          </rPr>
          <t>includes: software, easements, and works of art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Jackson, Dorcas</author>
    <author>Erickson, Darla</author>
  </authors>
  <commentList>
    <comment ref="C20" authorId="0" shapeId="0" xr:uid="{46F2EF50-1C75-45F2-AB82-BAE0D9310BB8}">
      <text>
        <r>
          <rPr>
            <sz val="9"/>
            <color indexed="81"/>
            <rFont val="Tahoma"/>
            <family val="2"/>
          </rPr>
          <t>includes: software, easements, and works of art</t>
        </r>
      </text>
    </comment>
    <comment ref="C32" authorId="0" shapeId="0" xr:uid="{924CC001-528B-4AB0-A042-459530668F64}">
      <text>
        <r>
          <rPr>
            <sz val="9"/>
            <color indexed="81"/>
            <rFont val="Tahoma"/>
            <family val="2"/>
          </rPr>
          <t>includes: software, easements, and works of art</t>
        </r>
      </text>
    </comment>
    <comment ref="M74" authorId="1"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Jackson, Dorcas</author>
  </authors>
  <commentList>
    <comment ref="C34" authorId="0" shapeId="0" xr:uid="{D2B97EF0-1D4C-44C8-951B-EDE8FEC7E7B9}">
      <text>
        <r>
          <rPr>
            <b/>
            <sz val="9"/>
            <color indexed="81"/>
            <rFont val="Tahoma"/>
            <family val="2"/>
          </rPr>
          <t>Disclose Capital assets held for sale if applicable</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3b as applicable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H2" authorId="0" shapeId="0" xr:uid="{00000000-0006-0000-3200-000002000000}">
      <text>
        <r>
          <rPr>
            <sz val="9"/>
            <color indexed="81"/>
            <rFont val="Tahoma"/>
            <family val="2"/>
          </rPr>
          <t xml:space="preserve">FORMULA FOR FUND NUMBERS - DO NOT OVERWRITE THIS FORMULA!!!!
</t>
        </r>
      </text>
    </comment>
    <comment ref="M2" authorId="0" shapeId="0" xr:uid="{00000000-0006-0000-3200-000003000000}">
      <text>
        <r>
          <rPr>
            <sz val="9"/>
            <color indexed="81"/>
            <rFont val="Tahoma"/>
            <family val="2"/>
          </rPr>
          <t xml:space="preserve">FORMULA FOR FUND NUMBERS - DO NOT OVERWRITE THIS FORMULA!!!
</t>
        </r>
      </text>
    </comment>
    <comment ref="R2" authorId="0" shapeId="0" xr:uid="{00000000-0006-0000-3200-000004000000}">
      <text>
        <r>
          <rPr>
            <sz val="9"/>
            <color indexed="81"/>
            <rFont val="Tahoma"/>
            <family val="2"/>
          </rPr>
          <t xml:space="preserve">FORMULA: DO NOT OVERWRITE!!
</t>
        </r>
      </text>
    </comment>
    <comment ref="W2" authorId="0" shapeId="0" xr:uid="{00000000-0006-0000-3200-000005000000}">
      <text>
        <r>
          <rPr>
            <sz val="9"/>
            <color indexed="81"/>
            <rFont val="Tahoma"/>
            <family val="2"/>
          </rPr>
          <t xml:space="preserve">FORMULA: DO NOT OVERWRITE THIS FORMULA!!!
</t>
        </r>
      </text>
    </comment>
    <comment ref="AB2" authorId="0" shapeId="0" xr:uid="{00000000-0006-0000-3200-000006000000}">
      <text>
        <r>
          <rPr>
            <sz val="9"/>
            <color indexed="81"/>
            <rFont val="Tahoma"/>
            <family val="2"/>
          </rPr>
          <t xml:space="preserve">FORMULA: DO NOT OVERWRITE THIS FORMULA!!!
</t>
        </r>
      </text>
    </comment>
    <comment ref="AG2" authorId="0" shapeId="0" xr:uid="{00000000-0006-0000-3200-000007000000}">
      <text>
        <r>
          <rPr>
            <sz val="9"/>
            <color indexed="81"/>
            <rFont val="Tahoma"/>
            <family val="2"/>
          </rPr>
          <t xml:space="preserve">FORMULA: DO NOT OVERWRITE THIS FORMULA!!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Jackson, Dorcas</author>
  </authors>
  <commentList>
    <comment ref="A34" authorId="0" shapeId="0" xr:uid="{5FEFB3C3-EF1D-4D46-A5FA-EDC1D7E26634}">
      <text>
        <r>
          <rPr>
            <b/>
            <sz val="9"/>
            <color indexed="81"/>
            <rFont val="Tahoma"/>
            <family val="2"/>
          </rPr>
          <t>[Note to preparer: This template assumes early adoption of GASB Statement No. 105, Subsequent Events, which amends the definition of "currently known" to refer to the date the financial statements are available to be issued rather than the date they are issued. If your entity is NOT early-adopting GASB 105, replace "available to be issued" above with "issued." GASB 105 is required for fiscal years beginning after June 15, 2026.]</t>
        </r>
        <r>
          <rPr>
            <sz val="9"/>
            <color indexed="81"/>
            <rFont val="Tahoma"/>
            <family val="2"/>
          </rPr>
          <t xml:space="preserv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Jackson, Dorcas</author>
  </authors>
  <commentList>
    <comment ref="A4" authorId="0" shapeId="0" xr:uid="{F6D234E9-7FC5-4AA0-BEB3-16E1E3D1BBED}">
      <text>
        <r>
          <rPr>
            <b/>
            <sz val="9"/>
            <color indexed="81"/>
            <rFont val="Tahoma"/>
            <family val="2"/>
          </rPr>
          <t>Use the space below for MD&amp;A disclosures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2" authorId="0" shapeId="0" xr:uid="{00000000-0006-0000-0A00-000004000000}">
      <text>
        <r>
          <rPr>
            <sz val="10"/>
            <color indexed="81"/>
            <rFont val="Tahoma"/>
            <family val="2"/>
          </rPr>
          <t xml:space="preserve">CAUTION: FORMULAS IN THIS COLUMN
 - DO NOT OVERWRITE!
</t>
        </r>
      </text>
    </comment>
    <comment ref="B65" authorId="0" shapeId="0" xr:uid="{00000000-0006-0000-0A00-000005000000}">
      <text>
        <r>
          <rPr>
            <sz val="10"/>
            <color indexed="81"/>
            <rFont val="Tahoma"/>
            <family val="2"/>
          </rPr>
          <t xml:space="preserve">CAUTION: FORMULAS IN THIS COLUMN
 - DO NOT OVERWRITE!
</t>
        </r>
      </text>
    </comment>
    <comment ref="C65" authorId="0" shapeId="0" xr:uid="{00000000-0006-0000-0A00-000006000000}">
      <text>
        <r>
          <rPr>
            <sz val="10"/>
            <color indexed="81"/>
            <rFont val="Tahoma"/>
            <family val="2"/>
          </rPr>
          <t xml:space="preserve">CAUTION: FORMULAS IN THIS COLUMN
 - DO NOT OVERWRITE!
</t>
        </r>
      </text>
    </comment>
    <comment ref="D65" authorId="0" shapeId="0" xr:uid="{00000000-0006-0000-0A00-000007000000}">
      <text>
        <r>
          <rPr>
            <sz val="10"/>
            <color indexed="81"/>
            <rFont val="Tahoma"/>
            <family val="2"/>
          </rPr>
          <t xml:space="preserve">CAUTION: FORMULAS IN THIS COLUMN
 - DO NOT OVERWRITE!
</t>
        </r>
      </text>
    </comment>
    <comment ref="D66" authorId="0" shapeId="0" xr:uid="{00000000-0006-0000-0A00-000008000000}">
      <text>
        <r>
          <rPr>
            <sz val="10"/>
            <color indexed="81"/>
            <rFont val="Tahoma"/>
            <family val="2"/>
          </rPr>
          <t xml:space="preserve">CAUTION: FORMULAS IN THIS COLUMN
 - DO NOT OVERWRITE!
</t>
        </r>
      </text>
    </comment>
    <comment ref="B68" authorId="0" shapeId="0" xr:uid="{00000000-0006-0000-0A00-000009000000}">
      <text>
        <r>
          <rPr>
            <sz val="10"/>
            <color indexed="81"/>
            <rFont val="Tahoma"/>
            <family val="2"/>
          </rPr>
          <t xml:space="preserve">This information does not transfer from the Conversion worksheet.
</t>
        </r>
      </text>
    </comment>
    <comment ref="C68" authorId="1" shapeId="0" xr:uid="{00000000-0006-0000-0A00-00000A000000}">
      <text>
        <r>
          <rPr>
            <sz val="9"/>
            <color indexed="81"/>
            <rFont val="Tahoma"/>
            <family val="2"/>
          </rPr>
          <t xml:space="preserve">Remove and reclassify replacement &amp; depreciation from this number. Place Depr under other
</t>
        </r>
      </text>
    </comment>
    <comment ref="C70"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1"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18" authorId="0" shapeId="0" xr:uid="{E09A70DA-D2C7-40FB-B1E8-52C61FF45690}">
      <text>
        <r>
          <rPr>
            <sz val="10"/>
            <color indexed="81"/>
            <rFont val="Tahoma"/>
            <family val="2"/>
          </rPr>
          <t xml:space="preserve">Close due to/due from and advance to/advance from here
</t>
        </r>
      </text>
    </comment>
    <comment ref="B23" authorId="1" shapeId="0" xr:uid="{0D7A4CF7-DE45-4C04-910D-DCABDD22E581}">
      <text>
        <r>
          <rPr>
            <sz val="9"/>
            <color indexed="81"/>
            <rFont val="Tahoma"/>
            <family val="2"/>
          </rPr>
          <t xml:space="preserve">LGSB: Optional - to classify leases receivable - noncurrent and current. Formula will subtract the amount in cell B23 from B17.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Jackson, Dorcas</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I41" authorId="0" shapeId="0" xr:uid="{00000000-0006-0000-0B00-000009000000}">
      <text>
        <r>
          <rPr>
            <sz val="10"/>
            <color indexed="81"/>
            <rFont val="Tahoma"/>
            <family val="2"/>
          </rPr>
          <t xml:space="preserve">DO NOT ENTER INFORMATION IN THIS SECTION - IT TRANSFERS FROM REVENUE ANALYSIS
</t>
        </r>
      </text>
    </comment>
    <comment ref="J41" authorId="0" shapeId="0" xr:uid="{00000000-0006-0000-0B00-00000A000000}">
      <text>
        <r>
          <rPr>
            <sz val="10"/>
            <color indexed="81"/>
            <rFont val="Tahoma"/>
            <family val="2"/>
          </rPr>
          <t xml:space="preserve">CAUTION: FORMULA
</t>
        </r>
      </text>
    </comment>
    <comment ref="J46" authorId="0" shapeId="0" xr:uid="{00000000-0006-0000-0B00-00000B000000}">
      <text>
        <r>
          <rPr>
            <sz val="10"/>
            <color indexed="81"/>
            <rFont val="Tahoma"/>
            <family val="2"/>
          </rPr>
          <t xml:space="preserve">CAUTION: FORMULA
</t>
        </r>
      </text>
    </comment>
    <comment ref="J49" authorId="1" shapeId="0" xr:uid="{96F6A7B6-6822-4A35-B3B9-ACEC2D523A0A}">
      <text>
        <r>
          <rPr>
            <b/>
            <sz val="9"/>
            <color indexed="81"/>
            <rFont val="Tahoma"/>
            <family val="2"/>
          </rPr>
          <t>CAUTION: FORMULA</t>
        </r>
        <r>
          <rPr>
            <sz val="9"/>
            <color indexed="81"/>
            <rFont val="Tahoma"/>
            <family val="2"/>
          </rPr>
          <t xml:space="preserve">
</t>
        </r>
      </text>
    </comment>
    <comment ref="K49" authorId="1" shapeId="0" xr:uid="{7AD4B3FE-A40E-48C9-A96B-109017FBB447}">
      <text>
        <r>
          <rPr>
            <b/>
            <sz val="9"/>
            <color indexed="81"/>
            <rFont val="Tahoma"/>
            <family val="2"/>
          </rPr>
          <t>Total transfers should equal 0 unless a transfer to or from a fiduciary fund. If not the case then coding was inaccurate and should be adjusted.</t>
        </r>
        <r>
          <rPr>
            <sz val="9"/>
            <color indexed="81"/>
            <rFont val="Tahoma"/>
            <family val="2"/>
          </rPr>
          <t xml:space="preserve">
</t>
        </r>
      </text>
    </comment>
    <comment ref="I54" authorId="0" shapeId="0" xr:uid="{00000000-0006-0000-0B00-00000E000000}">
      <text>
        <r>
          <rPr>
            <sz val="10"/>
            <color indexed="81"/>
            <rFont val="Tahoma"/>
            <family val="2"/>
          </rPr>
          <t xml:space="preserve">FORMULA - DO NOT OVERWRITE
</t>
        </r>
      </text>
    </comment>
    <comment ref="J54" authorId="0" shapeId="0" xr:uid="{00000000-0006-0000-0B00-00000F000000}">
      <text>
        <r>
          <rPr>
            <sz val="10"/>
            <color indexed="81"/>
            <rFont val="Tahoma"/>
            <family val="2"/>
          </rPr>
          <t xml:space="preserve">FORMULA: DO NOT OVERWRITE
</t>
        </r>
      </text>
    </comment>
    <comment ref="I59" authorId="0" shapeId="0" xr:uid="{00000000-0006-0000-0B00-000010000000}">
      <text>
        <r>
          <rPr>
            <sz val="10"/>
            <color indexed="81"/>
            <rFont val="Tahoma"/>
            <family val="2"/>
          </rPr>
          <t xml:space="preserve">FORMULA: DO NOT OVERWRITE
</t>
        </r>
      </text>
    </comment>
    <comment ref="J59" authorId="0" shapeId="0" xr:uid="{00000000-0006-0000-0B00-000011000000}">
      <text>
        <r>
          <rPr>
            <sz val="10"/>
            <color indexed="81"/>
            <rFont val="Tahoma"/>
            <family val="2"/>
          </rPr>
          <t>FORMULA: DO NOT OVERWRITE</t>
        </r>
      </text>
    </comment>
  </commentList>
</comments>
</file>

<file path=xl/sharedStrings.xml><?xml version="1.0" encoding="utf-8"?>
<sst xmlns="http://schemas.openxmlformats.org/spreadsheetml/2006/main" count="8721" uniqueCount="3748">
  <si>
    <t xml:space="preserve">    (Increase) decrease in accounts receivable</t>
  </si>
  <si>
    <t xml:space="preserve">    (Increase) decrease in intergovernmental receivables</t>
  </si>
  <si>
    <t xml:space="preserve">    (Increase) decrease in due from other funds</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</si>
  <si>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</si>
  <si>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</si>
  <si>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</si>
  <si>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</si>
  <si>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</si>
  <si>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</si>
  <si>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</si>
  <si>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</si>
  <si>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</si>
  <si>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</si>
  <si>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</si>
  <si>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</si>
  <si>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</si>
  <si>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</si>
  <si>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</si>
  <si>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</si>
  <si>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</si>
  <si>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</si>
  <si>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</si>
  <si>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</si>
  <si>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</si>
  <si>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</si>
  <si>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</si>
  <si>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</si>
  <si>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</si>
  <si>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</si>
  <si>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</si>
  <si>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</si>
  <si>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</si>
  <si>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</si>
  <si>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</si>
  <si>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</si>
  <si>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</si>
  <si>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</si>
  <si>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</si>
  <si>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</si>
  <si>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</si>
  <si>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</si>
  <si>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</si>
  <si>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</si>
  <si>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</si>
  <si>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</si>
  <si>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</si>
  <si>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</si>
  <si>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</si>
  <si>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</si>
  <si>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</si>
  <si>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</si>
  <si>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</si>
  <si>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</si>
  <si>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</si>
  <si>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</si>
  <si>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</si>
  <si>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</si>
  <si>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</si>
  <si>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</si>
  <si>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</si>
  <si>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GENERAL</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</si>
  <si>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</si>
  <si>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</si>
  <si>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</si>
  <si>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</si>
  <si>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</si>
  <si>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</si>
  <si>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</si>
  <si>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</si>
  <si>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</si>
  <si>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</si>
  <si>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</si>
  <si>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</si>
  <si>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</si>
  <si>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</si>
  <si>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</si>
  <si>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</si>
  <si>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</si>
  <si>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</si>
  <si>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</si>
  <si>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</si>
  <si>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</si>
  <si>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</si>
  <si>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</si>
  <si>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</si>
  <si>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</si>
  <si>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</si>
  <si>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</si>
  <si>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</si>
  <si>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</si>
  <si>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</si>
  <si>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</si>
  <si>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</si>
  <si>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</si>
  <si>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</si>
  <si>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</si>
  <si>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</si>
  <si>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</si>
  <si>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</si>
  <si>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</si>
  <si>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</si>
  <si>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</si>
  <si>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</si>
  <si>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</si>
  <si>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</si>
  <si>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</si>
  <si>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</si>
  <si>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</si>
  <si>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</si>
  <si>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</si>
  <si>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</si>
  <si>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</si>
  <si>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</si>
  <si>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</si>
  <si>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</si>
  <si>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</si>
  <si>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</si>
  <si>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</si>
  <si>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</si>
  <si>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</si>
  <si>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</si>
  <si>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</si>
  <si>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</si>
  <si>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</si>
  <si>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</si>
  <si>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</si>
  <si>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</si>
  <si>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</si>
  <si>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</si>
  <si>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</si>
  <si>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</si>
  <si>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</si>
  <si>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</si>
  <si>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</si>
  <si>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</si>
  <si>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</si>
  <si>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</si>
  <si>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</si>
  <si>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</si>
  <si>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</si>
  <si>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</si>
  <si>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</si>
  <si>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</si>
  <si>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</si>
  <si>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</si>
  <si>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</si>
  <si>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</si>
  <si>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</si>
  <si>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</si>
  <si>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</si>
  <si>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</si>
  <si>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</si>
  <si>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</si>
  <si>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</si>
  <si>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</si>
  <si>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</si>
  <si>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</si>
  <si>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</si>
  <si>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</si>
  <si>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</si>
  <si>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</si>
  <si>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</si>
  <si>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</si>
  <si>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</si>
  <si>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</si>
  <si>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</si>
  <si>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</si>
  <si>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</si>
  <si>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</si>
  <si>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</si>
  <si>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</si>
  <si>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</si>
  <si>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</si>
  <si>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</si>
  <si>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</si>
  <si>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</si>
  <si>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</si>
  <si>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 xml:space="preserve">  Economic Development</t>
  </si>
  <si>
    <t>Gain (Loss) on Sale of Capital Assets</t>
  </si>
  <si>
    <t>Total other financing sources (uses)</t>
  </si>
  <si>
    <t>Net change in fund balances</t>
  </si>
  <si>
    <t>Major Funds</t>
  </si>
  <si>
    <t>AND CHANGES IN FUND BALANCES OF GOVERNMENTAL FUNDS</t>
  </si>
  <si>
    <t>Due from other funds</t>
  </si>
  <si>
    <t>Due from other governments</t>
  </si>
  <si>
    <t xml:space="preserve">  Due to other governments</t>
  </si>
  <si>
    <t xml:space="preserve">  Due to other funds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</si>
  <si>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</si>
  <si>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</si>
  <si>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</si>
  <si>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</si>
  <si>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</si>
  <si>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</si>
  <si>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</si>
  <si>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</si>
  <si>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</si>
  <si>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</si>
  <si>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</si>
  <si>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</si>
  <si>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</si>
  <si>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</si>
  <si>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</si>
  <si>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</si>
  <si>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</si>
  <si>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</si>
  <si>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</si>
  <si>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</si>
  <si>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</si>
  <si>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</si>
  <si>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</si>
  <si>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</si>
  <si>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</si>
  <si>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</si>
  <si>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</si>
  <si>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</si>
  <si>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</si>
  <si>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</si>
  <si>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</si>
  <si>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</si>
  <si>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</si>
  <si>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</si>
  <si>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</si>
  <si>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</si>
  <si>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</si>
  <si>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</si>
  <si>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</si>
  <si>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</si>
  <si>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</si>
  <si>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</si>
  <si>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</si>
  <si>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</si>
  <si>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</si>
  <si>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</si>
  <si>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</si>
  <si>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</si>
  <si>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</si>
  <si>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</si>
  <si>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</si>
  <si>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</si>
  <si>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</si>
  <si>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</si>
  <si>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</si>
  <si>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</si>
  <si>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</si>
  <si>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</si>
  <si>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</si>
  <si>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</si>
  <si>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</si>
  <si>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</si>
  <si>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</si>
  <si>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</si>
  <si>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</si>
  <si>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</si>
  <si>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</si>
  <si>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</si>
  <si>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</si>
  <si>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</si>
  <si>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</si>
  <si>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</si>
  <si>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</si>
  <si>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</si>
  <si>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</si>
  <si>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</si>
  <si>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</si>
  <si>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</si>
  <si>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</si>
  <si>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</si>
  <si>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</si>
  <si>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</si>
  <si>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</si>
  <si>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</si>
  <si>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</si>
  <si>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</si>
  <si>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</si>
  <si>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</si>
  <si>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</si>
  <si>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</si>
  <si>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</si>
  <si>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</si>
  <si>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</si>
  <si>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</si>
  <si>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</si>
  <si>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</si>
  <si>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</si>
  <si>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</si>
  <si>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</si>
  <si>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</si>
  <si>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</si>
  <si>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</si>
  <si>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</si>
  <si>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Public administrator</t>
  </si>
  <si>
    <t>Clerk of district court</t>
  </si>
  <si>
    <t>FUNCTION</t>
  </si>
  <si>
    <t>COST</t>
  </si>
  <si>
    <t>EXPECTED USEFUL LIFE</t>
  </si>
  <si>
    <t>ANNUAL DEPRECIATION (STRAIGHT LINE)</t>
  </si>
  <si>
    <t xml:space="preserve">  Letter of Transmittal ………………………………………………………………………………………………….</t>
  </si>
  <si>
    <t>Amount</t>
  </si>
  <si>
    <t>E.</t>
  </si>
  <si>
    <t>Purpose</t>
  </si>
  <si>
    <t>Date</t>
  </si>
  <si>
    <t>Interest</t>
  </si>
  <si>
    <t>Bonds</t>
  </si>
  <si>
    <t>Annual</t>
  </si>
  <si>
    <t>RECONCILIATION OF THE STATEMENT OF REVENUES, EXPENDITURES,</t>
  </si>
  <si>
    <t>_________Fund -  ___________________________________________________________________________________________</t>
  </si>
  <si>
    <t>-66-</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</si>
  <si>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</si>
  <si>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</si>
  <si>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</si>
  <si>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</si>
  <si>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</si>
  <si>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</si>
  <si>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</si>
  <si>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</si>
  <si>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</si>
  <si>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</si>
  <si>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</si>
  <si>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</si>
  <si>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</si>
  <si>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</si>
  <si>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</si>
  <si>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</si>
  <si>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</si>
  <si>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</si>
  <si>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</si>
  <si>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</si>
  <si>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</si>
  <si>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</si>
  <si>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</si>
  <si>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</si>
  <si>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</si>
  <si>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</si>
  <si>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</si>
  <si>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</si>
  <si>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</si>
  <si>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</si>
  <si>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</si>
  <si>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</si>
  <si>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</si>
  <si>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</si>
  <si>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</si>
  <si>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</si>
  <si>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</si>
  <si>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</si>
  <si>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</si>
  <si>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</si>
  <si>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</si>
  <si>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</si>
  <si>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</si>
  <si>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</si>
  <si>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</si>
  <si>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</si>
  <si>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</si>
  <si>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</si>
  <si>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</si>
  <si>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</si>
  <si>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</si>
  <si>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</si>
  <si>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</si>
  <si>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</si>
  <si>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</si>
  <si>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</si>
  <si>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</si>
  <si>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</si>
  <si>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</si>
  <si>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</si>
  <si>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</si>
  <si>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</si>
  <si>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</si>
  <si>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</si>
  <si>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</si>
  <si>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</si>
  <si>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</si>
  <si>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</si>
  <si>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</si>
  <si>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</si>
  <si>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</si>
  <si>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</si>
  <si>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</si>
  <si>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</si>
  <si>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</si>
  <si>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</si>
  <si>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</si>
  <si>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</si>
  <si>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</si>
  <si>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</si>
  <si>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</si>
  <si>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</si>
  <si>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</si>
  <si>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</si>
  <si>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</si>
  <si>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</si>
  <si>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</si>
  <si>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</si>
  <si>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</si>
  <si>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</si>
  <si>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</si>
  <si>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</si>
  <si>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</si>
  <si>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</si>
  <si>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</si>
  <si>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</si>
  <si>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</si>
  <si>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</si>
  <si>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</si>
  <si>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</si>
  <si>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</si>
  <si>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</si>
  <si>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</si>
  <si>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</si>
  <si>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</si>
  <si>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</si>
  <si>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</si>
  <si>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</si>
  <si>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</si>
  <si>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</si>
  <si>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</si>
  <si>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</si>
  <si>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</si>
  <si>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</si>
  <si>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</si>
  <si>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</si>
  <si>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</si>
  <si>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</si>
  <si>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</si>
  <si>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</si>
  <si>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</si>
  <si>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</si>
  <si>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</si>
  <si>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</si>
  <si>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</si>
  <si>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</si>
  <si>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</si>
  <si>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</si>
  <si>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</si>
  <si>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</si>
  <si>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</si>
  <si>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</si>
  <si>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</si>
  <si>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</si>
  <si>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</si>
  <si>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</si>
  <si>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</si>
  <si>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</si>
  <si>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</si>
  <si>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</si>
  <si>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</si>
  <si>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</si>
  <si>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</si>
  <si>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</si>
  <si>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</si>
  <si>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</si>
  <si>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</si>
  <si>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</si>
  <si>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</si>
  <si>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</si>
  <si>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</si>
  <si>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</si>
  <si>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</si>
  <si>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</si>
  <si>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</si>
  <si>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</si>
  <si>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</si>
  <si>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</si>
  <si>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</si>
  <si>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</si>
  <si>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</si>
  <si>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</si>
  <si>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</si>
  <si>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</si>
  <si>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</si>
  <si>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</si>
  <si>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</si>
  <si>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</si>
  <si>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</si>
  <si>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</si>
  <si>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</si>
  <si>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</si>
  <si>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</si>
  <si>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</si>
  <si>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</si>
  <si>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</si>
  <si>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</si>
  <si>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</si>
  <si>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</si>
  <si>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</si>
  <si>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</si>
  <si>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</si>
  <si>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</si>
  <si>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</si>
  <si>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</si>
  <si>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</si>
  <si>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</si>
  <si>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</si>
  <si>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</si>
  <si>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</si>
  <si>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</si>
  <si>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</si>
  <si>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</si>
  <si>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</si>
  <si>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</si>
  <si>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</si>
  <si>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</si>
  <si>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</si>
  <si>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</si>
  <si>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</si>
  <si>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</si>
  <si>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</si>
  <si>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</si>
  <si>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</si>
  <si>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</si>
  <si>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</si>
  <si>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</si>
  <si>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</si>
  <si>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</si>
  <si>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</si>
  <si>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</si>
  <si>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</si>
  <si>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</si>
  <si>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</si>
  <si>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</si>
  <si>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</si>
  <si>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</si>
  <si>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</si>
  <si>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</si>
  <si>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</si>
  <si>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</si>
  <si>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</si>
  <si>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</si>
  <si>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</si>
  <si>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</si>
  <si>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</si>
  <si>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</si>
  <si>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</si>
  <si>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</si>
  <si>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</si>
  <si>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</si>
  <si>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</si>
  <si>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M01</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</si>
  <si>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</si>
  <si>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</si>
  <si>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</si>
  <si>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</si>
  <si>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</si>
  <si>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</si>
  <si>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</si>
  <si>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</si>
  <si>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</si>
  <si>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</si>
  <si>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</si>
  <si>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</si>
  <si>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</si>
  <si>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</si>
  <si>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</si>
  <si>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</si>
  <si>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</si>
  <si>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</si>
  <si>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</si>
  <si>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</si>
  <si>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</si>
  <si>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</si>
  <si>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</si>
  <si>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</si>
  <si>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</si>
  <si>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</si>
  <si>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</si>
  <si>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</si>
  <si>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</si>
  <si>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</si>
  <si>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</si>
  <si>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</si>
  <si>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</si>
  <si>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</si>
  <si>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</si>
  <si>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</si>
  <si>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</si>
  <si>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</si>
  <si>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</si>
  <si>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</si>
  <si>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</si>
  <si>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</si>
  <si>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</si>
  <si>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</si>
  <si>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</si>
  <si>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</si>
  <si>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</si>
  <si>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</si>
  <si>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</si>
  <si>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</si>
  <si>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</si>
  <si>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</si>
  <si>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</si>
  <si>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</si>
  <si>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</si>
  <si>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</si>
  <si>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</si>
  <si>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</si>
  <si>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</si>
  <si>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</si>
  <si>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</si>
  <si>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</si>
  <si>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</si>
  <si>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</si>
  <si>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</si>
  <si>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</si>
  <si>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</si>
  <si>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</si>
  <si>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</si>
  <si>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</si>
  <si>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</si>
  <si>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</si>
  <si>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</si>
  <si>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</si>
  <si>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</si>
  <si>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</si>
  <si>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</si>
  <si>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</si>
  <si>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</si>
  <si>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</si>
  <si>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</si>
  <si>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</si>
  <si>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</si>
  <si>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</si>
  <si>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</si>
  <si>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</si>
  <si>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</si>
  <si>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</si>
  <si>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</si>
  <si>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</si>
  <si>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</si>
  <si>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</si>
  <si>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</si>
  <si>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</si>
  <si>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</si>
  <si>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</si>
  <si>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</si>
  <si>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</si>
  <si>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</si>
  <si>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</si>
  <si>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</si>
  <si>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</si>
  <si>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</si>
  <si>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</si>
  <si>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</si>
  <si>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</si>
  <si>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</si>
  <si>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</si>
  <si>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</si>
  <si>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</si>
  <si>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</si>
  <si>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</si>
  <si>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</si>
  <si>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</si>
  <si>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</si>
  <si>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</si>
  <si>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</si>
  <si>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</si>
  <si>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</si>
  <si>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</si>
  <si>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</si>
  <si>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</si>
  <si>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</si>
  <si>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</si>
  <si>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</si>
  <si>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</si>
  <si>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</si>
  <si>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</si>
  <si>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</si>
  <si>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</si>
  <si>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</si>
  <si>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</si>
  <si>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</si>
  <si>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</si>
  <si>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</si>
  <si>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</si>
  <si>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</si>
  <si>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</si>
  <si>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</si>
  <si>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</si>
  <si>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</si>
  <si>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</si>
  <si>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</si>
  <si>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</si>
  <si>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Property leased to others</t>
  </si>
  <si>
    <t>Whom leased to</t>
  </si>
  <si>
    <t>Description of leased property</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</si>
  <si>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</si>
  <si>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</si>
  <si>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</si>
  <si>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</si>
  <si>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</si>
  <si>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</si>
  <si>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</si>
  <si>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</si>
  <si>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</si>
  <si>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</si>
  <si>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</si>
  <si>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</si>
  <si>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</si>
  <si>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</si>
  <si>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</si>
  <si>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</si>
  <si>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</si>
  <si>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</si>
  <si>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</si>
  <si>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</si>
  <si>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</si>
  <si>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</si>
  <si>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</si>
  <si>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</si>
  <si>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</si>
  <si>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</si>
  <si>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</si>
  <si>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</si>
  <si>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</si>
  <si>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</si>
  <si>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</si>
  <si>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</si>
  <si>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</si>
  <si>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</si>
  <si>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</si>
  <si>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</si>
  <si>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</si>
  <si>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</si>
  <si>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</si>
  <si>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</si>
  <si>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</si>
  <si>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</si>
  <si>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</si>
  <si>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</si>
  <si>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</si>
  <si>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</si>
  <si>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</si>
  <si>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</si>
  <si>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</si>
  <si>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</si>
  <si>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</si>
  <si>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</si>
  <si>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</si>
  <si>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</si>
  <si>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</si>
  <si>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</si>
  <si>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</si>
  <si>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</si>
  <si>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</si>
  <si>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</si>
  <si>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</si>
  <si>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</si>
  <si>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</si>
  <si>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</si>
  <si>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</si>
  <si>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</si>
  <si>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</si>
  <si>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</si>
  <si>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</si>
  <si>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</si>
  <si>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</si>
  <si>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</si>
  <si>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</si>
  <si>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</si>
  <si>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</si>
  <si>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</si>
  <si>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</si>
  <si>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</si>
  <si>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</si>
  <si>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</si>
  <si>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</si>
  <si>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</si>
  <si>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</si>
  <si>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</si>
  <si>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</si>
  <si>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</si>
  <si>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</si>
  <si>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</si>
  <si>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</si>
  <si>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</si>
  <si>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</si>
  <si>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</si>
  <si>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</si>
  <si>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</si>
  <si>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</si>
  <si>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</si>
  <si>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</si>
  <si>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</si>
  <si>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</si>
  <si>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</si>
  <si>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</si>
  <si>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</si>
  <si>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</si>
  <si>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</si>
  <si>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</si>
  <si>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</si>
  <si>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</si>
  <si>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</si>
  <si>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</si>
  <si>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</si>
  <si>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</si>
  <si>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</si>
  <si>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</si>
  <si>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</si>
  <si>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</si>
  <si>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</si>
  <si>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</si>
  <si>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</si>
  <si>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</si>
  <si>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</si>
  <si>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</si>
  <si>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</si>
  <si>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</si>
  <si>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</si>
  <si>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</si>
  <si>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</si>
  <si>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</si>
  <si>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</si>
  <si>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</si>
  <si>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</si>
  <si>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</si>
  <si>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</si>
  <si>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</si>
  <si>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</si>
  <si>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</si>
  <si>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</si>
  <si>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</si>
  <si>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</si>
  <si>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</si>
  <si>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</si>
  <si>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</si>
  <si>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</si>
  <si>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</si>
  <si>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</si>
  <si>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</si>
  <si>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</si>
  <si>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</si>
  <si>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</si>
  <si>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</si>
  <si>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</si>
  <si>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</si>
  <si>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</si>
  <si>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</si>
  <si>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</si>
  <si>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</si>
  <si>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</si>
  <si>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</si>
  <si>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</si>
  <si>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</si>
  <si>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</si>
  <si>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</si>
  <si>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</si>
  <si>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</si>
  <si>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</si>
  <si>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</si>
  <si>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</si>
  <si>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</si>
  <si>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</si>
  <si>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</si>
  <si>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</si>
  <si>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</si>
  <si>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</si>
  <si>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</si>
  <si>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</si>
  <si>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</si>
  <si>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</si>
  <si>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</si>
  <si>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</si>
  <si>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</si>
  <si>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</si>
  <si>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</si>
  <si>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</si>
  <si>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</si>
  <si>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</si>
  <si>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</si>
  <si>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</si>
  <si>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</si>
  <si>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</si>
  <si>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</si>
  <si>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</si>
  <si>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</si>
  <si>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</si>
  <si>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</si>
  <si>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</si>
  <si>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</si>
  <si>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</si>
  <si>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</si>
  <si>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</si>
  <si>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</si>
  <si>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</si>
  <si>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</si>
  <si>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</si>
  <si>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</si>
  <si>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</si>
  <si>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</si>
  <si>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</si>
  <si>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</si>
  <si>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</si>
  <si>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</si>
  <si>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</si>
  <si>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</si>
  <si>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</si>
  <si>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</si>
  <si>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Total Operating Revenues (Expenses)</t>
  </si>
  <si>
    <t xml:space="preserve">   Investments (at fair value)</t>
  </si>
  <si>
    <t>Operating Income (Loss)</t>
  </si>
  <si>
    <t xml:space="preserve">    Long-term liabilities, including bonds payable, are not due and payable</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</si>
  <si>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</si>
  <si>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</si>
  <si>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</si>
  <si>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</si>
  <si>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</si>
  <si>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</si>
  <si>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</si>
  <si>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</si>
  <si>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</si>
  <si>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</si>
  <si>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</si>
  <si>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</si>
  <si>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</si>
  <si>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</si>
  <si>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</si>
  <si>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</si>
  <si>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</si>
  <si>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</si>
  <si>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</si>
  <si>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</si>
  <si>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</si>
  <si>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</si>
  <si>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</si>
  <si>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NOTES TO THE BASIC FINANCIAL STATEMENTS</t>
  </si>
  <si>
    <t>1.</t>
  </si>
  <si>
    <t>A.</t>
  </si>
  <si>
    <t>-34-</t>
  </si>
  <si>
    <t>-49-</t>
  </si>
  <si>
    <t>-50-</t>
  </si>
  <si>
    <t>-51-</t>
  </si>
  <si>
    <t>-52-</t>
  </si>
  <si>
    <t>-53-</t>
  </si>
  <si>
    <t>-56-</t>
  </si>
  <si>
    <t>-58-</t>
  </si>
  <si>
    <t>-63-</t>
  </si>
  <si>
    <t xml:space="preserve">    Schedule of Federal/State Grants, Entitlements and Shared Revenues ……………………………………….</t>
  </si>
  <si>
    <t>-69-</t>
  </si>
  <si>
    <t>The government reports the following major governmental funds:</t>
  </si>
  <si>
    <t>The government reports the following major proprietary funds:</t>
  </si>
  <si>
    <t>Additionally, the government reports the following fund types:</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</si>
  <si>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</si>
  <si>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</si>
  <si>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</si>
  <si>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</si>
  <si>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</si>
  <si>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</si>
  <si>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</si>
  <si>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</si>
  <si>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</si>
  <si>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</si>
  <si>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</si>
  <si>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</si>
  <si>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</si>
  <si>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</si>
  <si>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</si>
  <si>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</si>
  <si>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</si>
  <si>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</si>
  <si>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</si>
  <si>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</si>
  <si>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</si>
  <si>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</si>
  <si>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</si>
  <si>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</si>
  <si>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</si>
  <si>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</si>
  <si>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</si>
  <si>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</si>
  <si>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</si>
  <si>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</si>
  <si>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</si>
  <si>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</si>
  <si>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</si>
  <si>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</si>
  <si>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</si>
  <si>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</si>
  <si>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</si>
  <si>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</si>
  <si>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</si>
  <si>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</si>
  <si>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</si>
  <si>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</si>
  <si>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</si>
  <si>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</si>
  <si>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</si>
  <si>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</si>
  <si>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</si>
  <si>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</si>
  <si>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</si>
  <si>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</si>
  <si>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</si>
  <si>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</si>
  <si>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</si>
  <si>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</si>
  <si>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</si>
  <si>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</si>
  <si>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</si>
  <si>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</si>
  <si>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</si>
  <si>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</si>
  <si>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</si>
  <si>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</si>
  <si>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</si>
  <si>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</si>
  <si>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</si>
  <si>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</si>
  <si>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</si>
  <si>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</si>
  <si>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</si>
  <si>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</si>
  <si>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</si>
  <si>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</si>
  <si>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</si>
  <si>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</si>
  <si>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</si>
  <si>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</si>
  <si>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</si>
  <si>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</si>
  <si>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</si>
  <si>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</si>
  <si>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</si>
  <si>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</si>
  <si>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</si>
  <si>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</si>
  <si>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</si>
  <si>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</si>
  <si>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</si>
  <si>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</si>
  <si>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</si>
  <si>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</si>
  <si>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</si>
  <si>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</si>
  <si>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</si>
  <si>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</si>
  <si>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</si>
  <si>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</si>
  <si>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</si>
  <si>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</si>
  <si>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</si>
  <si>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</si>
  <si>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</si>
  <si>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</si>
  <si>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</si>
  <si>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</si>
  <si>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</si>
  <si>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</si>
  <si>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</si>
  <si>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</si>
  <si>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</si>
  <si>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</si>
  <si>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</si>
  <si>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</si>
  <si>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</si>
  <si>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</si>
  <si>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</si>
  <si>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</si>
  <si>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</si>
  <si>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</si>
  <si>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</si>
  <si>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</si>
  <si>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</si>
  <si>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</si>
  <si>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</si>
  <si>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</si>
  <si>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</si>
  <si>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</si>
  <si>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</si>
  <si>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</si>
  <si>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</si>
  <si>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</si>
  <si>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</si>
  <si>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</si>
  <si>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</si>
  <si>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</si>
  <si>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</si>
  <si>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</si>
  <si>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</si>
  <si>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</si>
  <si>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</si>
  <si>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</si>
  <si>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</si>
  <si>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</si>
  <si>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</si>
  <si>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</si>
  <si>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</si>
  <si>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</si>
  <si>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</si>
  <si>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</si>
  <si>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</si>
  <si>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</si>
  <si>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</si>
  <si>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</si>
  <si>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</si>
  <si>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</si>
  <si>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</si>
  <si>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</si>
  <si>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</si>
  <si>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</si>
  <si>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</si>
  <si>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</si>
  <si>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</si>
  <si>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</si>
  <si>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</si>
  <si>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</si>
  <si>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</si>
  <si>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</si>
  <si>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</si>
  <si>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</si>
  <si>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</si>
  <si>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</si>
  <si>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</si>
  <si>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</si>
  <si>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</si>
  <si>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</si>
  <si>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</si>
  <si>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</si>
  <si>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</si>
  <si>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</si>
  <si>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</si>
  <si>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</si>
  <si>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</si>
  <si>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</si>
  <si>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</si>
  <si>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</si>
  <si>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</si>
  <si>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</si>
  <si>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</si>
  <si>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</si>
  <si>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</si>
  <si>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</si>
  <si>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</si>
  <si>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</si>
  <si>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</si>
  <si>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</si>
  <si>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</si>
  <si>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</si>
  <si>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</si>
  <si>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</si>
  <si>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</si>
  <si>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</si>
  <si>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</si>
  <si>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</si>
  <si>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</si>
  <si>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</si>
  <si>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</si>
  <si>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</si>
  <si>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</si>
  <si>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</si>
  <si>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</si>
  <si>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</si>
  <si>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</si>
  <si>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</si>
  <si>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</si>
  <si>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</si>
  <si>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</si>
  <si>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</si>
  <si>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</si>
  <si>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</si>
  <si>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</si>
  <si>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</si>
  <si>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</si>
  <si>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</si>
  <si>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</si>
  <si>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</si>
  <si>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</si>
  <si>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</si>
  <si>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</si>
  <si>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</si>
  <si>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</si>
  <si>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</si>
  <si>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</si>
  <si>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</si>
  <si>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</si>
  <si>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</si>
  <si>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</si>
  <si>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</si>
  <si>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</si>
  <si>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</si>
  <si>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</si>
  <si>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</si>
  <si>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</si>
  <si>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</si>
  <si>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</si>
  <si>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</si>
  <si>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</si>
  <si>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</si>
  <si>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</si>
  <si>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</si>
  <si>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</si>
  <si>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</si>
  <si>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</si>
  <si>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</si>
  <si>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</si>
  <si>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</si>
  <si>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</si>
  <si>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-24 -</t>
  </si>
  <si>
    <t>-25-</t>
  </si>
  <si>
    <t>Page 70</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</si>
  <si>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</si>
  <si>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</si>
  <si>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</si>
  <si>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</si>
  <si>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</si>
  <si>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</si>
  <si>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</si>
  <si>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</si>
  <si>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</si>
  <si>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</si>
  <si>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</si>
  <si>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</si>
  <si>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</si>
  <si>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</si>
  <si>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</si>
  <si>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</si>
  <si>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</si>
  <si>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</si>
  <si>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</si>
  <si>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t>Transfers out (Enter as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</si>
  <si>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</si>
  <si>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</si>
  <si>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</si>
  <si>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</si>
  <si>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</si>
  <si>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</si>
  <si>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</si>
  <si>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</si>
  <si>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</si>
  <si>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</si>
  <si>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</si>
  <si>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</si>
  <si>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</si>
  <si>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</si>
  <si>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</si>
  <si>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</si>
  <si>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</si>
  <si>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</si>
  <si>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</si>
  <si>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</si>
  <si>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</si>
  <si>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</si>
  <si>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</si>
  <si>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</si>
  <si>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</si>
  <si>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</si>
  <si>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</si>
  <si>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</si>
  <si>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</si>
  <si>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</si>
  <si>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2017</t>
  </si>
  <si>
    <t>DEPR. FYE 2018</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</si>
  <si>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</si>
  <si>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</si>
  <si>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</si>
  <si>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</si>
  <si>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</si>
  <si>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</si>
  <si>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</si>
  <si>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</si>
  <si>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</si>
  <si>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</si>
  <si>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</si>
  <si>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</si>
  <si>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</si>
  <si>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</si>
  <si>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</si>
  <si>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</si>
  <si>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</si>
  <si>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</si>
  <si>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</si>
  <si>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</si>
  <si>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</si>
  <si>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</si>
  <si>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</si>
  <si>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</si>
  <si>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</si>
  <si>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</si>
  <si>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</si>
  <si>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</si>
  <si>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</si>
  <si>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</si>
  <si>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</si>
  <si>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</si>
  <si>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</si>
  <si>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</si>
  <si>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</si>
  <si>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</si>
  <si>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</si>
  <si>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</si>
  <si>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</si>
  <si>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</si>
  <si>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</si>
  <si>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</si>
  <si>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</si>
  <si>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</si>
  <si>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</si>
  <si>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</si>
  <si>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</si>
  <si>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</si>
  <si>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</si>
  <si>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</si>
  <si>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</si>
  <si>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</si>
  <si>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</si>
  <si>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</si>
  <si>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</si>
  <si>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</si>
  <si>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</si>
  <si>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</si>
  <si>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</si>
  <si>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</si>
  <si>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</si>
  <si>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</si>
  <si>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</si>
  <si>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</si>
  <si>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</si>
  <si>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</si>
  <si>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</si>
  <si>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</si>
  <si>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</si>
  <si>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</si>
  <si>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</si>
  <si>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</si>
  <si>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</si>
  <si>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</si>
  <si>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</si>
  <si>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</si>
  <si>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</si>
  <si>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</si>
  <si>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</si>
  <si>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</si>
  <si>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</si>
  <si>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</si>
  <si>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</si>
  <si>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</si>
  <si>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</si>
  <si>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</si>
  <si>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</si>
  <si>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</si>
  <si>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</si>
  <si>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</si>
  <si>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</si>
  <si>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</si>
  <si>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CONVERSION</t>
  </si>
  <si>
    <t>Other Information - Filing Fee Form, Worksheet Protection &amp; Hiding Columns/Pages:</t>
  </si>
  <si>
    <t>Are the notes to the financial statements included?</t>
  </si>
  <si>
    <t xml:space="preserve">COMPLETE YEAR-END CLOSING/ADJUSTMENTS BEFORE STARTING THE ANNUAL FINANCIAL REPORT </t>
  </si>
  <si>
    <t>FYE 2018</t>
  </si>
  <si>
    <t>FYE 2019</t>
  </si>
  <si>
    <t>FYE 2020</t>
  </si>
  <si>
    <t>FYE 2021</t>
  </si>
  <si>
    <t>DEPR. FYE 2019</t>
  </si>
  <si>
    <t>DEPR. FYE 2020</t>
  </si>
  <si>
    <t>DEPR. FYE 2021</t>
  </si>
  <si>
    <t>GENERAL/GOV</t>
  </si>
  <si>
    <t>Revenues collected in advance</t>
  </si>
  <si>
    <t xml:space="preserve">  Revenues collected in advance</t>
  </si>
  <si>
    <t>Fund #1000</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</si>
  <si>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</si>
  <si>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</si>
  <si>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</si>
  <si>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</si>
  <si>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</si>
  <si>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</si>
  <si>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</si>
  <si>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 xml:space="preserve">ENTITY # </t>
  </si>
  <si>
    <t>332000/333</t>
  </si>
  <si>
    <t>335000/336</t>
  </si>
  <si>
    <t>LOCAL GRANTS - (LIST)</t>
  </si>
  <si>
    <t>Fund Name</t>
  </si>
  <si>
    <t>Page 21:</t>
  </si>
  <si>
    <t>Subtotal:</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</si>
  <si>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</si>
  <si>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</si>
  <si>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</si>
  <si>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</si>
  <si>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</si>
  <si>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</si>
  <si>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</si>
  <si>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Deferred outflows of resources not disclosed on the face of the financial statements are as follows:</t>
  </si>
  <si>
    <t>Description: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</si>
  <si>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</si>
  <si>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</si>
  <si>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</si>
  <si>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</si>
  <si>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</si>
  <si>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</si>
  <si>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</si>
  <si>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</si>
  <si>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</si>
  <si>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</si>
  <si>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</si>
  <si>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</si>
  <si>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</si>
  <si>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</si>
  <si>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</si>
  <si>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Matured interest bonds payable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</si>
  <si>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</si>
  <si>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</si>
  <si>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</si>
  <si>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</si>
  <si>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</si>
  <si>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</si>
  <si>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</si>
  <si>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</si>
  <si>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</si>
  <si>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</si>
  <si>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</si>
  <si>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</si>
  <si>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</si>
  <si>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</si>
  <si>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</si>
  <si>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</si>
  <si>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</si>
  <si>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</si>
  <si>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</si>
  <si>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</si>
  <si>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Investment in General Capital Assets</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</si>
  <si>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</si>
  <si>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</si>
  <si>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</si>
  <si>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</si>
  <si>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</si>
  <si>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</si>
  <si>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</si>
  <si>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</si>
  <si>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</si>
  <si>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</si>
  <si>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</si>
  <si>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</si>
  <si>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</si>
  <si>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</si>
  <si>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</si>
  <si>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</si>
  <si>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</si>
  <si>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</si>
  <si>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</si>
  <si>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</si>
  <si>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</si>
  <si>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</si>
  <si>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</si>
  <si>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</si>
  <si>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</si>
  <si>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</si>
  <si>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</si>
  <si>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</si>
  <si>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</si>
  <si>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</si>
  <si>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</si>
  <si>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</si>
  <si>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</si>
  <si>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</si>
  <si>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</si>
  <si>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</si>
  <si>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</si>
  <si>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</si>
  <si>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</si>
  <si>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</si>
  <si>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</si>
  <si>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</si>
  <si>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</si>
  <si>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</si>
  <si>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</si>
  <si>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</si>
  <si>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</si>
  <si>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</si>
  <si>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</si>
  <si>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</si>
  <si>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</si>
  <si>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</si>
  <si>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</si>
  <si>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</si>
  <si>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</si>
  <si>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</si>
  <si>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</si>
  <si>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</si>
  <si>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</si>
  <si>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</si>
  <si>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</si>
  <si>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</si>
  <si>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</si>
  <si>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</si>
  <si>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</si>
  <si>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</si>
  <si>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</si>
  <si>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</si>
  <si>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</si>
  <si>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</si>
  <si>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</si>
  <si>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</si>
  <si>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</si>
  <si>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</si>
  <si>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</si>
  <si>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</si>
  <si>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</si>
  <si>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</si>
  <si>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</si>
  <si>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</si>
  <si>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</si>
  <si>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</si>
  <si>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</si>
  <si>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</si>
  <si>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</si>
  <si>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</si>
  <si>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-75-</t>
  </si>
  <si>
    <t>-76-</t>
  </si>
  <si>
    <t>-77-</t>
  </si>
  <si>
    <t>-78-</t>
  </si>
  <si>
    <t>-79-</t>
  </si>
  <si>
    <t>23-47</t>
  </si>
  <si>
    <t>48-53</t>
  </si>
  <si>
    <t>65-66</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</si>
  <si>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</si>
  <si>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</si>
  <si>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</si>
  <si>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</si>
  <si>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</si>
  <si>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</si>
  <si>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</si>
  <si>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</si>
  <si>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</si>
  <si>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</si>
  <si>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</si>
  <si>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</si>
  <si>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</si>
  <si>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</si>
  <si>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</si>
  <si>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</si>
  <si>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</si>
  <si>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</si>
  <si>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</si>
  <si>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</si>
  <si>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</si>
  <si>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</si>
  <si>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</si>
  <si>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</si>
  <si>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</si>
  <si>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</si>
  <si>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</si>
  <si>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</si>
  <si>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</si>
  <si>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</si>
  <si>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</si>
  <si>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</si>
  <si>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</si>
  <si>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</si>
  <si>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</si>
  <si>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</si>
  <si>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</si>
  <si>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</si>
  <si>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</si>
  <si>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</si>
  <si>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</si>
  <si>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</si>
  <si>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</si>
  <si>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</si>
  <si>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</si>
  <si>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</si>
  <si>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</si>
  <si>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</si>
  <si>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</si>
  <si>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</si>
  <si>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</si>
  <si>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</si>
  <si>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</si>
  <si>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</si>
  <si>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</si>
  <si>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</si>
  <si>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</si>
  <si>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</si>
  <si>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</si>
  <si>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</si>
  <si>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</si>
  <si>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</si>
  <si>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</si>
  <si>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</si>
  <si>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</si>
  <si>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</si>
  <si>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</si>
  <si>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</si>
  <si>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</si>
  <si>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</si>
  <si>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</si>
  <si>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</si>
  <si>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</si>
  <si>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</si>
  <si>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</si>
  <si>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</si>
  <si>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</si>
  <si>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</si>
  <si>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</si>
  <si>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</si>
  <si>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</si>
  <si>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</si>
  <si>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</si>
  <si>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</si>
  <si>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</si>
  <si>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</si>
  <si>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</si>
  <si>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</si>
  <si>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</si>
  <si>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</si>
  <si>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</si>
  <si>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</si>
  <si>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</si>
  <si>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</si>
  <si>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</si>
  <si>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</si>
  <si>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</si>
  <si>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</si>
  <si>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</si>
  <si>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</si>
  <si>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</si>
  <si>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</si>
  <si>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</si>
  <si>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</si>
  <si>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</si>
  <si>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</si>
  <si>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</si>
  <si>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</si>
  <si>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</si>
  <si>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</si>
  <si>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</si>
  <si>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</si>
  <si>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</si>
  <si>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</si>
  <si>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</si>
  <si>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</si>
  <si>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</si>
  <si>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</si>
  <si>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</si>
  <si>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</si>
  <si>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</si>
  <si>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</si>
  <si>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</si>
  <si>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</si>
  <si>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</si>
  <si>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</si>
  <si>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</si>
  <si>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</si>
  <si>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</si>
  <si>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</si>
  <si>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</si>
  <si>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</si>
  <si>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</si>
  <si>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</si>
  <si>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</si>
  <si>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</si>
  <si>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</si>
  <si>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</si>
  <si>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</si>
  <si>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</si>
  <si>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</si>
  <si>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</si>
  <si>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</si>
  <si>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</si>
  <si>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</si>
  <si>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</si>
  <si>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</si>
  <si>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</si>
  <si>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</si>
  <si>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</si>
  <si>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</si>
  <si>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</si>
  <si>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</si>
  <si>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</si>
  <si>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</si>
  <si>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</si>
  <si>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</si>
  <si>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</si>
  <si>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</si>
  <si>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</si>
  <si>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</si>
  <si>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</si>
  <si>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</si>
  <si>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</si>
  <si>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</si>
  <si>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</si>
  <si>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</si>
  <si>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</si>
  <si>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</si>
  <si>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</si>
  <si>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</si>
  <si>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</si>
  <si>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</si>
  <si>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</si>
  <si>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</si>
  <si>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</si>
  <si>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</si>
  <si>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</si>
  <si>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</si>
  <si>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</si>
  <si>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</si>
  <si>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</si>
  <si>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</si>
  <si>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</si>
  <si>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</si>
  <si>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</si>
  <si>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</si>
  <si>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</si>
  <si>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</si>
  <si>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</si>
  <si>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</si>
  <si>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</si>
  <si>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</si>
  <si>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</si>
  <si>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</si>
  <si>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</si>
  <si>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</si>
  <si>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</si>
  <si>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</si>
  <si>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</si>
  <si>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</si>
  <si>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</si>
  <si>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</si>
  <si>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</si>
  <si>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</si>
  <si>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</si>
  <si>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</si>
  <si>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</si>
  <si>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</si>
  <si>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</si>
  <si>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</si>
  <si>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</si>
  <si>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</si>
  <si>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</si>
  <si>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</si>
  <si>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</si>
  <si>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</si>
  <si>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</si>
  <si>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</si>
  <si>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</si>
  <si>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</si>
  <si>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</si>
  <si>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</si>
  <si>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</si>
  <si>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</si>
  <si>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</si>
  <si>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</si>
  <si>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</si>
  <si>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</si>
  <si>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</si>
  <si>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</si>
  <si>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</si>
  <si>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</si>
  <si>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</si>
  <si>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Public Employees Retirement Plan (PERS)</t>
  </si>
  <si>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</si>
  <si>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</si>
  <si>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</si>
  <si>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</si>
  <si>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</si>
  <si>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</si>
  <si>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</si>
  <si>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</si>
  <si>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</si>
  <si>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</si>
  <si>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</si>
  <si>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</si>
  <si>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</si>
  <si>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</si>
  <si>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</si>
  <si>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</si>
  <si>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</si>
  <si>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</si>
  <si>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</si>
  <si>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</si>
  <si>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</si>
  <si>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</si>
  <si>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</si>
  <si>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</si>
  <si>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</si>
  <si>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</si>
  <si>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</si>
  <si>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</si>
  <si>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</si>
  <si>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</si>
  <si>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</si>
  <si>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</si>
  <si>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</si>
  <si>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</si>
  <si>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</si>
  <si>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</si>
  <si>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</si>
  <si>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</si>
  <si>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</si>
  <si>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</si>
  <si>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</si>
  <si>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</si>
  <si>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</si>
  <si>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</si>
  <si>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</si>
  <si>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</si>
  <si>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</si>
  <si>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</si>
  <si>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</si>
  <si>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</si>
  <si>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</si>
  <si>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</si>
  <si>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</si>
  <si>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</si>
  <si>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</si>
  <si>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</si>
  <si>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</si>
  <si>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</si>
  <si>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</si>
  <si>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</si>
  <si>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</si>
  <si>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t>Changes in the total OPEB liability</t>
  </si>
  <si>
    <t>Total OPEB</t>
  </si>
  <si>
    <t>Liability</t>
  </si>
  <si>
    <t>Changes for the year:</t>
  </si>
  <si>
    <t>Changes in benefit terms</t>
  </si>
  <si>
    <t>Changes in assumptions or other inputs</t>
  </si>
  <si>
    <t>Net changes</t>
  </si>
  <si>
    <t>Deferred Outflows</t>
  </si>
  <si>
    <t>Deferred Inflows</t>
  </si>
  <si>
    <t>of Resources</t>
  </si>
  <si>
    <t xml:space="preserve">Differences between expected and </t>
  </si>
  <si>
    <t>actual experience</t>
  </si>
  <si>
    <t xml:space="preserve">Changes in assumptions or </t>
  </si>
  <si>
    <t>other inputs</t>
  </si>
  <si>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</si>
  <si>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</si>
  <si>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</si>
  <si>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</si>
  <si>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</si>
  <si>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</si>
  <si>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</si>
  <si>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</si>
  <si>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</si>
  <si>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</si>
  <si>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</si>
  <si>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</si>
  <si>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</si>
  <si>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</si>
  <si>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</si>
  <si>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</si>
  <si>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</si>
  <si>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</si>
  <si>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</si>
  <si>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</si>
  <si>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</si>
  <si>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</si>
  <si>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</si>
  <si>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</si>
  <si>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</si>
  <si>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</si>
  <si>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</si>
  <si>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</si>
  <si>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</si>
  <si>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</si>
  <si>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</si>
  <si>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</si>
  <si>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</si>
  <si>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</si>
  <si>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</si>
  <si>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</si>
  <si>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</si>
  <si>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</si>
  <si>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</si>
  <si>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</si>
  <si>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</si>
  <si>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t>OPEB from the following sources:</t>
  </si>
  <si>
    <t>of projected health insurance</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</si>
  <si>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</si>
  <si>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</si>
  <si>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</si>
  <si>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</si>
  <si>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</si>
  <si>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</si>
  <si>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</si>
  <si>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</si>
  <si>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</si>
  <si>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</si>
  <si>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</si>
  <si>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</si>
  <si>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</si>
  <si>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</si>
  <si>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</si>
  <si>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</si>
  <si>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</si>
  <si>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</si>
  <si>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</si>
  <si>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</si>
  <si>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</si>
  <si>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</si>
  <si>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</si>
  <si>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</si>
  <si>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</si>
  <si>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</si>
  <si>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</si>
  <si>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</si>
  <si>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</si>
  <si>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</si>
  <si>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</si>
  <si>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</si>
  <si>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</si>
  <si>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</si>
  <si>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</si>
  <si>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</si>
  <si>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</si>
  <si>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</si>
  <si>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</si>
  <si>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</si>
  <si>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</si>
  <si>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</si>
  <si>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</si>
  <si>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</si>
  <si>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</si>
  <si>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</si>
  <si>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</si>
  <si>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</si>
  <si>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</si>
  <si>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</si>
  <si>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</si>
  <si>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</si>
  <si>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</si>
  <si>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</si>
  <si>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</si>
  <si>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</si>
  <si>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</si>
  <si>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</si>
  <si>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</si>
  <si>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</si>
  <si>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</si>
  <si>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</si>
  <si>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</si>
  <si>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</si>
  <si>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</si>
  <si>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</si>
  <si>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</si>
  <si>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</si>
  <si>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</si>
  <si>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</si>
  <si>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</si>
  <si>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</si>
  <si>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</si>
  <si>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</si>
  <si>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</si>
  <si>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</si>
  <si>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</si>
  <si>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</si>
  <si>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</si>
  <si>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</si>
  <si>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</si>
  <si>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</si>
  <si>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</si>
  <si>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</si>
  <si>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</si>
  <si>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</si>
  <si>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</si>
  <si>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</si>
  <si>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</si>
  <si>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</si>
  <si>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</si>
  <si>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</si>
  <si>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</si>
  <si>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</si>
  <si>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</si>
  <si>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</si>
  <si>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</si>
  <si>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</si>
  <si>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</si>
  <si>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</si>
  <si>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</si>
  <si>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</si>
  <si>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</si>
  <si>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</si>
  <si>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</si>
  <si>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</si>
  <si>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</si>
  <si>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</si>
  <si>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</si>
  <si>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</si>
  <si>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</si>
  <si>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</si>
  <si>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</si>
  <si>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</si>
  <si>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</si>
  <si>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</si>
  <si>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</si>
  <si>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</si>
  <si>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</si>
  <si>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</si>
  <si>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</si>
  <si>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</si>
  <si>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</si>
  <si>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</si>
  <si>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</si>
  <si>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</si>
  <si>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</si>
  <si>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</si>
  <si>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</si>
  <si>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</si>
  <si>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</si>
  <si>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</si>
  <si>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</si>
  <si>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</si>
  <si>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</si>
  <si>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</si>
  <si>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</si>
  <si>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</si>
  <si>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</si>
  <si>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</si>
  <si>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</si>
  <si>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</si>
  <si>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</si>
  <si>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</si>
  <si>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</si>
  <si>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</si>
  <si>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</si>
  <si>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</si>
  <si>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</si>
  <si>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</si>
  <si>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</si>
  <si>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</si>
  <si>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</si>
  <si>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</si>
  <si>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</si>
  <si>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</si>
  <si>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</si>
  <si>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</si>
  <si>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</si>
  <si>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</si>
  <si>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</si>
  <si>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</si>
  <si>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</si>
  <si>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</si>
  <si>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</si>
  <si>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</si>
  <si>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LOCAL GOVERNMENT NAME:</t>
  </si>
  <si>
    <t>Added a drop-down menu for the entity name, entity # autofills - from Ledger Load Assist tab</t>
  </si>
  <si>
    <t>Exceed:</t>
  </si>
  <si>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</si>
  <si>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</si>
  <si>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</si>
  <si>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</si>
  <si>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</si>
  <si>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</si>
  <si>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</si>
  <si>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</si>
  <si>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</si>
  <si>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</si>
  <si>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</si>
  <si>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</si>
  <si>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</si>
  <si>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</si>
  <si>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</si>
  <si>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</si>
  <si>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</si>
  <si>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</si>
  <si>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TOTAL NET POSITION</t>
  </si>
  <si>
    <t xml:space="preserve">Custodial </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</si>
  <si>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</si>
  <si>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</si>
  <si>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</si>
  <si>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</si>
  <si>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</si>
  <si>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</si>
  <si>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</si>
  <si>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</si>
  <si>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</si>
  <si>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</si>
  <si>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</si>
  <si>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</si>
  <si>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</si>
  <si>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</si>
  <si>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</si>
  <si>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</si>
  <si>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</si>
  <si>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</si>
  <si>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</si>
  <si>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</si>
  <si>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</si>
  <si>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</si>
  <si>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</si>
  <si>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</si>
  <si>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</si>
  <si>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</si>
  <si>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</si>
  <si>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</si>
  <si>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</si>
  <si>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</si>
  <si>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</si>
  <si>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</si>
  <si>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</si>
  <si>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</si>
  <si>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</si>
  <si>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</si>
  <si>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</si>
  <si>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</si>
  <si>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</si>
  <si>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</si>
  <si>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</si>
  <si>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</si>
  <si>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</si>
  <si>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</si>
  <si>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</si>
  <si>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</si>
  <si>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</si>
  <si>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</si>
  <si>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</si>
  <si>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</si>
  <si>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</si>
  <si>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</si>
  <si>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</si>
  <si>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</si>
  <si>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</si>
  <si>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</si>
  <si>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</si>
  <si>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</si>
  <si>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</si>
  <si>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</si>
  <si>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</si>
  <si>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</si>
  <si>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</si>
  <si>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</si>
  <si>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</si>
  <si>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</si>
  <si>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</si>
  <si>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</si>
  <si>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</si>
  <si>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</si>
  <si>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</si>
  <si>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</si>
  <si>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</si>
  <si>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</si>
  <si>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</si>
  <si>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</si>
  <si>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</si>
  <si>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</si>
  <si>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</si>
  <si>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</si>
  <si>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</si>
  <si>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</si>
  <si>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</si>
  <si>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</si>
  <si>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</si>
  <si>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</si>
  <si>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</si>
  <si>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</si>
  <si>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</si>
  <si>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</si>
  <si>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</si>
  <si>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</si>
  <si>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</si>
  <si>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</si>
  <si>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</si>
  <si>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</si>
  <si>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</si>
  <si>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</si>
  <si>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</si>
  <si>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</si>
  <si>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</si>
  <si>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</si>
  <si>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</si>
  <si>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</si>
  <si>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</si>
  <si>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</si>
  <si>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</si>
  <si>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</si>
  <si>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</si>
  <si>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</si>
  <si>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</si>
  <si>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</si>
  <si>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</si>
  <si>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</si>
  <si>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</si>
  <si>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</si>
  <si>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</si>
  <si>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</si>
  <si>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</si>
  <si>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</si>
  <si>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</si>
  <si>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</si>
  <si>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</si>
  <si>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</si>
  <si>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</si>
  <si>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</si>
  <si>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</si>
  <si>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</si>
  <si>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</si>
  <si>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</si>
  <si>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</si>
  <si>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</si>
  <si>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</si>
  <si>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</si>
  <si>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</si>
  <si>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</si>
  <si>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</si>
  <si>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</si>
  <si>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</si>
  <si>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</si>
  <si>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</si>
  <si>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Deferred inflows of resources not disclosed on the face of the financial statements are as follows:</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</si>
  <si>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</si>
  <si>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</si>
  <si>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</si>
  <si>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</si>
  <si>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</si>
  <si>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</si>
  <si>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</si>
  <si>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</si>
  <si>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</si>
  <si>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</si>
  <si>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</si>
  <si>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</si>
  <si>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</si>
  <si>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</si>
  <si>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</si>
  <si>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</si>
  <si>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</si>
  <si>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</si>
  <si>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</si>
  <si>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</si>
  <si>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</si>
  <si>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</si>
  <si>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</si>
  <si>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</si>
  <si>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</si>
  <si>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</si>
  <si>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</si>
  <si>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</si>
  <si>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</si>
  <si>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</si>
  <si>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</si>
  <si>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</si>
  <si>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</si>
  <si>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</si>
  <si>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</si>
  <si>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</si>
  <si>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</si>
  <si>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</si>
  <si>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</si>
  <si>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</si>
  <si>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</si>
  <si>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</si>
  <si>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</si>
  <si>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</si>
  <si>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</si>
  <si>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</si>
  <si>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</si>
  <si>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</si>
  <si>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</si>
  <si>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</si>
  <si>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</si>
  <si>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</si>
  <si>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</si>
  <si>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</si>
  <si>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</si>
  <si>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</si>
  <si>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</si>
  <si>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</si>
  <si>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</si>
  <si>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</si>
  <si>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</si>
  <si>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</si>
  <si>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</si>
  <si>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</si>
  <si>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</si>
  <si>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</si>
  <si>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</si>
  <si>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</si>
  <si>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</si>
  <si>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</si>
  <si>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</si>
  <si>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</si>
  <si>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</si>
  <si>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t>The instructions are intended to provide a logical sequence of preparation of the annual report using this excel workbook.  You may develop your own preference.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</si>
  <si>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</si>
  <si>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</si>
  <si>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</si>
  <si>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</si>
  <si>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</si>
  <si>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</si>
  <si>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</si>
  <si>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</si>
  <si>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</si>
  <si>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</si>
  <si>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</si>
  <si>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</si>
  <si>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</si>
  <si>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</si>
  <si>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</si>
  <si>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</si>
  <si>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</si>
  <si>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</si>
  <si>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</si>
  <si>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</si>
  <si>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</si>
  <si>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</si>
  <si>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</si>
  <si>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</si>
  <si>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</si>
  <si>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</si>
  <si>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</si>
  <si>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</si>
  <si>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</si>
  <si>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</si>
  <si>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t xml:space="preserve">STEP 7:  NONMAJOR DEBT SERVICE FUNDS </t>
    </r>
    <r>
      <rPr>
        <sz val="10"/>
        <rFont val="Arial"/>
        <family val="2"/>
      </rPr>
      <t>(hide tabs if you do not have debt service funds)</t>
    </r>
  </si>
  <si>
    <r>
      <t xml:space="preserve">STEP 8:  NONMAJOR CAPITAL PROJECT FUNDS </t>
    </r>
    <r>
      <rPr>
        <sz val="10"/>
        <rFont val="Arial"/>
        <family val="2"/>
      </rPr>
      <t>(hide tabs if you do not have capital project funds)</t>
    </r>
  </si>
  <si>
    <r>
      <t>STEP 9:  PERMANENT FUNDS</t>
    </r>
    <r>
      <rPr>
        <sz val="10"/>
        <rFont val="Arial"/>
        <family val="2"/>
      </rPr>
      <t xml:space="preserve"> (hide tabs if you do not have permanent funds)</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</si>
  <si>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</si>
  <si>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</si>
  <si>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</si>
  <si>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</si>
  <si>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</si>
  <si>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</si>
  <si>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</si>
  <si>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</si>
  <si>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</si>
  <si>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</si>
  <si>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</si>
  <si>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t xml:space="preserve">STEP 13:  INTERNAL SERVICE FUNDS </t>
    </r>
    <r>
      <rPr>
        <sz val="10"/>
        <rFont val="Arial"/>
        <family val="2"/>
      </rPr>
      <t>(hide tabs if you do not have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</si>
  <si>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</si>
  <si>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</si>
  <si>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</si>
  <si>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</si>
  <si>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16:  COMPLETE THE SCHEDULE OF FEDERAL/STATE GRANTS, ENTITLEMENTS AND SHARED REVENUES</t>
  </si>
  <si>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</si>
  <si>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</si>
  <si>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</si>
  <si>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</si>
  <si>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</si>
  <si>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t>Conversion and Analysis Worksheets:</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</si>
  <si>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</si>
  <si>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</si>
  <si>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</si>
  <si>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</si>
  <si>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</si>
  <si>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</si>
  <si>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</si>
  <si>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</si>
  <si>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BALANCE CHECK PAGE</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</si>
  <si>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</si>
  <si>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</si>
  <si>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</si>
  <si>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</si>
  <si>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</si>
  <si>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</si>
  <si>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</si>
  <si>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</si>
  <si>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</si>
  <si>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</si>
  <si>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</si>
  <si>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</si>
  <si>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</si>
  <si>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</si>
  <si>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</si>
  <si>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</si>
  <si>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</si>
  <si>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</si>
  <si>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 xml:space="preserve">   Uncategorized</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</si>
  <si>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</si>
  <si>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</si>
  <si>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</si>
  <si>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</si>
  <si>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</si>
  <si>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</si>
  <si>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</si>
  <si>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</si>
  <si>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</si>
  <si>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</si>
  <si>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</si>
  <si>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</si>
  <si>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</si>
  <si>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</si>
  <si>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</si>
  <si>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</si>
  <si>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</si>
  <si>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</si>
  <si>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</si>
  <si>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</si>
  <si>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</si>
  <si>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</si>
  <si>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</si>
  <si>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</si>
  <si>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</si>
  <si>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</si>
  <si>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</si>
  <si>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</si>
  <si>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</si>
  <si>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</si>
  <si>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</si>
  <si>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</si>
  <si>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</si>
  <si>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</si>
  <si>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</si>
  <si>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</si>
  <si>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</si>
  <si>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</si>
  <si>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</si>
  <si>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</si>
  <si>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</si>
  <si>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</si>
  <si>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</si>
  <si>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</si>
  <si>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</si>
  <si>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</si>
  <si>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</si>
  <si>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</si>
  <si>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</si>
  <si>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</si>
  <si>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</si>
  <si>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</si>
  <si>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</si>
  <si>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</si>
  <si>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</si>
  <si>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</si>
  <si>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</si>
  <si>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</si>
  <si>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</si>
  <si>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</si>
  <si>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</si>
  <si>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</si>
  <si>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</si>
  <si>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</si>
  <si>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</si>
  <si>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</si>
  <si>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</si>
  <si>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</si>
  <si>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</si>
  <si>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</si>
  <si>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</si>
  <si>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</si>
  <si>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</si>
  <si>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</si>
  <si>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</si>
  <si>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</si>
  <si>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</si>
  <si>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</si>
  <si>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</si>
  <si>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</si>
  <si>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</si>
  <si>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</si>
  <si>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</si>
  <si>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</si>
  <si>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</si>
  <si>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</si>
  <si>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</si>
  <si>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</si>
  <si>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</si>
  <si>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</si>
  <si>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</si>
  <si>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</si>
  <si>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</si>
  <si>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</si>
  <si>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</si>
  <si>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</si>
  <si>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</si>
  <si>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</si>
  <si>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 xml:space="preserve"> Leases - short-term</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</si>
  <si>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</si>
  <si>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</si>
  <si>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</si>
  <si>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</si>
  <si>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</si>
  <si>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</si>
  <si>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</si>
  <si>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</si>
  <si>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</si>
  <si>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</si>
  <si>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</si>
  <si>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</si>
  <si>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</si>
  <si>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</si>
  <si>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</si>
  <si>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</si>
  <si>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</si>
  <si>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</si>
  <si>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</si>
  <si>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</si>
  <si>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</si>
  <si>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</si>
  <si>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</si>
  <si>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</si>
  <si>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</si>
  <si>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</si>
  <si>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</si>
  <si>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</si>
  <si>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</si>
  <si>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</si>
  <si>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</si>
  <si>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</si>
  <si>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</si>
  <si>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</si>
  <si>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</si>
  <si>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</si>
  <si>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</si>
  <si>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</si>
  <si>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</si>
  <si>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</si>
  <si>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</si>
  <si>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</si>
  <si>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</si>
  <si>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</si>
  <si>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</si>
  <si>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</si>
  <si>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</si>
  <si>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</si>
  <si>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</si>
  <si>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</si>
  <si>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</si>
  <si>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</si>
  <si>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</si>
  <si>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</si>
  <si>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</si>
  <si>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</si>
  <si>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</si>
  <si>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</si>
  <si>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</si>
  <si>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</si>
  <si>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</si>
  <si>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</si>
  <si>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</si>
  <si>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</si>
  <si>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</si>
  <si>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</si>
  <si>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</si>
  <si>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</si>
  <si>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</si>
  <si>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</si>
  <si>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</si>
  <si>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</si>
  <si>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</si>
  <si>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</si>
  <si>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</si>
  <si>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</si>
  <si>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</si>
  <si>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</si>
  <si>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</si>
  <si>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</si>
  <si>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</si>
  <si>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</si>
  <si>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</si>
  <si>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</si>
  <si>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</si>
  <si>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</si>
  <si>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</si>
  <si>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</si>
  <si>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</si>
  <si>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</si>
  <si>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</si>
  <si>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</si>
  <si>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</si>
  <si>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</si>
  <si>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</si>
  <si>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</si>
  <si>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</si>
  <si>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</si>
  <si>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</si>
  <si>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</si>
  <si>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</si>
  <si>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</si>
  <si>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</si>
  <si>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</si>
  <si>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</si>
  <si>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</si>
  <si>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</si>
  <si>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</si>
  <si>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</si>
  <si>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</si>
  <si>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</si>
  <si>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</si>
  <si>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</si>
  <si>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</si>
  <si>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</si>
  <si>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</si>
  <si>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</si>
  <si>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</si>
  <si>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</si>
  <si>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</si>
  <si>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</si>
  <si>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</si>
  <si>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</si>
  <si>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</si>
  <si>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</si>
  <si>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</si>
  <si>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</si>
  <si>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</si>
  <si>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</si>
  <si>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</si>
  <si>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</si>
  <si>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</si>
  <si>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</si>
  <si>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</si>
  <si>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</si>
  <si>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</si>
  <si>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</si>
  <si>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</si>
  <si>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</si>
  <si>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</si>
  <si>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</si>
  <si>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</si>
  <si>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</si>
  <si>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</si>
  <si>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</si>
  <si>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</si>
  <si>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</si>
  <si>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</si>
  <si>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</si>
  <si>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</si>
  <si>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</si>
  <si>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</si>
  <si>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</si>
  <si>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</si>
  <si>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</si>
  <si>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</si>
  <si>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</si>
  <si>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</si>
  <si>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</si>
  <si>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</si>
  <si>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</si>
  <si>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Leases/SBITAs payable</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</si>
  <si>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</si>
  <si>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</si>
  <si>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</si>
  <si>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</si>
  <si>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</si>
  <si>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</si>
  <si>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</si>
  <si>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</si>
  <si>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</si>
  <si>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</si>
  <si>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</si>
  <si>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</si>
  <si>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</si>
  <si>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D</t>
  </si>
  <si>
    <t>Increases in property taxes</t>
  </si>
  <si>
    <t>Sample disclosure</t>
  </si>
  <si>
    <t>GASB Statement 96</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</si>
  <si>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</si>
  <si>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</si>
  <si>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</si>
  <si>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</si>
  <si>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</si>
  <si>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</si>
  <si>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</si>
  <si>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</si>
  <si>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</si>
  <si>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</si>
  <si>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</si>
  <si>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-34 B-</t>
  </si>
  <si>
    <t>J..</t>
  </si>
  <si>
    <t>Version 23.2</t>
  </si>
  <si>
    <t>Page 13 - updated formulas for restricted net position from page 15</t>
  </si>
  <si>
    <t>DLL Balance check page - added account 216000 to 5000</t>
  </si>
  <si>
    <t>Balance check - updated additions to GCGAAG to OP Conversion</t>
  </si>
  <si>
    <t>Fiscal Year 2024 updates:</t>
  </si>
  <si>
    <r>
      <rPr>
        <u/>
        <sz val="10"/>
        <rFont val="Arial"/>
        <family val="2"/>
      </rPr>
      <t>For Portal Instructions</t>
    </r>
    <r>
      <rPr>
        <sz val="10"/>
        <rFont val="Arial"/>
        <family val="2"/>
      </rPr>
      <t xml:space="preserve">, including User Guides see the LGSB website: </t>
    </r>
  </si>
  <si>
    <t xml:space="preserve">Contact the LGSB Main Help Desk at (406) 444-9101 or email LGSBHelp@mt.gov with questions. </t>
  </si>
  <si>
    <t>Trial Balance Certification</t>
  </si>
  <si>
    <t>Printed name and title of authorized local government employee</t>
  </si>
  <si>
    <t xml:space="preserve">The TB report must be in Excel format (on one page worksheet). </t>
  </si>
  <si>
    <t xml:space="preserve">The TB Revenue Certification may be submitted as a pdf document at the same time as the TB report is submitted. </t>
  </si>
  <si>
    <t>STEP 1:  Complete the Governmental Funds Capital Assets (GCAAG) and Statement of Changes in Governmental Funds Long-Term Debt (GLTDAG)</t>
  </si>
  <si>
    <t xml:space="preserve">Detailed Closing Trial Balance and Revenue Certification.  </t>
  </si>
  <si>
    <t>Government-Wide Statements</t>
  </si>
  <si>
    <t xml:space="preserve">Entities may use the trial balance report as generated by the entity's software package if it uses the BARS chart of accounts codes. </t>
  </si>
  <si>
    <t xml:space="preserve">Submit the certification and trial balance document via email to LGSPortalRegistration@mt.gov. </t>
  </si>
  <si>
    <r>
      <t xml:space="preserve">THIS IS TO CERTIFY </t>
    </r>
    <r>
      <rPr>
        <sz val="12"/>
        <rFont val="Aptos"/>
        <family val="2"/>
      </rPr>
      <t xml:space="preserve">that the </t>
    </r>
    <r>
      <rPr>
        <i/>
        <sz val="12"/>
        <rFont val="Aptos"/>
        <family val="2"/>
      </rPr>
      <t>closing</t>
    </r>
    <r>
      <rPr>
        <sz val="12"/>
        <rFont val="Aptos"/>
        <family val="2"/>
      </rPr>
      <t xml:space="preserve"> Trial Balance for</t>
    </r>
  </si>
  <si>
    <t xml:space="preserve">for the fiscal year ended  20___, is complete and correct to the best of my knowledge and belief.  </t>
  </si>
  <si>
    <t xml:space="preserve">  </t>
  </si>
  <si>
    <t>Total Revenue: _____________________</t>
  </si>
  <si>
    <t>Signed ___________________________________________________     Date: ­___________________</t>
  </si>
  <si>
    <t>Name ___________________________________________________________</t>
  </si>
  <si>
    <t>Title ___________________________________________</t>
  </si>
  <si>
    <t xml:space="preserve">Further, I certify that the amounts reflected below accurately represent funding and/or revenues from all sources. </t>
  </si>
  <si>
    <t xml:space="preserve">Note: enter $0 if there are no debt proceeds to report. </t>
  </si>
  <si>
    <t>Total Debt Proceeds: _____________________</t>
  </si>
  <si>
    <t>Total Financial Assistance (the sum of the revenue and debt proceeds): ________________________</t>
  </si>
  <si>
    <t xml:space="preserve">Note any special information about the Trial Balance report below. </t>
  </si>
  <si>
    <t xml:space="preserve">Added information about the new Trial Balance requirement and the Trial Balance Certification Form as a tab. </t>
  </si>
  <si>
    <t>Deleted the DLL sheets and any reference to the DLL requirements.</t>
  </si>
  <si>
    <t>DV 12.27.24</t>
  </si>
  <si>
    <r>
      <t xml:space="preserve">3. FYE detailed closing trial balance report and financial assistance certification is to be </t>
    </r>
    <r>
      <rPr>
        <sz val="11"/>
        <rFont val="Arial"/>
        <family val="2"/>
      </rPr>
      <t xml:space="preserve">submitted at the same time as the Annual Financial Report (AFR), OR on December 31st when approved to submit an Audit-In-Lieu of AFR.   
The trial balance report must be in an Excel format. </t>
    </r>
    <r>
      <rPr>
        <b/>
        <sz val="11"/>
        <rFont val="Arial"/>
        <family val="2"/>
      </rPr>
      <t xml:space="preserve"> </t>
    </r>
  </si>
  <si>
    <r>
      <t xml:space="preserve">2.  The </t>
    </r>
    <r>
      <rPr>
        <b/>
        <u/>
        <sz val="11"/>
        <rFont val="Arial"/>
        <family val="2"/>
      </rPr>
      <t>Filing Fee Form</t>
    </r>
    <r>
      <rPr>
        <b/>
        <sz val="11"/>
        <rFont val="Arial"/>
        <family val="2"/>
      </rPr>
      <t xml:space="preserve"> </t>
    </r>
    <r>
      <rPr>
        <sz val="11"/>
        <rFont val="Arial"/>
        <family val="2"/>
      </rPr>
      <t xml:space="preserve">should be included with the submission through the portal </t>
    </r>
    <r>
      <rPr>
        <u/>
        <sz val="11"/>
        <rFont val="Arial"/>
        <family val="2"/>
      </rPr>
      <t xml:space="preserve">and </t>
    </r>
    <r>
      <rPr>
        <sz val="11"/>
        <rFont val="Arial"/>
        <family val="2"/>
      </rPr>
      <t>mailed with the check, if applicable</t>
    </r>
    <r>
      <rPr>
        <b/>
        <sz val="11"/>
        <rFont val="Arial"/>
        <family val="2"/>
      </rPr>
      <t>.</t>
    </r>
  </si>
  <si>
    <r>
      <rPr>
        <b/>
        <sz val="11"/>
        <rFont val="Arial"/>
        <family val="2"/>
      </rPr>
      <t xml:space="preserve">Please follow all formatting requests when you see a </t>
    </r>
    <r>
      <rPr>
        <b/>
        <sz val="11"/>
        <color rgb="FFFF0000"/>
        <rFont val="Arial"/>
        <family val="2"/>
      </rPr>
      <t>comment triangle</t>
    </r>
    <r>
      <rPr>
        <b/>
        <sz val="11"/>
        <rFont val="Arial"/>
        <family val="2"/>
      </rPr>
      <t xml:space="preserve">* to ensure information will transfer into any linked schedules. </t>
    </r>
    <r>
      <rPr>
        <sz val="10"/>
        <rFont val="Arial"/>
        <family val="2"/>
      </rPr>
      <t xml:space="preserve"> </t>
    </r>
  </si>
  <si>
    <t>The Filing Fee Form is self-calculating if using this template.  Please be sure to update the contact information.</t>
  </si>
  <si>
    <t>A Balance Check form has been added for your convenience. You'll find it at the end of the workbook.  Review the form and if any of the amounts don't  balance, research and correct areas prior to the submission of the report.</t>
  </si>
  <si>
    <r>
      <rPr>
        <b/>
        <sz val="12"/>
        <rFont val="Arial"/>
        <family val="2"/>
      </rPr>
      <t xml:space="preserve">To hide worksheet tabs </t>
    </r>
    <r>
      <rPr>
        <sz val="12"/>
        <rFont val="Arial"/>
        <family val="2"/>
      </rPr>
      <t>you aren't using</t>
    </r>
    <r>
      <rPr>
        <sz val="10"/>
        <rFont val="Arial"/>
        <family val="2"/>
      </rPr>
      <t xml:space="preserve"> - right click on the tab name at the bottom of the worksheet and a drop-down box will appear.  Left click on "hide".  </t>
    </r>
    <r>
      <rPr>
        <b/>
        <sz val="10"/>
        <rFont val="Arial"/>
        <family val="2"/>
      </rPr>
      <t>DO NOT DELETE THE SHEET!</t>
    </r>
  </si>
  <si>
    <r>
      <rPr>
        <b/>
        <sz val="12"/>
        <rFont val="Arial"/>
        <family val="2"/>
      </rPr>
      <t>To hide a column</t>
    </r>
    <r>
      <rPr>
        <sz val="12"/>
        <rFont val="Arial"/>
        <family val="2"/>
      </rPr>
      <t xml:space="preserve"> </t>
    </r>
    <r>
      <rPr>
        <sz val="10"/>
        <rFont val="Arial"/>
        <family val="2"/>
      </rPr>
      <t>- right click on the column, it will become highlighted and a drop-down box will appear with options.  Left click on "hide".  To unhide a column, use the same steps except click on "unhide".</t>
    </r>
  </si>
  <si>
    <t>011201</t>
  </si>
  <si>
    <t>010101</t>
  </si>
  <si>
    <t>010201</t>
  </si>
  <si>
    <t>010301</t>
  </si>
  <si>
    <t>010401</t>
  </si>
  <si>
    <t>010501</t>
  </si>
  <si>
    <t>010601</t>
  </si>
  <si>
    <t>010701</t>
  </si>
  <si>
    <t>010801</t>
  </si>
  <si>
    <t>014701</t>
  </si>
  <si>
    <t>021301</t>
  </si>
  <si>
    <t>011301</t>
  </si>
  <si>
    <t>021601</t>
  </si>
  <si>
    <t>011601</t>
  </si>
  <si>
    <t>024901</t>
  </si>
  <si>
    <t>014901</t>
  </si>
  <si>
    <t>025601</t>
  </si>
  <si>
    <t>015601</t>
  </si>
  <si>
    <t>022201</t>
  </si>
  <si>
    <t>012201</t>
  </si>
  <si>
    <t>021602</t>
  </si>
  <si>
    <t>020301</t>
  </si>
  <si>
    <t>025001</t>
  </si>
  <si>
    <t>015001</t>
  </si>
  <si>
    <t>024402</t>
  </si>
  <si>
    <t>014401</t>
  </si>
  <si>
    <t>021501</t>
  </si>
  <si>
    <t>011501</t>
  </si>
  <si>
    <t>023701</t>
  </si>
  <si>
    <t>013701</t>
  </si>
  <si>
    <t>021802</t>
  </si>
  <si>
    <t>011801</t>
  </si>
  <si>
    <t>023901</t>
  </si>
  <si>
    <t>013901</t>
  </si>
  <si>
    <t>020101</t>
  </si>
  <si>
    <t>022501</t>
  </si>
  <si>
    <t>012501</t>
  </si>
  <si>
    <t>024401</t>
  </si>
  <si>
    <t>020802</t>
  </si>
  <si>
    <t>025302</t>
  </si>
  <si>
    <t>015301</t>
  </si>
  <si>
    <t>021101</t>
  </si>
  <si>
    <t>011101</t>
  </si>
  <si>
    <t>020703</t>
  </si>
  <si>
    <t>024102</t>
  </si>
  <si>
    <t>014101</t>
  </si>
  <si>
    <t>020201</t>
  </si>
  <si>
    <t>020302</t>
  </si>
  <si>
    <t>025401</t>
  </si>
  <si>
    <t>015401</t>
  </si>
  <si>
    <t>022101</t>
  </si>
  <si>
    <t>012101</t>
  </si>
  <si>
    <t>022502</t>
  </si>
  <si>
    <t>021502</t>
  </si>
  <si>
    <t>025603</t>
  </si>
  <si>
    <t>021403</t>
  </si>
  <si>
    <t>011401</t>
  </si>
  <si>
    <t>022702</t>
  </si>
  <si>
    <t>012701</t>
  </si>
  <si>
    <t>023402</t>
  </si>
  <si>
    <t>013401</t>
  </si>
  <si>
    <t>023602</t>
  </si>
  <si>
    <t>013601</t>
  </si>
  <si>
    <t>020902</t>
  </si>
  <si>
    <t>010901</t>
  </si>
  <si>
    <t>023201</t>
  </si>
  <si>
    <t>013201</t>
  </si>
  <si>
    <t>024603</t>
  </si>
  <si>
    <t>014601</t>
  </si>
  <si>
    <t>022401</t>
  </si>
  <si>
    <t>012401</t>
  </si>
  <si>
    <t>024305</t>
  </si>
  <si>
    <t>014301</t>
  </si>
  <si>
    <t>020505</t>
  </si>
  <si>
    <t>022402</t>
  </si>
  <si>
    <t>023302</t>
  </si>
  <si>
    <t>013301</t>
  </si>
  <si>
    <t>021002</t>
  </si>
  <si>
    <t>011001</t>
  </si>
  <si>
    <t>025102</t>
  </si>
  <si>
    <t>015101</t>
  </si>
  <si>
    <t>024202</t>
  </si>
  <si>
    <t>014201</t>
  </si>
  <si>
    <t>024503</t>
  </si>
  <si>
    <t>014501</t>
  </si>
  <si>
    <t>021604</t>
  </si>
  <si>
    <t>020401</t>
  </si>
  <si>
    <t>022704</t>
  </si>
  <si>
    <t>023001</t>
  </si>
  <si>
    <t>013001</t>
  </si>
  <si>
    <t>021503</t>
  </si>
  <si>
    <t>024306</t>
  </si>
  <si>
    <t>011701</t>
  </si>
  <si>
    <t>011901</t>
  </si>
  <si>
    <t>012001</t>
  </si>
  <si>
    <t>012301</t>
  </si>
  <si>
    <t>012601</t>
  </si>
  <si>
    <t>012801</t>
  </si>
  <si>
    <t>012901</t>
  </si>
  <si>
    <t>013101</t>
  </si>
  <si>
    <t>013501</t>
  </si>
  <si>
    <t>013801</t>
  </si>
  <si>
    <t>014001</t>
  </si>
  <si>
    <t>014801</t>
  </si>
  <si>
    <t>023101</t>
  </si>
  <si>
    <t>024301</t>
  </si>
  <si>
    <t>020501</t>
  </si>
  <si>
    <t>020701</t>
  </si>
  <si>
    <t>020801</t>
  </si>
  <si>
    <t>020502</t>
  </si>
  <si>
    <t>023801</t>
  </si>
  <si>
    <t>025602</t>
  </si>
  <si>
    <t>020702</t>
  </si>
  <si>
    <t>022601</t>
  </si>
  <si>
    <t>022901</t>
  </si>
  <si>
    <t>023401</t>
  </si>
  <si>
    <t>024801</t>
  </si>
  <si>
    <t>024303</t>
  </si>
  <si>
    <t>024101</t>
  </si>
  <si>
    <t>021401</t>
  </si>
  <si>
    <t>023601</t>
  </si>
  <si>
    <t>022001</t>
  </si>
  <si>
    <t>025002</t>
  </si>
  <si>
    <t>020601</t>
  </si>
  <si>
    <t>022801</t>
  </si>
  <si>
    <t>022701</t>
  </si>
  <si>
    <t>025003</t>
  </si>
  <si>
    <t>024201</t>
  </si>
  <si>
    <t>021001</t>
  </si>
  <si>
    <t>025301</t>
  </si>
  <si>
    <t>024304</t>
  </si>
  <si>
    <t>020503</t>
  </si>
  <si>
    <t>020803</t>
  </si>
  <si>
    <t>021402</t>
  </si>
  <si>
    <t>022102</t>
  </si>
  <si>
    <t>022301</t>
  </si>
  <si>
    <t>024501</t>
  </si>
  <si>
    <t>025201</t>
  </si>
  <si>
    <t>015201</t>
  </si>
  <si>
    <t>020901</t>
  </si>
  <si>
    <t>020504</t>
  </si>
  <si>
    <t>021701</t>
  </si>
  <si>
    <t>025402</t>
  </si>
  <si>
    <t>025101</t>
  </si>
  <si>
    <t>021901</t>
  </si>
  <si>
    <t>020102</t>
  </si>
  <si>
    <t>020202</t>
  </si>
  <si>
    <t>021603</t>
  </si>
  <si>
    <t>024601</t>
  </si>
  <si>
    <t>023301</t>
  </si>
  <si>
    <t>021404</t>
  </si>
  <si>
    <t>025303</t>
  </si>
  <si>
    <t>020704</t>
  </si>
  <si>
    <t>025304</t>
  </si>
  <si>
    <t>024602</t>
  </si>
  <si>
    <t>022002</t>
  </si>
  <si>
    <t>024103</t>
  </si>
  <si>
    <t>024502</t>
  </si>
  <si>
    <t>021302</t>
  </si>
  <si>
    <t>022703</t>
  </si>
  <si>
    <t>021102</t>
  </si>
  <si>
    <t>021902</t>
  </si>
  <si>
    <t>023603</t>
  </si>
  <si>
    <t>022802</t>
  </si>
  <si>
    <t>022403</t>
  </si>
  <si>
    <t>022302</t>
  </si>
  <si>
    <t>024104</t>
  </si>
  <si>
    <t>025103</t>
  </si>
  <si>
    <t>023102</t>
  </si>
  <si>
    <t>024001</t>
  </si>
  <si>
    <t>022803</t>
  </si>
  <si>
    <t>023702</t>
  </si>
  <si>
    <t>022804</t>
  </si>
  <si>
    <t>024702</t>
  </si>
  <si>
    <t>021605</t>
  </si>
  <si>
    <t>024604</t>
  </si>
  <si>
    <t>022202</t>
  </si>
  <si>
    <t>025501</t>
  </si>
  <si>
    <t>015501</t>
  </si>
  <si>
    <t>021405</t>
  </si>
  <si>
    <t>023501</t>
  </si>
  <si>
    <t>EntityType</t>
  </si>
  <si>
    <t>EntityName</t>
  </si>
  <si>
    <t>EntityNumber</t>
  </si>
  <si>
    <t>COUNTIES</t>
  </si>
  <si>
    <t>Anaconda-Deer Lodge County</t>
  </si>
  <si>
    <t>Beaverhead County</t>
  </si>
  <si>
    <t>Big Horn County</t>
  </si>
  <si>
    <t>Blaine County</t>
  </si>
  <si>
    <t>Broadwater County</t>
  </si>
  <si>
    <t>Butte-Silver Bow County</t>
  </si>
  <si>
    <t>Carbon County</t>
  </si>
  <si>
    <t>Carter County</t>
  </si>
  <si>
    <t>Cascade County</t>
  </si>
  <si>
    <t>Chouteau County</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</si>
  <si>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</si>
  <si>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</si>
  <si>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</si>
  <si>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</si>
  <si>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</si>
  <si>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</si>
  <si>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</si>
  <si>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</si>
  <si>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</si>
  <si>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</si>
  <si>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</si>
  <si>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</si>
  <si>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</si>
  <si>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</si>
  <si>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</si>
  <si>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&amp;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</si>
  <si>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</si>
  <si>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</si>
  <si>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</si>
  <si>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</si>
  <si>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</si>
  <si>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</si>
  <si>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</si>
  <si>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</si>
  <si>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</si>
  <si>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</si>
  <si>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</si>
  <si>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</si>
  <si>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</si>
  <si>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</si>
  <si>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</si>
  <si>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</si>
  <si>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</si>
  <si>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</si>
  <si>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</si>
  <si>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</si>
  <si>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</si>
  <si>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</si>
  <si>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</si>
  <si>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</si>
  <si>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</si>
  <si>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Treasure County</t>
  </si>
  <si>
    <t>Valley County</t>
  </si>
  <si>
    <t>Wheatland County</t>
  </si>
  <si>
    <t>Wibaux County</t>
  </si>
  <si>
    <t>Yellowstone County</t>
  </si>
  <si>
    <t>CITIES</t>
  </si>
  <si>
    <t>City of Baker</t>
  </si>
  <si>
    <t>City of Belgrade</t>
  </si>
  <si>
    <t>City of Big Timber</t>
  </si>
  <si>
    <t>City of Billings</t>
  </si>
  <si>
    <t>City of Boulder</t>
  </si>
  <si>
    <t>City of Bozeman</t>
  </si>
  <si>
    <t>City of Chinook</t>
  </si>
  <si>
    <t>City of Choteau</t>
  </si>
  <si>
    <t>City of Colstrip</t>
  </si>
  <si>
    <t>City of Columbia Falls</t>
  </si>
  <si>
    <t>City of Columbus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</si>
  <si>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</si>
  <si>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</si>
  <si>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</si>
  <si>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</si>
  <si>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</si>
  <si>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</si>
  <si>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</si>
  <si>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</si>
  <si>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</si>
  <si>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</si>
  <si>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</si>
  <si>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</si>
  <si>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</si>
  <si>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</si>
  <si>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</si>
  <si>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</si>
  <si>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</si>
  <si>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</si>
  <si>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</si>
  <si>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</si>
  <si>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</si>
  <si>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</si>
  <si>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</si>
  <si>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</si>
  <si>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</si>
  <si>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</si>
  <si>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</si>
  <si>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</si>
  <si>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</si>
  <si>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</si>
  <si>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</si>
  <si>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</si>
  <si>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</si>
  <si>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</si>
  <si>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</si>
  <si>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</si>
  <si>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</si>
  <si>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</si>
  <si>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</si>
  <si>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</si>
  <si>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TOWNS</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</si>
  <si>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</si>
  <si>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</si>
  <si>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</si>
  <si>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</si>
  <si>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</si>
  <si>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</si>
  <si>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</si>
  <si>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</si>
  <si>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</si>
  <si>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</si>
  <si>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</si>
  <si>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</si>
  <si>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</si>
  <si>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</si>
  <si>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</si>
  <si>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</si>
  <si>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</si>
  <si>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</si>
  <si>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</si>
  <si>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</si>
  <si>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</si>
  <si>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</si>
  <si>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</si>
  <si>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</si>
  <si>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</si>
  <si>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</si>
  <si>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</si>
  <si>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</si>
  <si>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</si>
  <si>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</si>
  <si>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</si>
  <si>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</si>
  <si>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</si>
  <si>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</si>
  <si>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</si>
  <si>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</si>
  <si>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</si>
  <si>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</si>
  <si>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</si>
  <si>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</si>
  <si>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</si>
  <si>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</si>
  <si>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</si>
  <si>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</si>
  <si>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</si>
  <si>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</si>
  <si>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</si>
  <si>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</si>
  <si>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</si>
  <si>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</si>
  <si>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</si>
  <si>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</si>
  <si>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</si>
  <si>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</si>
  <si>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</si>
  <si>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</si>
  <si>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</si>
  <si>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</si>
  <si>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</si>
  <si>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</si>
  <si>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</si>
  <si>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</si>
  <si>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</si>
  <si>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</si>
  <si>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</si>
  <si>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</si>
  <si>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</si>
  <si>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</si>
  <si>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</si>
  <si>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</si>
  <si>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</si>
  <si>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</si>
  <si>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</si>
  <si>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</si>
  <si>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ensure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</si>
  <si>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"DOA Local Government Services Bureau" in the amount of the required fee.</t>
    </r>
  </si>
  <si>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$1,000,000,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</si>
  <si>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t>REVISED 5-2025 V1</t>
  </si>
  <si>
    <r>
      <rPr>
        <b/>
        <sz val="11"/>
        <color rgb="FFFF0000"/>
        <rFont val="Calibri"/>
        <family val="2"/>
        <scheme val="minor"/>
      </rPr>
      <t>If total revenues are equal to or less than $1,000,000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$1,000,000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</si>
  <si>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$1,000,000</t>
    </r>
    <r>
      <rPr>
        <b/>
        <sz val="12"/>
        <color theme="1"/>
        <rFont val="Calibri"/>
        <family val="2"/>
        <scheme val="minor"/>
      </rPr>
      <t>, you are required to have an audit for the fiscal year.</t>
    </r>
  </si>
  <si>
    <r>
      <t xml:space="preserve">1.  A </t>
    </r>
    <r>
      <rPr>
        <b/>
        <u/>
        <sz val="11"/>
        <rFont val="Arial"/>
        <family val="2"/>
      </rPr>
      <t>PDF Version</t>
    </r>
    <r>
      <rPr>
        <b/>
        <sz val="11"/>
        <rFont val="Arial"/>
        <family val="2"/>
      </rPr>
      <t xml:space="preserve"> </t>
    </r>
    <r>
      <rPr>
        <sz val="11"/>
        <rFont val="Arial"/>
        <family val="2"/>
      </rPr>
      <t>of this report should be submitted.  How to? - Within the Excel program use the "save as .pdf" option.</t>
    </r>
  </si>
  <si>
    <r>
      <t xml:space="preserve">Page 14:  </t>
    </r>
    <r>
      <rPr>
        <sz val="10"/>
        <rFont val="Arial"/>
        <family val="2"/>
      </rPr>
      <t>Line 3 - the date will auto populate from the cover page (Fiscal Year Ended June 30, 20XX).  Additionally, operating statements within the report will have the date entered automatically.  Input the beginning and ending dates in cells C58, C60 (beginning) and C61 (ending).</t>
    </r>
  </si>
  <si>
    <t>FYE 2025</t>
  </si>
  <si>
    <t>DEPR. FYE 2025</t>
  </si>
  <si>
    <t>The certification can be a pdf, or scanned document as long as it is legible. It should also be sent via email to LGSPortalRegistration@mt.gov.</t>
  </si>
  <si>
    <t>Check that the report is in balance per fund, by fund type and in total.</t>
  </si>
  <si>
    <t>Verify that the Government-wide Statements are included and in balance.</t>
  </si>
  <si>
    <t>Convert the report  and filing fee document to a pdf format and submit the documents through the LGSB portal - see the website for instructions.</t>
  </si>
  <si>
    <t xml:space="preserve">Make sure that there is a detailed closing Trial Balance to submit as a separate Excel document. Submit this through the LGSB portal or via email. </t>
  </si>
  <si>
    <t xml:space="preserve">    The preferred method is via the portal, but if unable to do so, the email address is LGSPortalRegistration@mt.gov. </t>
  </si>
  <si>
    <t>A PDF version of this report should be submitted via the Local Government Service Bureau Portal - 
see website for instructions (https://sfsd.mt.gov/LGSB/LGSPortal/index)/</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</si>
  <si>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</si>
  <si>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The reconciliation of governmental funds to the government-wide statement of net position and the reconciliation of the statement of revenues, expenditures and changes in fund balance 
to the government-wide statement of activities should be included.</t>
  </si>
  <si>
    <r>
      <t xml:space="preserve">A </t>
    </r>
    <r>
      <rPr>
        <b/>
        <sz val="10"/>
        <rFont val="Arial"/>
        <family val="2"/>
      </rPr>
      <t>schedule of Federal/State Grants, Entitlements and Shared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</si>
  <si>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t>Government-wide, Proprietary, and Fiduciary Fund Financial Statements</t>
  </si>
  <si>
    <t>The government-wide, proprietary fund, and fiduciary fund financial statements are reported using the economic resources measurement focus and the accrual basis of accounting.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</si>
  <si>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t>
  </si>
  <si>
    <t>Governmental fund financial statements are reported using the current financial resources measurement focus and the modified accrual basis of accounting.  Revenues are recognized as soon as they are realizable, measurable, earned, and available.  Revenues are considered realizable when it is probable the amount will be collected.  Revenue is considered measureable and realizable if the precise amount is known because the transaction is completed, or if there is enough information to provide a reasonable estimate of the net realizable revenue to be received.   Revenue is considered to have been earned when the exchange of the goods or services has taken place.  Revenue is considered to be available if it is collectible within the current period or soon enough thereafter, to pay liabilities of the current period.  For this purpose, the government considers revenue available if it is expected to be collected within 60 days of the end of the current fiscal period.  Expenditures generally are recorded when a liability is incurred, as under accrual accounting.  However, debt service expenditures as well as expenditures related to compensated absences, claims, and judgments are recorded only when payment is due.</t>
  </si>
  <si>
    <t xml:space="preserve">GASB Statement No. 100- Accounting Changes and Error Corrections.  This Statement prescribes the accounting and financial reporting for 
1) each type of accounting change and 2) error corrections. It requires that a) changes in accounting principles and error corrections be
reported retroactively by restating prior periods, b)changes to or within the financial reporting entity be reported by adjusting beginning 
balances of the current period, and c) changes in accounting estimates be reported prospectively by recognizing the change in the current
period.  The Statement also requires the aggregate amount of adjustments to and restatement of beginning net position, fund balance,
or fund net position, as applicable, be displayed by reporting unit in the financial statements.  GASB 100 is effective for for entities with a 
fiscal year ending June 30, 2024, or later. </t>
  </si>
  <si>
    <t xml:space="preserve">GASB Statement No. 101- Compensated Absences. This Statement requires that liabilities for compensated absences be recognized for 
1) leave that has not been used and 2)leave that has been used but not yet paid in cash or settled through noncash means.  A liability
should be recognized for leave that has not been used if (a) the leave is attributable to services already rendered, (b) the leave 
accumulates, and (c) the leave is more likely than not to be used for time off or otherwise paid in cash or settled through noncash means.
Additionally, the Statement requires that a liability for certain types of compensated absences - including parental leave, military leave,
and jury duty leave - not be recognized unti lthe leave commences. This statement also rquires that a liability for specific types of 
compensated absences not be recognized until the leave is used.  GASB 101 is effective for fiscal years beginning after December 15, 2023. </t>
  </si>
  <si>
    <t>Government-wide and Fund Financial statements</t>
  </si>
  <si>
    <t>The government-wide financial statements, Statement of Net position and Statement of Activities,  report information on all of the nonfiduciary activities of the primary government and its component units.  For the most part, the effect of interfund activity has been removed from these statements.  Governmental activities, which normally are supported by fees,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</si>
  <si>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whichprogram revenues offset the direct expenses of a given function or segment.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meeting the definition of program revenues are reported as general revenues. </t>
  </si>
  <si>
    <t>Measurement Focus, Basis of Accounting, and Financial Statement Presentation</t>
  </si>
  <si>
    <t>The major revenue sources considered susceptible to accrual are property taxes, natural resource and fuel taxes, licenses and permits, interest and certain federal revenues (reimbursable grants and U.S. mineral royalties)and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 Any revenue (not accrued) is considered to be measurable and available when the cash is received.</t>
  </si>
  <si>
    <t>Major Fund - ________________________________________________________________________________________</t>
  </si>
  <si>
    <t>Measurement Focus, Basis of Accounting, and Financial Statement Presentation - continued</t>
  </si>
  <si>
    <t>SUMMARY OF SIGNIFICANT ACCOUNTING POLICIES - continued</t>
  </si>
  <si>
    <r>
      <rPr>
        <b/>
        <u/>
        <sz val="10"/>
        <rFont val="Arial"/>
        <family val="2"/>
      </rPr>
      <t>General Fund</t>
    </r>
    <r>
      <rPr>
        <sz val="10"/>
        <rFont val="Arial"/>
        <family val="2"/>
      </rPr>
      <t xml:space="preserve"> - This is the government's primary operating fund.  It accounts for all financial resources of the general government, except those required to be accounted for in another fund.</t>
    </r>
  </si>
  <si>
    <r>
      <rPr>
        <b/>
        <u/>
        <sz val="10"/>
        <rFont val="Arial"/>
        <family val="2"/>
      </rPr>
      <t>Fiduciary Funds</t>
    </r>
    <r>
      <rPr>
        <sz val="10"/>
        <rFont val="Arial"/>
        <family val="2"/>
      </rPr>
      <t xml:space="preserve"> - Used to account for assets held by the government in a trustee capacity or as an agent for individuals, private organizations, or other governments. These assets cannot be used  to support the government's own programs.</t>
    </r>
  </si>
  <si>
    <r>
      <rPr>
        <b/>
        <u/>
        <sz val="10"/>
        <rFont val="Arial"/>
        <family val="2"/>
      </rPr>
      <t>Proprietary funds</t>
    </r>
    <r>
      <rPr>
        <sz val="10"/>
        <rFont val="Arial"/>
        <family val="2"/>
      </rPr>
      <t xml:space="preserve"> - include Enterprise and Internal Service funds. </t>
    </r>
  </si>
  <si>
    <t>other governments, on a cost recovery basis.</t>
  </si>
  <si>
    <t xml:space="preserve">Internal Service Funds - These funds account for services provided by the government to its various departments or agencies or to </t>
  </si>
  <si>
    <t xml:space="preserve">Enterprise funds are use to account for operations where the primary intent of  the government is to finance or recover costs primarily 
</t>
  </si>
  <si>
    <t xml:space="preserve">through user charges. The primary focus of fee revenues charged by enterprise funds is users outside of the primary government. </t>
  </si>
  <si>
    <r>
      <rPr>
        <b/>
        <sz val="10"/>
        <rFont val="Arial"/>
        <family val="2"/>
      </rPr>
      <t>Proprietary Activity Accounting and Financial Reporting</t>
    </r>
    <r>
      <rPr>
        <sz val="10"/>
        <rFont val="Arial"/>
        <family val="2"/>
      </rPr>
      <t>.  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r>
  </si>
  <si>
    <t>Assets, Deferred Outflows of Resources, Liabilities, Deferred Outflows of Resources, and Fund Balance/Net Position</t>
  </si>
  <si>
    <t>Assets, Deferred Outflows of Resources, Liabilities, Deferred Outflows of Resources, and Fund Balance/Net Position - continued</t>
  </si>
  <si>
    <t>Compensated Absences</t>
  </si>
  <si>
    <t>Bond Discounts/Premiums/Issuance Costs</t>
  </si>
  <si>
    <t>Net Position significantly impacted by Deferred Outflows or Deferred Inflows of Resources.</t>
  </si>
  <si>
    <t>Right-to-Use Liabilities</t>
  </si>
  <si>
    <t xml:space="preserve">Cash/Cash Equivalents </t>
  </si>
  <si>
    <t>Receivables and Payables</t>
  </si>
  <si>
    <t>Inventories and Prepaid Items</t>
  </si>
  <si>
    <t>Restricted Assets</t>
  </si>
  <si>
    <t>Capital Assets</t>
  </si>
  <si>
    <t>Deferred Outflows, Deferred inflows, and Unearned Revenue</t>
  </si>
  <si>
    <t>Deferred outflow of resources is a financial statement element. A deferred outflow of resources is a consumption of net position by the government that is applicable to a future reporting period.  A deferred inflow of resources is an acquisition of net position by the government that is applicable to a future reporting period. Additionally, deferred inflows may include financial transactions related to unavailable revenue on the governmental fund financial statements. Unavailable revenue is reported when assets are recognized, but those assets are not considered available to pay liabilities of the current period.Unearned revenue, which is neither a deferred outflow of resources nor a deferred inflow of resources; is recongized as a liability on government-wide, governmental, and proprietary fund financial statements.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</si>
  <si>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Leases and Subscription-Based Information Technology Arrangements (SBITAs) are contracts that convey control of the right to use another</t>
  </si>
  <si>
    <t>entity's nonfinancial asset (leases) or Information Technology hardware and software, alone or in combination with tangible capital assets for</t>
  </si>
  <si>
    <t>a period of time in an exchange or exchange-like transaction.</t>
  </si>
  <si>
    <t>Certain payments are evaluated to determine if they should be included in the measurement of the lease or subscription liabilities,</t>
  </si>
  <si>
    <t xml:space="preserve">including those payments that require a determination of whether they are reasonably certain of being made, such as residual value </t>
  </si>
  <si>
    <t xml:space="preserve">guarantees, purchase options, payments for termination penalties, and other payments. </t>
  </si>
  <si>
    <t xml:space="preserve">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Vested or accumulated leave for proprietary funds is recorded as an expense and liability of those funds in the fund financial statements.  For governmental funds, the liability is not expected to be liquidated with current financial resources. The expense and liability for the governmental funds is reported only on the government-wide  financial statements. </t>
  </si>
  <si>
    <t>Fund Balance/Net Position</t>
  </si>
  <si>
    <t>Verify that the beginning balances equal the prior year audit ending balances, or prior year annual financial report ending balances.</t>
  </si>
  <si>
    <t>Net pension asset</t>
  </si>
  <si>
    <t xml:space="preserve">   Net pension liability</t>
  </si>
  <si>
    <t>(Expense)</t>
  </si>
  <si>
    <t>Revenue</t>
  </si>
  <si>
    <t>Change within financial reporting entity (major to nonmajor fund)</t>
  </si>
  <si>
    <t>Change to financial reporting entity (discrete to blended CU)</t>
  </si>
  <si>
    <t>Error correction(s)</t>
  </si>
  <si>
    <t>Change within financial reporting entity (nonmajor to major fund)</t>
  </si>
  <si>
    <t>Change in accounting principal (GASB101)</t>
  </si>
  <si>
    <t>Error correction</t>
  </si>
  <si>
    <t>Major--&gt; Nonmajor</t>
  </si>
  <si>
    <t>Discrete--&gt; Blended</t>
  </si>
  <si>
    <t>Reporting Units Affected by Adjustments to and Restatements of Beginning Balances</t>
  </si>
  <si>
    <t>Government-Wide</t>
  </si>
  <si>
    <t xml:space="preserve">Nonmajor Governmental </t>
  </si>
  <si>
    <t>Change from major to nonmajor fund</t>
  </si>
  <si>
    <t>Change in reporting entity (discrete to blended CU)</t>
  </si>
  <si>
    <t>Change to reporting entity (discontinued CU)</t>
  </si>
  <si>
    <t>Change in accounting principle (GASB 101)</t>
  </si>
  <si>
    <t>6/30/24, as previously reported</t>
  </si>
  <si>
    <t>6/30/24, as adjusted or restated</t>
  </si>
  <si>
    <t>EXAMPLE NOTE TABLES FOR MD&amp;A DUE TO IMPLEMENTATION OF GASB 100</t>
  </si>
  <si>
    <t>Nonmajor--&gt; Major</t>
  </si>
  <si>
    <t>Blended--&gt; Discrete</t>
  </si>
  <si>
    <t>Change from nonmajor to major fund</t>
  </si>
  <si>
    <t>Change in reporting entity (blended to discrete)</t>
  </si>
  <si>
    <t>Business-Type</t>
  </si>
  <si>
    <t>Error Correction(s)</t>
  </si>
  <si>
    <t>Governmental
Funds</t>
  </si>
  <si>
    <t>GRANT AMOUNT</t>
  </si>
  <si>
    <t>Fund balances - June 30, 2024, as adjusted or restated</t>
  </si>
  <si>
    <t>NEW ACCOUNTING GUIDANCE AND SIGNIFICANT ACCOUNTING POLICIES</t>
  </si>
  <si>
    <t>SIGNIFICANT ACCOUNTING POLICIES - continued</t>
  </si>
  <si>
    <t>SSIGNIFICANT ACCOUNTING POLICIES - continued</t>
  </si>
  <si>
    <t>Changes to / in reporting entity (blended to discrete or discrete to blended)</t>
  </si>
  <si>
    <t>The preliminary annual operating budget must include the property taxes levied on $100,000 of residential property value from all mills levied in the prior year and the estimated property taxes to be levied under the preliminary annual operating budget on $100,000 of residential property value from all mills the government entity will levy in the current budget year.</t>
  </si>
  <si>
    <t>New tab GASB100 MD&amp;A Example (for implementation of GASB 100)</t>
  </si>
  <si>
    <t>GW-STATEMENT  NET POSITION(13) – Pensions -new items are highlighted</t>
  </si>
  <si>
    <t>GW-STATEMENT OF ACTIVITIES(14) – Discretely presented component unit changes</t>
  </si>
  <si>
    <t>GOVERNMENTAL FUNDS – BS(15) – clarification of major and nonmajor funds</t>
  </si>
  <si>
    <t>GOVERNMENTAL FUNDS -OPERATING(A6) – changes related to reclassification of major and non-major funds</t>
  </si>
  <si>
    <t>CHANGE NET POSITION-PROP.(19)- changes below row 41</t>
  </si>
  <si>
    <t>NOTES TO FIN ST (23)</t>
  </si>
  <si>
    <t>NOTES TO FIN ST (24)</t>
  </si>
  <si>
    <t>NOTES TO FIN ST (26)</t>
  </si>
  <si>
    <t>NOTES TO FIN ST (45B) – change in column L title  </t>
  </si>
  <si>
    <t>GENERAL FUND-OPERATING (48-53) – after row 293</t>
  </si>
  <si>
    <t>OPER.-MAJOR SP. REV. (B)(57-59) – after row 54</t>
  </si>
  <si>
    <t>SAMPLE COMBINING NonMajor</t>
  </si>
  <si>
    <t>OPER.-NONMAJOR SP. REVE (B)(66) – after row 54</t>
  </si>
  <si>
    <t>OPER.-NONMAJOR DEBT SER.(69-70) – after row 45</t>
  </si>
  <si>
    <t>OPER.-NONMAJORCAP.PROJ(73-74) – after row 49</t>
  </si>
  <si>
    <t>OPER.-PERMANENT FUNDS(77-78) – after row 49</t>
  </si>
  <si>
    <t>CHG. IN NP-NONMAJOR ENTERPR(80) – rows 46-51</t>
  </si>
  <si>
    <t>COMB. CHGE IN NP IN.SERV.(83) – rows 46-51</t>
  </si>
  <si>
    <t>SCHEDULE OF REC. &amp; DISB.– deleted this schedule</t>
  </si>
  <si>
    <t>CASH RECONCILIATION(89) – deleted this schedule</t>
  </si>
  <si>
    <t xml:space="preserve">Updated the filing fee form to reflect new thresholds and fees </t>
  </si>
  <si>
    <t>Table of Contents</t>
  </si>
  <si>
    <t>Fiscal Year 2025 updates:</t>
  </si>
  <si>
    <t>DV 8.27.25</t>
  </si>
  <si>
    <r>
      <rPr>
        <b/>
        <sz val="10"/>
        <rFont val="Arial"/>
        <family val="2"/>
      </rPr>
      <t>Page 86</t>
    </r>
    <r>
      <rPr>
        <sz val="10"/>
        <rFont val="Arial"/>
        <family val="2"/>
      </rPr>
      <t>:  Complete the General Information Page.</t>
    </r>
  </si>
  <si>
    <t>INSTRUCTIONS - changed page number reference for gener information page from 90 to 86</t>
  </si>
  <si>
    <t>DV 11.6.25</t>
  </si>
  <si>
    <t>INSTRUCTIONS - deleted row 134 for reference to Cash Receipts and Disbursements All Funds</t>
  </si>
  <si>
    <t>INSTRUCTIONS - Row 135 (row 134 after the deletion above) page # reference changed from 90 to 86</t>
  </si>
  <si>
    <t>AFR BASICS - deleted row 38 reference to pages 86-88 and mandatory cash reconciliation schedule</t>
  </si>
  <si>
    <t>AFR BASICS - deleted row 36 reference to cash reconciliations</t>
  </si>
  <si>
    <t>INSTRUCTIONS - changed page # reference on row 88 from 85-90 to 85-86</t>
  </si>
  <si>
    <t>INSTRUCTIONS - deleted rows 155-158 (refers to Cash Receipts &amp; Disbursements and Cash Reconciliations</t>
  </si>
  <si>
    <t>GOVERNMENTAL FUNDS -OPERATING(A6) – added formula to sum rows 55-57 and a note to the side</t>
  </si>
  <si>
    <t>DV 12.15.25</t>
  </si>
  <si>
    <t xml:space="preserve">Corrected Circular Reference </t>
  </si>
  <si>
    <t xml:space="preserve">  Unusual or infrequent items</t>
  </si>
  <si>
    <t>Operating Income (Loss) and Noncapital Subsidies</t>
  </si>
  <si>
    <t>Unusual or infrequent item - inflow</t>
  </si>
  <si>
    <t>Unusual or infrequent item - outflow (Negative)</t>
  </si>
  <si>
    <t xml:space="preserve"> Unusual or infrequent item - inflow</t>
  </si>
  <si>
    <t xml:space="preserve"> Unusual or infrequent item - outflow (Negative)</t>
  </si>
  <si>
    <t>Unit #1</t>
  </si>
  <si>
    <t>Unit #2</t>
  </si>
  <si>
    <t>Unit #3</t>
  </si>
  <si>
    <t>Unit #4</t>
  </si>
  <si>
    <t>Unit #5</t>
  </si>
  <si>
    <t>Major Component Units</t>
  </si>
  <si>
    <t>FISCAL YEAR ENDED JUNE 30, 2026</t>
  </si>
  <si>
    <t>MANAGEMENT’S DISCUSSION AND ANALYSIS</t>
  </si>
  <si>
    <t>OVERVIEW OF THE FINANCIAL STATEMENTS</t>
  </si>
  <si>
    <t>FINANCIAL SUMMARY</t>
  </si>
  <si>
    <t>DETAILED ANALYSES</t>
  </si>
  <si>
    <t>SIGNIFICANT CAPITAL ASSET AND LONG-TERM FINANCING ACTIVITY</t>
  </si>
  <si>
    <t>CURRENTLY KNOWN FACTS, DECISIONS, OR CONDITIONS</t>
  </si>
  <si>
    <t>EXAMPLE NOTE TABLES FOR MD&amp;A DUE TO IMPLEMENTATION OF GASB 103</t>
  </si>
  <si>
    <t>FINAL TO</t>
  </si>
  <si>
    <t>ORIGINAL TO</t>
  </si>
  <si>
    <t xml:space="preserve">ACTUAL </t>
  </si>
  <si>
    <t xml:space="preserve">VARIANCE </t>
  </si>
  <si>
    <t xml:space="preserve">ORIGINAL TO </t>
  </si>
  <si>
    <t xml:space="preserve">FINAL TO </t>
  </si>
  <si>
    <t>Local Government Services Bureau Portal Access</t>
  </si>
  <si>
    <t>FISCAL YEAR ENDING JUNE 30, 2026</t>
  </si>
  <si>
    <t>Unit #6</t>
  </si>
  <si>
    <t>Unit #7</t>
  </si>
  <si>
    <t>Unit #8</t>
  </si>
  <si>
    <t>Unit #9</t>
  </si>
  <si>
    <t xml:space="preserve">Total </t>
  </si>
  <si>
    <t xml:space="preserve">Component </t>
  </si>
  <si>
    <t xml:space="preserve">Nonmajor </t>
  </si>
  <si>
    <t>Units</t>
  </si>
  <si>
    <t>Nonmajor Component Units</t>
  </si>
  <si>
    <t xml:space="preserve"> Component Units</t>
  </si>
  <si>
    <t xml:space="preserve">   Licenses and permits</t>
  </si>
  <si>
    <t xml:space="preserve">   Unrestricted Federal/State shared revenues</t>
  </si>
  <si>
    <t xml:space="preserve">   Unrestricted grants and contributions</t>
  </si>
  <si>
    <t xml:space="preserve">   Unrestricted investment earnings</t>
  </si>
  <si>
    <t xml:space="preserve">   Miscellaneous</t>
  </si>
  <si>
    <t xml:space="preserve">   Gain on sale of capital assets</t>
  </si>
  <si>
    <t xml:space="preserve">   Transfers in (out)</t>
  </si>
  <si>
    <t>Total net position - June 30, 2026</t>
  </si>
  <si>
    <t>Fund Balances, July 1, 2025 as adjusted or restated</t>
  </si>
  <si>
    <t>Total net position - July 1, 2025 as previously reported</t>
  </si>
  <si>
    <t>1. Total assets, separated into capital assets and other assets</t>
  </si>
  <si>
    <t>2. Total deferred outflows of resources</t>
  </si>
  <si>
    <t>4. Total deferred inflows of resources</t>
  </si>
  <si>
    <t>5. Total net position, separated into net investment in capital assets, restricted net position, and unrestricted net position</t>
  </si>
  <si>
    <t>6. Program revenues, by major source, distinguishing charges for services, operating grants and contributions, and capital grants and contributions</t>
  </si>
  <si>
    <t>7. General revenues, by major source</t>
  </si>
  <si>
    <t>8. Total revenues</t>
  </si>
  <si>
    <t>9. Program expenses, at a minimum by function or identifiable activity</t>
  </si>
  <si>
    <t>10. Total expenses</t>
  </si>
  <si>
    <t>11. Excess or deficiency before contributions to term and permanent endowments or permanent fund principal, transfers, and unusual or infrequent items</t>
  </si>
  <si>
    <t>12. Contributions to term and permanent endowments or permanent fund principal</t>
  </si>
  <si>
    <t>13. Transfers</t>
  </si>
  <si>
    <t>14. Unusual or infrequent items</t>
  </si>
  <si>
    <t>15. Beginning net position</t>
  </si>
  <si>
    <t>16. Change in net position</t>
  </si>
  <si>
    <t>17. Ending net position</t>
  </si>
  <si>
    <t>Management’s Discussion and Analysis (MD&amp;A) is required supplementary information and is not part of the basic financial statements. MD&amp;A content shall be confined to the five sections required by GASB 103: (1) Overview of the Financial Statements, (2) Financial Summary, (3) Detailed Analyses, (4) Significant Capital Asset and Long-Term Financing Activity, and (5) Currently Known Facts, Decisions, or Conditions. MD&amp;A should provide an objective, fact-based analysis that explains why balances and results of operations changed from the prior year, rather than merely restating amounts or percentages of change. Management shall avoid boilerplate language and shall tailor MD&amp;A each year to the government’s actual circumstances. When the same factor affects multiple parts of MD&amp;A, management may use cross-references instead of repeating the same explanation.</t>
  </si>
  <si>
    <t>FINANCIAL SUMMARY – REQUIRED CONTENT</t>
  </si>
  <si>
    <t>Management shall present a two-year condensed financial summary, by governmental activities and business-type activities, using information drawn from the government-wide financial statements. The condensed table shall include, at a minimum, the following items:</t>
  </si>
  <si>
    <t>3. Total liabilities, separated into long-term liabilities and other liabilities</t>
  </si>
  <si>
    <t>DETAILED ANALYSES – PRIMARY GOVERNMENT AND MAJOR FUNDS</t>
  </si>
  <si>
    <t>Management shall provide:</t>
  </si>
  <si>
    <t>1. An analysis of the primary government’s financial position and results of operations for governmental activities and business-type activities as reported in the government-wide financial statements. This analysis shall explain why significant changes from the prior year occurred and indicate the magnitude of those changes.</t>
  </si>
  <si>
    <t>2. A separate analysis of fund balance or net position and results of operations for each major governmental fund and each major proprietary fund. For each major fund, explain significant changes in fund balance or net position compared with the prior year and indicate the magnitude of those changes. Discuss any restrictions, commitments, and assignments that significantly affect the availability of fund resources for future use.</t>
  </si>
  <si>
    <t>When the same factor affects multiple parts of the analysis (for example, a tax rate change), management may cross-reference a prior explanation instead of repeating identical text.</t>
  </si>
  <si>
    <t>FOCUS ON PRIMARY GOVERNMENT AND COMPONENT UNITS</t>
  </si>
  <si>
    <t>MD&amp;A shall focus on the primary government. If discretely presented component units are discussed, management shall clearly distinguish their information from that of the primary government and, when appropriate, refer users to the component units’ separately issued financial statements.</t>
  </si>
  <si>
    <t>CURRENTLY KNOWN FACTS, DECISIONS, OR CONDITIONS – REQUIRED CONTENT</t>
  </si>
  <si>
    <t>1. Trends in key economic and demographic data, such as changes in population, employment, tax base, customer base, income levels, building permits, enrollment, or unemployment rates.</t>
  </si>
  <si>
    <t>2. Major factors used to develop the next year’s budget that will change revenues or spending, such as changes in tax or fee rates, changes in the underlying economic bases, new or eliminated programs, or significant labor contracts.</t>
  </si>
  <si>
    <t>3. Expected changes in budgetary net position or fund balance.</t>
  </si>
  <si>
    <t>4. Actions the government has taken related to postemployment benefit liabilities, capital asset improvement plans, lease liabilities, public-private or public-public partnerships, subscription-based information technology arrangements, or other long-term financings that will affect a subsequent period.</t>
  </si>
  <si>
    <t>5. Actions by other parties, such as new legislation or regulations, that will affect the government in a subsequent period.</t>
  </si>
  <si>
    <t>Speculative or highly uncertain events shall not be included in this section.</t>
  </si>
  <si>
    <t>Management’s Discussion and Analysis (MD&amp;A) – Prepare narrative here. Refer to the MDA Example tab for required GASB 103 content and checklists.</t>
  </si>
  <si>
    <t>Unusual or infrequent items – revenues only</t>
  </si>
  <si>
    <t>NOTE TO FIN ST (23) - GASB Statement No. 104 - Disclosure of Certain Capital Assets.</t>
  </si>
  <si>
    <t>Fiscal Year 2026 updates:</t>
  </si>
  <si>
    <t>Major class of capital asset held for sale</t>
  </si>
  <si>
    <t>Historical cost – ending balance</t>
  </si>
  <si>
    <t>Accumulated depreciation/amortization – ending balance</t>
  </si>
  <si>
    <t>Carrying amount of debt for which assets are pledged as collateral</t>
  </si>
  <si>
    <t>Intangible assets (non‑RTU)</t>
  </si>
  <si>
    <t>Table 1 - Example table for governmental activities:</t>
  </si>
  <si>
    <t>Table 2  - Example table of Business‑type activities - capital assets held for sale</t>
  </si>
  <si>
    <t>GASB 104:</t>
  </si>
  <si>
    <t>GASB 105:</t>
  </si>
  <si>
    <t xml:space="preserve">Examples for MD&amp;A: </t>
  </si>
  <si>
    <t>Intangible capital assets other than right‑to‑use assets (for example, software that is owned, easements, water rights, and similar items) are reported as “Intangible assets non‑RTU” in the capital asset activity tables and are depreciated or amortized over their estimated useful lives, if applicable.</t>
  </si>
  <si>
    <t>Intangible assets that represent the right to use an underlying asset, such as lease assets, public‑private and public‑public partnership right‑to‑use assets, and subscription‑based information technology arrangement assets, are reported in the leased right‑to‑use capital asset tables and are not included in the owned intangible asset classes. Right‑to‑use assets recognized by operators under GASB Statement No. 94 (public‑private and public‑public partnerships) are reported in the leased right‑to‑use capital asset tables by major class of the underlying PPP asset (for example, buildings or infrastructure), consistent with GASB Statement No. 104.</t>
  </si>
  <si>
    <t>Capital assets are classified as capital assets held for sale when both of the following criteria are met: (a) the government has decided to pursue the sale of the capital asset and (b) it is probable that the sale will be finalized within one year of the financial statement date. In evaluating whether it is probable that the sale will be finalized within one year, the government considers factors such as whether the asset is available for immediate sale in its present condition, whether an active program to locate a buyer has been initiated, market conditions for selling that type of asset, and any regulatory approvals needed to sell the asset. Capital assets held for sale continue to be reported within the appropriate major class of capital asset in the capital asset activity tables; they are not reclassified out of capital assets. The government evaluates each reporting period whether capital assets continue to meet these criteria</t>
  </si>
  <si>
    <t>The following tables present, by major class of asset, the ending balance of capital assets held for sale, distinguishing between historical cost and accumulated depreciation/amortization, and the carrying amount of debt for which those capital assets held for sale are pledged as collateral, for both governmental activities and business‑type activities</t>
  </si>
  <si>
    <t>Intangible assets non‑RTU</t>
  </si>
  <si>
    <t>Total governmental activities capital assets held for sale</t>
  </si>
  <si>
    <t>Total business‑type activities capital assets held for sale</t>
  </si>
  <si>
    <t>If the government has no capital assets that meet the held‑for‑sale criteria, the preparer may instead disclose the following and omit the tables above:
“At year‑end, the government had no capital assets that met the criteria in GASB Statement No. 104 to be classified as capital assets held for sale.”</t>
  </si>
  <si>
    <t>Capital assets held for sale (GASB 104)</t>
  </si>
  <si>
    <t>NOTES TO FIN ST (26) - Capital assets note updated to state RTU intangibles (leases, P3 RTU, SBITAs) reported only in leased RTU tables, not in owned intangible classes.</t>
  </si>
  <si>
    <t>Use this space to report capital assets held for sale by major class; ensure amounts reconcile to the ending balances in the capital asset activity tables and to the pledged‑debt disclosures in Note 4.</t>
  </si>
  <si>
    <t>DEPR. PRIOR TO FYE 2017</t>
  </si>
  <si>
    <t>DEPR. FYE 2026</t>
  </si>
  <si>
    <t>FYE 2026</t>
  </si>
  <si>
    <t>Cash and cash equivalents - July 1, 2025</t>
  </si>
  <si>
    <t>Cash and cash equivalents - June 30, 2026</t>
  </si>
  <si>
    <t>GASB 103:</t>
  </si>
  <si>
    <t>OPER-MAJOR SP. REVENUE(54-56)</t>
  </si>
  <si>
    <t>OPER-MAJOR SP. REV. (B)(57-59)</t>
  </si>
  <si>
    <t>GENERAL FUND-OPERATING(48-53)</t>
  </si>
  <si>
    <t>NOTES TO FIN ST (32A) &amp; NOTES TO FIN ST (32B) - lines: Intangible assets (non‑RTU) &amp; Intangibles/Subscription IT Leased RTU</t>
  </si>
  <si>
    <t>NOTES TO FIN ST (32C) - Capital assets held for sale. Added a new tab.</t>
  </si>
  <si>
    <t>Subsequent Events</t>
  </si>
  <si>
    <t xml:space="preserve">F. </t>
  </si>
  <si>
    <t>Reporting Unit:</t>
  </si>
  <si>
    <t>Description of Nonrecognized Event and Its Effect:</t>
  </si>
  <si>
    <t>Amount of Effect or Explanation:</t>
  </si>
  <si>
    <t>The government evaluated subsequent events for the period after June 30, 20XX through XX, which is the date the financial statements are available to be issued</t>
  </si>
  <si>
    <t>NOTES TO FIN ST (27) - Added F. Subsequent Events</t>
  </si>
  <si>
    <t>GASB 103</t>
  </si>
  <si>
    <t>Click on the link, then click "Accept". Exhibit 1 - Pages 45 to 58</t>
  </si>
  <si>
    <t>Budgetary comparison- Added column “VARIANCE ORIGINAL TO FINAL” to the following tabs:</t>
  </si>
  <si>
    <t>MD&amp;A</t>
  </si>
  <si>
    <t>MD&amp;A disclosures. Tabs:</t>
  </si>
  <si>
    <t xml:space="preserve">MD&amp;A Example </t>
  </si>
  <si>
    <t>Major component unit presentation rules: Tabs:</t>
  </si>
  <si>
    <t>CHANGE NET POSITION-PROP.(19)</t>
  </si>
  <si>
    <t>GW-STATEMENT NET POSITION(13)</t>
  </si>
  <si>
    <t>COMPONENT UNITS</t>
  </si>
  <si>
    <t>GW-STATEMENT OF ACTIVITIES(14)</t>
  </si>
  <si>
    <t>GOVERMENTAL FUNDS-OPERATING(16)</t>
  </si>
  <si>
    <t>"Special and/or Extraordinary Items (Revenues only)" to "Unusual or infrequent items – revenues only". Tabs:</t>
  </si>
  <si>
    <t>Instructions</t>
  </si>
  <si>
    <t>General:</t>
  </si>
  <si>
    <t>2031-2035</t>
  </si>
  <si>
    <t>NOTES TO FIN ST (34A)</t>
  </si>
  <si>
    <t>NOTES TO FIN ST (34B)</t>
  </si>
  <si>
    <t>NOTES TO FIN ST (34D)</t>
  </si>
  <si>
    <t>Proprietary fund: non-capital subsidies</t>
  </si>
  <si>
    <t>Unit #10</t>
  </si>
  <si>
    <t>NONCAPITAL SUBSIDIES</t>
  </si>
  <si>
    <t>Total Noncapital Subsidies</t>
  </si>
  <si>
    <t>Unusual or infrequent item</t>
  </si>
  <si>
    <t>UNUSUAL OR INFREQUENT ITEM</t>
  </si>
  <si>
    <t xml:space="preserve">Total Unusual or infrequent item </t>
  </si>
  <si>
    <t xml:space="preserve">   Income (Loss) before  unusual or infrequent items &amp; contributions and transfers</t>
  </si>
  <si>
    <t>Fund balances - June 30, 2025, as previously reported</t>
  </si>
  <si>
    <t>Fund balances - June 30, 2025, as adjusted or restated</t>
  </si>
  <si>
    <t>Fund balances - June 30, 2026</t>
  </si>
  <si>
    <t xml:space="preserve">   Income (Loss) before Unusual or infrequent item, contributions and transfers</t>
  </si>
  <si>
    <t>NOTES TO FIN ST (33B)</t>
  </si>
  <si>
    <t>-57-A-</t>
  </si>
  <si>
    <t>-57-E-</t>
  </si>
  <si>
    <t>-57-D-</t>
  </si>
  <si>
    <t>-57-C-</t>
  </si>
  <si>
    <t>-57-B-</t>
  </si>
  <si>
    <t>-59A-</t>
  </si>
  <si>
    <t>-59B-</t>
  </si>
  <si>
    <t>-59C-</t>
  </si>
  <si>
    <t>-59D-</t>
  </si>
  <si>
    <t>-59E-</t>
  </si>
  <si>
    <t>-59F-</t>
  </si>
  <si>
    <t>-59G-</t>
  </si>
  <si>
    <t>-59H-</t>
  </si>
  <si>
    <t>-59I-</t>
  </si>
  <si>
    <t>-59J-</t>
  </si>
  <si>
    <t>-59K-</t>
  </si>
  <si>
    <t>-59L-</t>
  </si>
  <si>
    <t>-59M-</t>
  </si>
  <si>
    <t>-59N-</t>
  </si>
  <si>
    <t>-59O-</t>
  </si>
  <si>
    <t>-59P-</t>
  </si>
  <si>
    <t>-60A-</t>
  </si>
  <si>
    <t>-61-</t>
  </si>
  <si>
    <t>-60B-</t>
  </si>
  <si>
    <t>-60C-</t>
  </si>
  <si>
    <t>-60D-</t>
  </si>
  <si>
    <t>-60E-</t>
  </si>
  <si>
    <t>-60F-</t>
  </si>
  <si>
    <t>-60G-</t>
  </si>
  <si>
    <t>-60H-</t>
  </si>
  <si>
    <t>-60I-</t>
  </si>
  <si>
    <t>-60J-</t>
  </si>
  <si>
    <t>-60K-</t>
  </si>
  <si>
    <t>-60L-</t>
  </si>
  <si>
    <t>-60M-</t>
  </si>
  <si>
    <t>-60N-</t>
  </si>
  <si>
    <t>-60O-</t>
  </si>
  <si>
    <t>-60P-</t>
  </si>
  <si>
    <t>-60Q-</t>
  </si>
  <si>
    <t>-60R-</t>
  </si>
  <si>
    <t>-60S-</t>
  </si>
  <si>
    <t>-60T-</t>
  </si>
  <si>
    <t>-60U-</t>
  </si>
  <si>
    <t>-60V-</t>
  </si>
  <si>
    <t>-60W-</t>
  </si>
  <si>
    <t>-60X-</t>
  </si>
  <si>
    <t>-60Y-</t>
  </si>
  <si>
    <t>-60Z-</t>
  </si>
  <si>
    <t>-60AA-</t>
  </si>
  <si>
    <t>-60AB-</t>
  </si>
  <si>
    <t>-60AC-</t>
  </si>
  <si>
    <t>-60AD-</t>
  </si>
  <si>
    <t>-60AE-</t>
  </si>
  <si>
    <t>-60AF-</t>
  </si>
  <si>
    <t>-60AG-</t>
  </si>
  <si>
    <t>-60AH-</t>
  </si>
  <si>
    <t>-60AI-</t>
  </si>
  <si>
    <t>-60AJ-</t>
  </si>
  <si>
    <t>-60AK-</t>
  </si>
  <si>
    <t>-60AL-</t>
  </si>
  <si>
    <t>-60AM-</t>
  </si>
  <si>
    <t>-60AN-</t>
  </si>
  <si>
    <t>-60AO-</t>
  </si>
  <si>
    <t>-60AP-</t>
  </si>
  <si>
    <t>-60AQ-</t>
  </si>
  <si>
    <t>-60AR-</t>
  </si>
  <si>
    <t>-60AS-</t>
  </si>
  <si>
    <t>-60AT-</t>
  </si>
  <si>
    <t>-60AU-</t>
  </si>
  <si>
    <t>-60AV-</t>
  </si>
  <si>
    <t>-60AW-</t>
  </si>
  <si>
    <t>-60AX-</t>
  </si>
  <si>
    <t>-60AY-</t>
  </si>
  <si>
    <t>-60AZ-</t>
  </si>
  <si>
    <t>-60BA-</t>
  </si>
  <si>
    <t>-60BB-</t>
  </si>
  <si>
    <t>-60BC-</t>
  </si>
  <si>
    <t>-60BD-</t>
  </si>
  <si>
    <t>-60BE-</t>
  </si>
  <si>
    <t>-60BF-</t>
  </si>
  <si>
    <t>-60BG-</t>
  </si>
  <si>
    <t>-60BH-</t>
  </si>
  <si>
    <t>-60BI-</t>
  </si>
  <si>
    <t>-60BJ-</t>
  </si>
  <si>
    <t>-62A-</t>
  </si>
  <si>
    <t>-62B-</t>
  </si>
  <si>
    <t>-62C-</t>
  </si>
  <si>
    <t>-62D-</t>
  </si>
  <si>
    <t>-62E-</t>
  </si>
  <si>
    <t>-62F-</t>
  </si>
  <si>
    <t>-62G-</t>
  </si>
  <si>
    <t>-62H-</t>
  </si>
  <si>
    <t>-62I-</t>
  </si>
  <si>
    <t>-62J-</t>
  </si>
  <si>
    <t>-62K-</t>
  </si>
  <si>
    <t>-62L-</t>
  </si>
  <si>
    <t>-62M-</t>
  </si>
  <si>
    <t>-62N-</t>
  </si>
  <si>
    <t>-62O-</t>
  </si>
  <si>
    <t>-62P-</t>
  </si>
  <si>
    <t>-62Q-</t>
  </si>
  <si>
    <t>-62R-</t>
  </si>
  <si>
    <t>-62S-</t>
  </si>
  <si>
    <t>-62T-</t>
  </si>
  <si>
    <t>-62U-</t>
  </si>
  <si>
    <t>-62V-</t>
  </si>
  <si>
    <t>-62W-</t>
  </si>
  <si>
    <t>-62X-</t>
  </si>
  <si>
    <t>-62Y-</t>
  </si>
  <si>
    <t>-62Z-</t>
  </si>
  <si>
    <t>-62AA-</t>
  </si>
  <si>
    <t>-62AB-</t>
  </si>
  <si>
    <t>-62AC-</t>
  </si>
  <si>
    <t>-62AD-</t>
  </si>
  <si>
    <t>-62AE-</t>
  </si>
  <si>
    <t>-62AF-</t>
  </si>
  <si>
    <t>-62AG-</t>
  </si>
  <si>
    <t>-62AH-</t>
  </si>
  <si>
    <t>-62AI-</t>
  </si>
  <si>
    <t>-62AJ-</t>
  </si>
  <si>
    <t>-62AK-</t>
  </si>
  <si>
    <t>-62AL-</t>
  </si>
  <si>
    <t>-62AM-</t>
  </si>
  <si>
    <t>-62AN-</t>
  </si>
  <si>
    <t>-62AO-</t>
  </si>
  <si>
    <t>-62AP-</t>
  </si>
  <si>
    <t>-62AQ-</t>
  </si>
  <si>
    <t>-62AR-</t>
  </si>
  <si>
    <t>-62AS-</t>
  </si>
  <si>
    <t>-62AT-</t>
  </si>
  <si>
    <t>-62AU-</t>
  </si>
  <si>
    <t>-62AV-</t>
  </si>
  <si>
    <t>-62AW-</t>
  </si>
  <si>
    <t>-62AX-</t>
  </si>
  <si>
    <t>-62AY-</t>
  </si>
  <si>
    <t>-62AZ-</t>
  </si>
  <si>
    <t>-62BA-</t>
  </si>
  <si>
    <t>-62BB-</t>
  </si>
  <si>
    <t>-62BC-</t>
  </si>
  <si>
    <t>-62BD-</t>
  </si>
  <si>
    <t>-62BE-</t>
  </si>
  <si>
    <t>-62BF-</t>
  </si>
  <si>
    <t>-62BG-</t>
  </si>
  <si>
    <t>-62BH-</t>
  </si>
  <si>
    <t>-62BI-</t>
  </si>
  <si>
    <t>-62BJ-</t>
  </si>
  <si>
    <t>-64A-</t>
  </si>
  <si>
    <t>-64B-</t>
  </si>
  <si>
    <t>-64C-</t>
  </si>
  <si>
    <t>-65B-</t>
  </si>
  <si>
    <t>-65C-</t>
  </si>
  <si>
    <t>-65D-</t>
  </si>
  <si>
    <t>-65E-</t>
  </si>
  <si>
    <t>-65F-</t>
  </si>
  <si>
    <t>-65G-</t>
  </si>
  <si>
    <t>-65H-</t>
  </si>
  <si>
    <t>-65I-</t>
  </si>
  <si>
    <t>-65J-</t>
  </si>
  <si>
    <t>-67A-</t>
  </si>
  <si>
    <t>-67B-</t>
  </si>
  <si>
    <t>-67C-</t>
  </si>
  <si>
    <t>-68A-</t>
  </si>
  <si>
    <t>-68B-</t>
  </si>
  <si>
    <t>-68C-</t>
  </si>
  <si>
    <t>-68D-</t>
  </si>
  <si>
    <t>-68E-</t>
  </si>
  <si>
    <t>-68F-</t>
  </si>
  <si>
    <t>-68G-</t>
  </si>
  <si>
    <t>-68H-</t>
  </si>
  <si>
    <t>-68I-</t>
  </si>
  <si>
    <t>-68J-</t>
  </si>
  <si>
    <t>-68K-</t>
  </si>
  <si>
    <t>-70A-</t>
  </si>
  <si>
    <t>-71A-</t>
  </si>
  <si>
    <t>-71B-</t>
  </si>
  <si>
    <t>68-69</t>
  </si>
  <si>
    <t>56-58</t>
  </si>
  <si>
    <t>60-63</t>
  </si>
  <si>
    <t>For the Employer's Fiscal Year Ended June 30, 2026 (June 30, 2025 Measurement Date)</t>
  </si>
  <si>
    <t>81a</t>
  </si>
  <si>
    <t>For the Employer's Fiscal Year Ended June 30, 2026</t>
  </si>
  <si>
    <t>RSI-PERS (57-A)</t>
  </si>
  <si>
    <t>RSI-FURS (57-B)</t>
  </si>
  <si>
    <t>RSI-MPORS (57-C)</t>
  </si>
  <si>
    <t>RSI-SRS (57-D)</t>
  </si>
  <si>
    <t>RSI-TRS (57-E)</t>
  </si>
  <si>
    <t>RSI-FDRA&amp;GASB78 (58)</t>
  </si>
  <si>
    <t>RSI-OPEB (56)</t>
  </si>
  <si>
    <t>JP/DJ 6.19.26</t>
  </si>
  <si>
    <t>DJ 6.19.26</t>
  </si>
  <si>
    <t>JP 6.19.26</t>
  </si>
  <si>
    <t xml:space="preserve">Print selection </t>
  </si>
  <si>
    <t>Links</t>
  </si>
  <si>
    <t xml:space="preserve">Filling Fee form </t>
  </si>
  <si>
    <t xml:space="preserve">Broken formulas </t>
  </si>
  <si>
    <t>Table of content - page #s</t>
  </si>
  <si>
    <t>7/1/2025</t>
  </si>
  <si>
    <t xml:space="preserve">NOTES TO FIN ST (41) </t>
  </si>
  <si>
    <t xml:space="preserve">Tabs/items to be deleted </t>
  </si>
  <si>
    <t>-13B-</t>
  </si>
  <si>
    <t>-14B-</t>
  </si>
  <si>
    <t>SCHEDULE OF REVENUES, EXPENDITURES AND CHANGES IN FUND BALANCE</t>
  </si>
  <si>
    <t>GENERAL FUND-OPERATING(48-53) - Changed from statement of..to RSI schedule of…</t>
  </si>
  <si>
    <t>NOTES TO FIN ST (47): broken formula "REF"- formula broken because tab "SCHEDULE OF REC. &amp; DISB" was deleted PY. Removed the links.</t>
  </si>
  <si>
    <t>GASB Statement No. 103 - Financial Reporting Model Improvements. This Statement improves key components of the financial reporting model to enhance its effectiveness in providing information that is essential for decision making and assessing a government's accountability. The Statement requires that information presented in management's discussion and analysis (MD&amp;A) be limited to five sections: (1) Overview of the Financial Statements, (2) Financial Summary, (3) Detailed Analyses, (4) Significant Capital Asset and Long-Term Financing Activity, and (5) Currently Known Facts, Decisions, or Conditions. The Statement requires that unusual or infrequent items be displayed separately as the last presented flow(s) of resources prior to the net change in resource flows in the government-wide, governmental fund, and proprietary fund statements of resource flows. The Statement requires that a subtotal for operating income (loss) and noncapital subsidies be presented in the proprietary fund statement of revenues, expenses, and changes in fund net position. The Statement requires budgetary comparison information to be presented as required supplementary information (RSI), including variances between original and final budget amounts and variances between final budget and actual amounts, with an explanation of significant variances presented in notes to RSI. GASB 103 is effective for fiscal years beginning after June 15, 2025.</t>
  </si>
  <si>
    <t>GASB Statement No. 104 - Disclosure of Certain Capital Assets. This Statement requires certain types of capital assets to be disclosed separately in the capital assets note disclosures required by Statement 34. Lease assets recognized in accordance with Statement No. 87, Leases, and intangible right-to-use assets recognized in accordance with Statement No. 94, Public-Private and Public-Public Partnerships and Availability Payment Arrangements, should be disclosed separately by major class of underlying asset in the capital assets note disclosures. Subscription assets recognized in accordance with Statement No. 96, Subscription-Based Information Technology Arrangements, also should be separately disclosed. In addition, this Statement requires intangible assets other than those three types to be disclosed separately by major class. This Statement also requires additional disclosures for capital assets held for sale. A capital asset is a capital asset held for sale if (a) the government has decided to pursue the sale of the capital asset and (b) it is probable that the sale will be finalized within one year of the financial statement date. Governments should disclose (1) the ending balance of capital assets held for sale, with separate disclosure for historical cost and accumulated depreciation by major class of asset, and (2) the carrying amount of debt for which the capital assets held for sale are pledged as collateral for each major class of asset. GASB 104 is effective for fiscal years beginning after June 15, 2025.</t>
  </si>
  <si>
    <t>NOTE TO FIN ST (23) - GASB Statement No. 105 - disclosure</t>
  </si>
  <si>
    <t>NOTE TO FIN ST (23) - GASB Statement No. 105 - Early adoption</t>
  </si>
  <si>
    <t>See Notes to Required Supplementary Information for an explanation of significant budget variances.</t>
  </si>
  <si>
    <t>NOTES TO REQUIRED SUPPLEMENTARY INFORMATION</t>
  </si>
  <si>
    <t>BUDGETARY BASIS OF ACCOUNTING</t>
  </si>
  <si>
    <t>EXPLANATION OF SIGNIFICANT BUDGET VARIANCES</t>
  </si>
  <si>
    <t>The Local Government Entity adopts an annual budget for the General Fund and each major special revenue fund. The budget is adopted on a basis consistent with generally accepted accounting principles (GAAP). Revenues are recognized when they become measurable and available to finance expenditures of the current period. Expenditures are recognized when the fund liability is incurred, consistent with the modified accrual basis of accounting. Appropriations lapse at fiscal year end.</t>
  </si>
  <si>
    <t>[Note to preparer: GASB Statement No. 103, para. 16 requires an explanation of significant variances between (1) original and final budget amounts and (2) final budget and actual amounts to be presented in notes to RSI. Identify and explain each significant variance for the General Fund and each major special revenue fund below. If no variances are considered significant, state that fact.]</t>
  </si>
  <si>
    <t>Expenditures:</t>
  </si>
  <si>
    <t>Other Financing Sources (Uses):</t>
  </si>
  <si>
    <t>[Major Special Revenue Fund Name -- repeat this block for each major special revenue fund]</t>
  </si>
  <si>
    <t>[Major Special Revenue Fund Name -- add additional blocks as needed]</t>
  </si>
  <si>
    <t>-NOTES TO RSI-</t>
  </si>
  <si>
    <t>NOTES TO RSI (48-55) _ Added tab for notes to rsi</t>
  </si>
  <si>
    <r>
      <t xml:space="preserve">This section shall be limited to matters that are known as of the date the financial statements are </t>
    </r>
    <r>
      <rPr>
        <b/>
        <sz val="10"/>
        <rFont val="Arial"/>
        <family val="2"/>
      </rPr>
      <t xml:space="preserve">available to be issued </t>
    </r>
    <r>
      <rPr>
        <sz val="10"/>
        <rFont val="Arial"/>
        <family val="2"/>
      </rPr>
      <t>and that are expected to have a significant effect on financial position or to produce significant differences from current-period results of operations. Examples, when applicable, include:</t>
    </r>
  </si>
  <si>
    <t xml:space="preserve">Schedule of Revenues, Expenditures and Changes in Fund Balance - Budget and Actual - </t>
  </si>
  <si>
    <t>Schedule of Revenues, Expenditures and Changes in Fund Balance - Budget and</t>
  </si>
  <si>
    <t xml:space="preserve">The following financial statement line items were affected by its application: </t>
  </si>
  <si>
    <t>The requirements of this Statement were applied retroactively to all prior periods presented in the basic financial statements.</t>
  </si>
  <si>
    <t>GASB Statement No. 105 - Subsequent Events. The Local Government Entity elected to early adopt this Statement in fiscal year 2026. This Statement defines subsequent events as transactions or other events that occur after the date of the financial statements but before the date the financial statements are available to be issued. The Statement clarifies the subsequent events that constitute recognized and nonrecognized events and establishes specific note disclosure requirements for nonrecognized events. The Statement also requires the date through which subsequent events have been evaluated to be disclosed. GASB 105 is effective for fiscal years beginning after June 15, 2026; earlier application is encouraged.</t>
  </si>
  <si>
    <t>Subsequent events are transactions or other events that occur after the date of the financial statements but before the date the financial statements are available to be issued. The date the financial statements are available to be issued is the date at which (a) the financial statements are complete in a form and format that complies with generally accepted accounting principles (GAAP) and (b) approvals necessary for issuance have been obtained. [GASB 105, para. 4]
Recognized events are subsequent events that provide evidence of conditions that existed at the financial statement date and that inform accounting estimates reported as of that date. Recognized events are incorporated directly into the measurements in the financial statements -- they do not require a separate note disclosure. [GASB 105, para. 7]
Nonrecognized events are subsequent events that do not inform conditions that existed at the financial statement date. Their effects are not incorporated into financial statement amounts. Instead, they are disclosed in notes to financial statements. A nonrecognized event must result in a significant effect and be one of the following: (a) a debt-related transaction; (b) a government combination or disposal of government operations; (c) a change to the legally separate entities that compose the financial reporting entity; or (d) a transaction or other event of such significance that disclosure is essential to a user's analysis. [GASB 105, para. 9]
[Note to preparer: For each event that occurs between June 30, 20XX and the date the financial statements are available to be issued, first determine whether it is a recognized event (adjust the financials) or a nonrecognized event (disclose in the note below). Only nonrecognized events meeting one of the four categories in para. 9 above require the disclosures in this note. If no qualifying nonrecognized events exist, state that fact.]</t>
  </si>
  <si>
    <t>Financial years listed in the table; e.g:</t>
  </si>
  <si>
    <t>-23A-</t>
  </si>
  <si>
    <t>-23B-</t>
  </si>
  <si>
    <t>-54RA-</t>
  </si>
  <si>
    <t>-54RB-</t>
  </si>
  <si>
    <t>-54RC-</t>
  </si>
  <si>
    <t>-54RD-</t>
  </si>
  <si>
    <t>-54RE-</t>
  </si>
  <si>
    <t>-54RF-</t>
  </si>
  <si>
    <t>-54RG-</t>
  </si>
  <si>
    <t>-54EA-</t>
  </si>
  <si>
    <t>-54EB-</t>
  </si>
  <si>
    <t>-54EC-</t>
  </si>
  <si>
    <t>-54ED-</t>
  </si>
  <si>
    <t>-54EE-</t>
  </si>
  <si>
    <t>-54EF-</t>
  </si>
  <si>
    <t>-54EG-</t>
  </si>
  <si>
    <t>54</t>
  </si>
  <si>
    <t>Notes to Required Supplementary Information</t>
  </si>
  <si>
    <t>OPER.-MAJOR SP. REV. (B)(54)</t>
  </si>
  <si>
    <t>OPER.-NONMAJOR SP. REVE (B)(62-63)</t>
  </si>
  <si>
    <t>OPER.-NONMAJOR DEBT SER.(64)</t>
  </si>
  <si>
    <t>OPER.-NONMAJOR CAP. PROJ(67)</t>
  </si>
  <si>
    <t>OPER.-PERMANENT FUNDS(71)</t>
  </si>
  <si>
    <t>CHG. IN NP-NONMAJOR ENTERPR(72)</t>
  </si>
  <si>
    <t>COMB. CHGE IN NP IN. SERV.(76)</t>
  </si>
  <si>
    <t>OPER.-NONMAJOR SP. REVENUE(60-61)</t>
  </si>
  <si>
    <t>OPER.-NONMAJOR SP. REV (B)(62-63)</t>
  </si>
  <si>
    <t>REVISED June 2026</t>
  </si>
  <si>
    <t>Tab "SAMPLE COMBINING NonMajor": N/A</t>
  </si>
  <si>
    <t>https://doa.mt.gov/SFSD/lgsb/</t>
  </si>
  <si>
    <r>
      <t xml:space="preserve">Be sure to complete all year-end adjustments necessary.  Examples are:  depreciation, compensated absences, long-term debt, revenue and expenditure recognition requirements and record other year-end accruals as necessary.  </t>
    </r>
    <r>
      <rPr>
        <sz val="10"/>
        <color rgb="FFFF0000"/>
        <rFont val="Arial"/>
        <family val="2"/>
      </rPr>
      <t>There is a Year-End Procedures Checklist available in the Other AFR Forms part of the Accounting &amp; Annual Financial Report Resources on the LGSB Website.</t>
    </r>
  </si>
  <si>
    <r>
      <rPr>
        <sz val="10"/>
        <color rgb="FFC00000"/>
        <rFont val="Arial"/>
        <family val="2"/>
      </rPr>
      <t>[</t>
    </r>
    <r>
      <rPr>
        <i/>
        <sz val="10"/>
        <color rgb="FFC00000"/>
        <rFont val="Arial"/>
        <family val="2"/>
      </rPr>
      <t>Counties only</t>
    </r>
    <r>
      <rPr>
        <sz val="10"/>
        <color rgb="FFC0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C00000"/>
        <rFont val="Arial"/>
        <family val="2"/>
      </rPr>
      <t>[or indicate other allocation basis]</t>
    </r>
    <r>
      <rPr>
        <sz val="10"/>
        <rFont val="Arial"/>
        <family val="2"/>
      </rPr>
      <t xml:space="preserve"> in relation to total pooled investments.</t>
    </r>
  </si>
  <si>
    <r>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t>
    </r>
    <r>
      <rPr>
        <sz val="10"/>
        <color rgb="FFFF0000"/>
        <rFont val="Arial"/>
        <family val="2"/>
      </rPr>
      <t xml:space="preserve"> </t>
    </r>
    <r>
      <rPr>
        <sz val="10"/>
        <color rgb="FFC00000"/>
        <rFont val="Arial"/>
        <family val="2"/>
      </rPr>
      <t>Pronouncements adopted in the current fiscal year and in prior years that continue to be applicable are described below as they relate to these financial statements.</t>
    </r>
  </si>
  <si>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C00000"/>
        <rFont val="Arial"/>
        <family val="2"/>
      </rPr>
      <t>XXX,XXX</t>
    </r>
    <r>
      <rPr>
        <sz val="10"/>
        <rFont val="Arial"/>
        <family val="2"/>
      </rPr>
      <t xml:space="preserve"> was recognized in the business-type funds.</t>
    </r>
  </si>
  <si>
    <r>
      <rPr>
        <i/>
        <u/>
        <sz val="10"/>
        <rFont val="Arial"/>
        <family val="2"/>
      </rPr>
      <t>Plan description</t>
    </r>
    <r>
      <rPr>
        <sz val="10"/>
        <rFont val="Arial"/>
        <family val="2"/>
      </rPr>
      <t>:   As required by State law (MCA 2-18-704), the</t>
    </r>
    <r>
      <rPr>
        <sz val="10"/>
        <color rgb="FFC00000"/>
        <rFont val="Arial"/>
        <family val="2"/>
      </rPr>
      <t xml:space="preserve"> [County/City/Town]</t>
    </r>
    <r>
      <rPr>
        <sz val="10"/>
        <color rgb="FFFF0000"/>
        <rFont val="Arial"/>
        <family val="2"/>
      </rPr>
      <t xml:space="preserve">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C00000"/>
        <rFont val="Arial"/>
        <family val="2"/>
      </rPr>
      <t>[County/City/Town]</t>
    </r>
    <r>
      <rPr>
        <sz val="10"/>
        <rFont val="Arial"/>
        <family val="2"/>
      </rPr>
      <t>.  No assets are accumulated in a trust that meets the criteria in paragraph 4 of GASB Statement 75.  The</t>
    </r>
    <r>
      <rPr>
        <sz val="10"/>
        <color rgb="FFC00000"/>
        <rFont val="Arial"/>
        <family val="2"/>
      </rPr>
      <t xml:space="preserve"> [County/City/Town]</t>
    </r>
    <r>
      <rPr>
        <sz val="10"/>
        <rFont val="Arial"/>
        <family val="2"/>
      </rPr>
      <t xml:space="preserve"> covers OPEB costs when they come due, on a pay-as-you-go basis.</t>
    </r>
  </si>
  <si>
    <r>
      <t xml:space="preserve">Employees covered by benefit terms:  </t>
    </r>
    <r>
      <rPr>
        <sz val="10"/>
        <rFont val="Arial"/>
        <family val="2"/>
      </rPr>
      <t xml:space="preserve">As of </t>
    </r>
    <r>
      <rPr>
        <sz val="10"/>
        <color rgb="FFC00000"/>
        <rFont val="Arial"/>
        <family val="2"/>
      </rPr>
      <t>[June 30, 20XX]</t>
    </r>
    <r>
      <rPr>
        <sz val="10"/>
        <rFont val="Arial"/>
        <family val="2"/>
      </rPr>
      <t>, the following employees were covered by the benefit terms:</t>
    </r>
  </si>
  <si>
    <r>
      <rPr>
        <i/>
        <u/>
        <sz val="10"/>
        <rFont val="Arial"/>
        <family val="2"/>
      </rPr>
      <t>Total OPEB liability</t>
    </r>
    <r>
      <rPr>
        <sz val="10"/>
        <rFont val="Arial"/>
        <family val="2"/>
      </rPr>
      <t xml:space="preserve">:  As of </t>
    </r>
    <r>
      <rPr>
        <sz val="10"/>
        <color rgb="FFC00000"/>
        <rFont val="Arial"/>
        <family val="2"/>
      </rPr>
      <t>[June 30, 20XX]</t>
    </r>
    <r>
      <rPr>
        <sz val="10"/>
        <rFont val="Arial"/>
        <family val="2"/>
      </rPr>
      <t xml:space="preserve">, the </t>
    </r>
    <r>
      <rPr>
        <sz val="10"/>
        <color rgb="FFC00000"/>
        <rFont val="Arial"/>
        <family val="2"/>
      </rPr>
      <t>[County's/City's/Town's]</t>
    </r>
    <r>
      <rPr>
        <sz val="10"/>
        <rFont val="Arial"/>
        <family val="2"/>
      </rPr>
      <t xml:space="preserve"> total OPEB liability is </t>
    </r>
    <r>
      <rPr>
        <sz val="10"/>
        <color rgb="FFC00000"/>
        <rFont val="Arial"/>
        <family val="2"/>
      </rPr>
      <t>$XX,XXX</t>
    </r>
    <r>
      <rPr>
        <sz val="10"/>
        <rFont val="Arial"/>
        <family val="2"/>
      </rPr>
      <t xml:space="preserve"> and was determined by using the alternative measurement method as of</t>
    </r>
    <r>
      <rPr>
        <sz val="10"/>
        <color rgb="FFC00000"/>
        <rFont val="Arial"/>
        <family val="2"/>
      </rPr>
      <t xml:space="preserve"> [enter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t>
    </r>
    <r>
      <rPr>
        <sz val="10"/>
        <color rgb="FFC00000"/>
        <rFont val="Arial"/>
        <family val="2"/>
      </rPr>
      <t>[enter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</si>
  <si>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The total OPEB liability as of</t>
    </r>
    <r>
      <rPr>
        <sz val="10"/>
        <color rgb="FFC00000"/>
        <rFont val="Arial"/>
        <family val="2"/>
      </rPr>
      <t xml:space="preserve"> [June 30, 20XX]</t>
    </r>
    <r>
      <rPr>
        <sz val="10"/>
        <rFont val="Arial"/>
        <family val="2"/>
      </rPr>
      <t xml:space="preserve"> was determined using the following assumptions and other inputs, applied to all periods included in the measurement, unless otherwise specified:</t>
    </r>
  </si>
  <si>
    <r>
      <t xml:space="preserve">Balance at </t>
    </r>
    <r>
      <rPr>
        <sz val="10"/>
        <color rgb="FFC00000"/>
        <rFont val="Arial"/>
        <family val="2"/>
      </rPr>
      <t>[June 30, 20XX]</t>
    </r>
  </si>
  <si>
    <r>
      <t>Sensitivity of the total OPEB liability to changes in the discount rate:</t>
    </r>
    <r>
      <rPr>
        <sz val="10"/>
        <rFont val="Arial"/>
        <family val="2"/>
      </rPr>
      <t xml:space="preserve">  The following presents the total OPEB liability reported by the </t>
    </r>
    <r>
      <rPr>
        <sz val="10"/>
        <color rgb="FFC0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</si>
  <si>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C0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</si>
  <si>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C00000"/>
        <rFont val="Arial"/>
        <family val="2"/>
      </rPr>
      <t>June 30, 20XX</t>
    </r>
    <r>
      <rPr>
        <sz val="10"/>
        <rFont val="Arial"/>
        <family val="2"/>
      </rPr>
      <t>, the</t>
    </r>
    <r>
      <rPr>
        <sz val="10"/>
        <color rgb="FFC00000"/>
        <rFont val="Arial"/>
        <family val="2"/>
      </rPr>
      <t xml:space="preserve"> [County/City/Town]</t>
    </r>
    <r>
      <rPr>
        <sz val="10"/>
        <rFont val="Arial"/>
        <family val="2"/>
      </rPr>
      <t xml:space="preserve"> recognized OPEB expense of $</t>
    </r>
    <r>
      <rPr>
        <sz val="10"/>
        <color rgb="FFC00000"/>
        <rFont val="Arial"/>
        <family val="2"/>
      </rPr>
      <t>XX,XXX</t>
    </r>
    <r>
      <rPr>
        <sz val="10"/>
        <rFont val="Arial"/>
        <family val="2"/>
      </rPr>
      <t xml:space="preserve">.  The </t>
    </r>
    <r>
      <rPr>
        <sz val="10"/>
        <color rgb="FFC0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C00000"/>
        <rFont val="Arial"/>
        <family val="2"/>
      </rPr>
      <t>[County/City/Town]</t>
    </r>
    <r>
      <rPr>
        <sz val="10"/>
        <rFont val="Arial"/>
        <family val="2"/>
      </rPr>
      <t xml:space="preserve"> records costs as they come due, there are deferred outflow of resources for contributions to the OPEB plan.</t>
    </r>
  </si>
  <si>
    <r>
      <t xml:space="preserve">The </t>
    </r>
    <r>
      <rPr>
        <sz val="10"/>
        <color rgb="FFC00000"/>
        <rFont val="Arial"/>
        <family val="2"/>
      </rPr>
      <t>[County/City/Town]</t>
    </r>
    <r>
      <rPr>
        <sz val="10"/>
        <rFont val="Arial"/>
        <family val="2"/>
      </rPr>
      <t xml:space="preserve"> reported deferred outflows of resources and deferred inflows of resources related to </t>
    </r>
  </si>
  <si>
    <r>
      <t>Year ended</t>
    </r>
    <r>
      <rPr>
        <sz val="10"/>
        <color rgb="FFC00000"/>
        <rFont val="Arial"/>
        <family val="2"/>
      </rPr>
      <t xml:space="preserve"> [June 30]</t>
    </r>
    <r>
      <rPr>
        <sz val="10"/>
        <rFont val="Arial"/>
        <family val="2"/>
      </rPr>
      <t>:</t>
    </r>
  </si>
  <si>
    <r>
      <rPr>
        <i/>
        <u/>
        <sz val="10"/>
        <rFont val="Arial"/>
        <family val="2"/>
      </rPr>
      <t>Plan description</t>
    </r>
    <r>
      <rPr>
        <sz val="10"/>
        <rFont val="Arial"/>
        <family val="2"/>
      </rPr>
      <t>:   As required by State law (MCA 2-18-704), the</t>
    </r>
    <r>
      <rPr>
        <sz val="10"/>
        <color rgb="FFC00000"/>
        <rFont val="Arial"/>
        <family val="2"/>
      </rPr>
      <t xml:space="preserve"> [County/City/Town]</t>
    </r>
    <r>
      <rPr>
        <sz val="10"/>
        <color rgb="FFFF0000"/>
        <rFont val="Arial"/>
        <family val="2"/>
      </rPr>
      <t xml:space="preserve">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C00000"/>
        <rFont val="Arial"/>
        <family val="2"/>
      </rPr>
      <t>[County/City/Town]</t>
    </r>
    <r>
      <rPr>
        <sz val="10"/>
        <rFont val="Arial"/>
        <family val="2"/>
      </rPr>
      <t xml:space="preserve">.  No assets are accumulated in a trust that meets the criteria in paragraph 4 of GASB Statement 75.  The </t>
    </r>
    <r>
      <rPr>
        <sz val="10"/>
        <color rgb="FFC00000"/>
        <rFont val="Arial"/>
        <family val="2"/>
      </rPr>
      <t>[County/City/Town]</t>
    </r>
    <r>
      <rPr>
        <sz val="10"/>
        <rFont val="Arial"/>
        <family val="2"/>
      </rPr>
      <t xml:space="preserve"> covers OPEB costs when they come due, on a pay-as-you-go basis.</t>
    </r>
  </si>
  <si>
    <r>
      <t xml:space="preserve">Employees covered by benefit terms:  </t>
    </r>
    <r>
      <rPr>
        <sz val="10"/>
        <rFont val="Arial"/>
        <family val="2"/>
      </rPr>
      <t>As of</t>
    </r>
    <r>
      <rPr>
        <sz val="10"/>
        <color rgb="FFC00000"/>
        <rFont val="Arial"/>
        <family val="2"/>
      </rPr>
      <t xml:space="preserve"> [June 30, 20XX]</t>
    </r>
    <r>
      <rPr>
        <sz val="10"/>
        <rFont val="Arial"/>
        <family val="2"/>
      </rPr>
      <t>, the following employees were covered by the benefit terms:</t>
    </r>
  </si>
  <si>
    <r>
      <rPr>
        <i/>
        <u/>
        <sz val="10"/>
        <rFont val="Arial"/>
        <family val="2"/>
      </rPr>
      <t>Total OPEB liability</t>
    </r>
    <r>
      <rPr>
        <sz val="10"/>
        <rFont val="Arial"/>
        <family val="2"/>
      </rPr>
      <t>:  The</t>
    </r>
    <r>
      <rPr>
        <sz val="10"/>
        <color rgb="FFFF0000"/>
        <rFont val="Arial"/>
        <family val="2"/>
      </rPr>
      <t xml:space="preserve"> </t>
    </r>
    <r>
      <rPr>
        <sz val="10"/>
        <color rgb="FFC00000"/>
        <rFont val="Arial"/>
        <family val="2"/>
      </rPr>
      <t>[County's/City's/Town's]</t>
    </r>
    <r>
      <rPr>
        <sz val="10"/>
        <rFont val="Arial"/>
        <family val="2"/>
      </rPr>
      <t xml:space="preserve"> total OPEB liability of $</t>
    </r>
    <r>
      <rPr>
        <sz val="10"/>
        <color rgb="FFC00000"/>
        <rFont val="Arial"/>
        <family val="2"/>
      </rPr>
      <t>XX,XXX</t>
    </r>
    <r>
      <rPr>
        <sz val="10"/>
        <rFont val="Arial"/>
        <family val="2"/>
      </rPr>
      <t xml:space="preserve"> was measured as of </t>
    </r>
    <r>
      <rPr>
        <sz val="10"/>
        <color rgb="FFC00000"/>
        <rFont val="Arial"/>
        <family val="2"/>
      </rPr>
      <t xml:space="preserve">[date] </t>
    </r>
    <r>
      <rPr>
        <sz val="10"/>
        <rFont val="Arial"/>
        <family val="2"/>
      </rPr>
      <t>and was determined by an actuarial valuation as of</t>
    </r>
    <r>
      <rPr>
        <sz val="10"/>
        <color rgb="FFFF0000"/>
        <rFont val="Arial"/>
        <family val="2"/>
      </rPr>
      <t xml:space="preserve"> </t>
    </r>
    <r>
      <rPr>
        <sz val="10"/>
        <color rgb="FFC00000"/>
        <rFont val="Arial"/>
        <family val="2"/>
      </rPr>
      <t>[date]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t>
    </r>
    <r>
      <rPr>
        <sz val="10"/>
        <color rgb="FFC00000"/>
        <rFont val="Arial"/>
        <family val="2"/>
      </rPr>
      <t xml:space="preserve"> [date]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</si>
  <si>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C0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</si>
  <si>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The discount rate was based on the</t>
    </r>
    <r>
      <rPr>
        <sz val="10"/>
        <color rgb="FFC00000"/>
        <rFont val="Arial"/>
        <family val="2"/>
      </rPr>
      <t xml:space="preserve"> [name the Index]</t>
    </r>
    <r>
      <rPr>
        <sz val="10"/>
        <rFont val="Arial"/>
        <family val="2"/>
      </rPr>
      <t>.</t>
    </r>
  </si>
  <si>
    <r>
      <t xml:space="preserve">Mortality rates were based on the </t>
    </r>
    <r>
      <rPr>
        <sz val="10"/>
        <color rgb="FFC00000"/>
        <rFont val="Arial"/>
        <family val="2"/>
      </rPr>
      <t>[name the mortality table]</t>
    </r>
    <r>
      <rPr>
        <sz val="10"/>
        <rFont val="Arial"/>
        <family val="2"/>
      </rPr>
      <t>.</t>
    </r>
  </si>
  <si>
    <r>
      <t>The actuarial assumptions used in the</t>
    </r>
    <r>
      <rPr>
        <sz val="10"/>
        <color rgb="FFC00000"/>
        <rFont val="Arial"/>
        <family val="2"/>
      </rPr>
      <t xml:space="preserve"> [enter date]</t>
    </r>
    <r>
      <rPr>
        <sz val="10"/>
        <rFont val="Arial"/>
        <family val="2"/>
      </rPr>
      <t xml:space="preserve"> valuation were based on the results of an actuarial experience study for the period</t>
    </r>
    <r>
      <rPr>
        <sz val="10"/>
        <color rgb="FFC00000"/>
        <rFont val="Arial"/>
        <family val="2"/>
      </rPr>
      <t xml:space="preserve"> [enter date or date range]</t>
    </r>
    <r>
      <rPr>
        <sz val="10"/>
        <rFont val="Arial"/>
        <family val="2"/>
      </rPr>
      <t>.</t>
    </r>
  </si>
  <si>
    <r>
      <t>Balance at</t>
    </r>
    <r>
      <rPr>
        <sz val="10"/>
        <color rgb="FFC00000"/>
        <rFont val="Arial"/>
        <family val="2"/>
      </rPr>
      <t xml:space="preserve"> [June 30, 20XX]</t>
    </r>
  </si>
  <si>
    <r>
      <t xml:space="preserve">Changes in benefit terms are due to </t>
    </r>
    <r>
      <rPr>
        <sz val="10"/>
        <color rgb="FFC00000"/>
        <rFont val="Arial"/>
        <family val="2"/>
      </rPr>
      <t>[enter changes, if any]</t>
    </r>
    <r>
      <rPr>
        <sz val="10"/>
        <rFont val="Arial"/>
        <family val="2"/>
      </rPr>
      <t>.</t>
    </r>
  </si>
  <si>
    <r>
      <t xml:space="preserve">Changes in assumptions and other inputs reflect a change in the discount rate from </t>
    </r>
    <r>
      <rPr>
        <sz val="10"/>
        <color rgb="FFC00000"/>
        <rFont val="Arial"/>
        <family val="2"/>
      </rPr>
      <t>XX</t>
    </r>
    <r>
      <rPr>
        <sz val="10"/>
        <rFont val="Arial"/>
        <family val="2"/>
      </rPr>
      <t xml:space="preserve"> percent in 20</t>
    </r>
    <r>
      <rPr>
        <sz val="10"/>
        <color rgb="FFC00000"/>
        <rFont val="Arial"/>
        <family val="2"/>
      </rPr>
      <t>XX</t>
    </r>
    <r>
      <rPr>
        <sz val="10"/>
        <rFont val="Arial"/>
        <family val="2"/>
      </rPr>
      <t xml:space="preserve"> to</t>
    </r>
    <r>
      <rPr>
        <sz val="10"/>
        <color rgb="FFC00000"/>
        <rFont val="Arial"/>
        <family val="2"/>
      </rPr>
      <t xml:space="preserve"> XX</t>
    </r>
    <r>
      <rPr>
        <sz val="10"/>
        <rFont val="Arial"/>
        <family val="2"/>
      </rPr>
      <t xml:space="preserve"> percent in 20</t>
    </r>
    <r>
      <rPr>
        <sz val="10"/>
        <color rgb="FFC00000"/>
        <rFont val="Arial"/>
        <family val="2"/>
      </rPr>
      <t>XX</t>
    </r>
    <r>
      <rPr>
        <sz val="10"/>
        <rFont val="Arial"/>
        <family val="2"/>
      </rPr>
      <t>.</t>
    </r>
  </si>
  <si>
    <r>
      <t>Sensitivity of the total OPEB liability to changes in the discount rate:</t>
    </r>
    <r>
      <rPr>
        <sz val="10"/>
        <rFont val="Arial"/>
        <family val="2"/>
      </rPr>
      <t xml:space="preserve">  The following presents the total OPEB liability reported by the</t>
    </r>
    <r>
      <rPr>
        <sz val="10"/>
        <color rgb="FFC00000"/>
        <rFont val="Arial"/>
        <family val="2"/>
      </rPr>
      <t xml:space="preserve"> [County/City/Town]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</si>
  <si>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t>
    </r>
    <r>
      <rPr>
        <sz val="10"/>
        <color rgb="FFC00000"/>
        <rFont val="Arial"/>
        <family val="2"/>
      </rPr>
      <t xml:space="preserve"> [County/City/Town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</si>
  <si>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t>
    </r>
    <r>
      <rPr>
        <sz val="10"/>
        <color rgb="FFC00000"/>
        <rFont val="Arial"/>
        <family val="2"/>
      </rPr>
      <t xml:space="preserve"> [June 30, 20XX]</t>
    </r>
    <r>
      <rPr>
        <sz val="10"/>
        <rFont val="Arial"/>
        <family val="2"/>
      </rPr>
      <t>, the</t>
    </r>
    <r>
      <rPr>
        <sz val="10"/>
        <color rgb="FFFF0000"/>
        <rFont val="Arial"/>
        <family val="2"/>
      </rPr>
      <t xml:space="preserve"> </t>
    </r>
    <r>
      <rPr>
        <sz val="10"/>
        <color rgb="FFC00000"/>
        <rFont val="Arial"/>
        <family val="2"/>
      </rPr>
      <t>[County/City/Town]</t>
    </r>
    <r>
      <rPr>
        <sz val="10"/>
        <rFont val="Arial"/>
        <family val="2"/>
      </rPr>
      <t xml:space="preserve"> recognized OPEB expense of $</t>
    </r>
    <r>
      <rPr>
        <sz val="10"/>
        <color rgb="FFC00000"/>
        <rFont val="Arial"/>
        <family val="2"/>
      </rPr>
      <t>XX,XXX</t>
    </r>
    <r>
      <rPr>
        <sz val="10"/>
        <rFont val="Arial"/>
        <family val="2"/>
      </rPr>
      <t xml:space="preserve"> and reported deferred outflows of resources and deferred inflows of resources related to OPEB from the following sources:</t>
    </r>
  </si>
  <si>
    <r>
      <t xml:space="preserve">Year ended </t>
    </r>
    <r>
      <rPr>
        <sz val="10"/>
        <color rgb="FFC00000"/>
        <rFont val="Arial"/>
        <family val="2"/>
      </rPr>
      <t>[June 30]</t>
    </r>
    <r>
      <rPr>
        <sz val="10"/>
        <rFont val="Arial"/>
        <family val="2"/>
      </rPr>
      <t>:</t>
    </r>
  </si>
  <si>
    <t>Tab</t>
  </si>
  <si>
    <t>Protected</t>
  </si>
  <si>
    <t>Hidden</t>
  </si>
  <si>
    <t>n</t>
  </si>
  <si>
    <t>AFR Basics</t>
  </si>
  <si>
    <t>TRIAL BALANCE CERTIFICATION</t>
  </si>
  <si>
    <t>COVER PAGE</t>
  </si>
  <si>
    <t>y</t>
  </si>
  <si>
    <t>INTROD. SECT. COVER</t>
  </si>
  <si>
    <t>LTR. OF TRANSMITTAL</t>
  </si>
  <si>
    <t>ELECTED OFFICIALS-SIGNATURE PG</t>
  </si>
  <si>
    <t>FIN. SECTION COVER</t>
  </si>
  <si>
    <t>MD&amp;A COVER</t>
  </si>
  <si>
    <t>MD&amp;A Example</t>
  </si>
  <si>
    <t>new - n</t>
  </si>
  <si>
    <t>BASIC FS COVER</t>
  </si>
  <si>
    <t>GW-STATEMENT NET POSITION(13A)</t>
  </si>
  <si>
    <t>Not locked in 2025 but should be?</t>
  </si>
  <si>
    <t>COMPONENT UNITS-NET POS(13B)</t>
  </si>
  <si>
    <t>new - y?</t>
  </si>
  <si>
    <t>GW-STATEMENT OF ACTIVITIES(14A)</t>
  </si>
  <si>
    <t>COMPONENT UNITS-ST OF ACT (14B)</t>
  </si>
  <si>
    <t>GOVERNMENTAL FUNDS - BS(15)</t>
  </si>
  <si>
    <t>GOVERNMENTAL FUNDS-OPERATING(16)</t>
  </si>
  <si>
    <t>RECONCILIATION OF OPERATING(17)</t>
  </si>
  <si>
    <t>NET POSITION-PROPRIETARY(18)</t>
  </si>
  <si>
    <t>ST. OF CASH FLOWS-PROP.(20)</t>
  </si>
  <si>
    <t>NET POSITION-FIDUCIARY(21)</t>
  </si>
  <si>
    <t>CHANGE NET POSITION-FIDUC(22)</t>
  </si>
  <si>
    <t>NOTE TO FIN ST (23)</t>
  </si>
  <si>
    <t>NOTES TO FIN ST (25)</t>
  </si>
  <si>
    <t>NOTES TO FIN ST (27)</t>
  </si>
  <si>
    <t>NOTES TO FIN ST (28)</t>
  </si>
  <si>
    <t>NOTES TO FIN ST (29)</t>
  </si>
  <si>
    <t>NOTES TO FIN ST (30)</t>
  </si>
  <si>
    <t>NOTES TO FIN ST (31)</t>
  </si>
  <si>
    <t>NOTES TO FIN ST (32A)</t>
  </si>
  <si>
    <t>NOTES TO FIN ST (32B)</t>
  </si>
  <si>
    <t>NOTES TO FIN ST (32C)</t>
  </si>
  <si>
    <t>NOTES TO FIN ST (33A)</t>
  </si>
  <si>
    <t>NOTES TO FIN ST (34C)</t>
  </si>
  <si>
    <t>NOTES TO FIN ST (35) - AMM</t>
  </si>
  <si>
    <t>NOTES TO FIN ST (35) -ACT</t>
  </si>
  <si>
    <t>NOTES TO FIN ST (36)</t>
  </si>
  <si>
    <t>NOTES TO FIN ST (37)</t>
  </si>
  <si>
    <t>NOTES TO FIN ST (38)</t>
  </si>
  <si>
    <t>NOTES TO FIN ST (39)</t>
  </si>
  <si>
    <t>NOTES TO FIN ST (40)</t>
  </si>
  <si>
    <t>NOTE TO FIN ST (41)</t>
  </si>
  <si>
    <t>NOTE TO FIN ST (42)</t>
  </si>
  <si>
    <t>NOTES TO FIN ST (43)</t>
  </si>
  <si>
    <t>NOTES TO FIN ST (44)</t>
  </si>
  <si>
    <t>NOTES TO FIN ST (45A)</t>
  </si>
  <si>
    <t>NOTES TO FIN ST (45B)</t>
  </si>
  <si>
    <t>NOTE TO FIN ST (46)</t>
  </si>
  <si>
    <t>NOTES TO FIN ST (47)</t>
  </si>
  <si>
    <t>RSI COVER</t>
  </si>
  <si>
    <t>OPER-MAJOR SP. REVENUE(54R)</t>
  </si>
  <si>
    <t>OPER-MAJOR SP. REV. (B)(54E)</t>
  </si>
  <si>
    <t>NOTES TO RSI (55)</t>
  </si>
  <si>
    <t>new - n?</t>
  </si>
  <si>
    <t>OTHER SUPP. INFO. COVER</t>
  </si>
  <si>
    <t>BS-NONMAJOR SP. REVENUE (59)</t>
  </si>
  <si>
    <t>OPER.-NONMAJOR SP. REV(60-61)</t>
  </si>
  <si>
    <t>OPER.-NONMAJOR SP REV(62-63)</t>
  </si>
  <si>
    <t>BS-NONMAJOR DEBT SERV.(64)</t>
  </si>
  <si>
    <t>OPER.-NONMAJOR DEBT SERV.(65-66)</t>
  </si>
  <si>
    <t>BS-NONMAJOR CAP. PROJ.(67)</t>
  </si>
  <si>
    <t>OPER.-NONMAJOR CAP. PROJ(68-69)</t>
  </si>
  <si>
    <t>BS-PERMANENT FUNDS(70)</t>
  </si>
  <si>
    <t>NET POSIT-NONMAJOR ENTERPR(72)</t>
  </si>
  <si>
    <t>CHG. IN NP-NONMAJOR ENTERPR(73)</t>
  </si>
  <si>
    <t>NONMAJOR ENTERPR. CASH FLOW(74)</t>
  </si>
  <si>
    <t>COMB. NET POS-IN. SER.(75)</t>
  </si>
  <si>
    <t>ST. OF CASH FLOWS-INT.SER.(77)</t>
  </si>
  <si>
    <t>FED.-ST. INTERGOVERNMENTAL(78)</t>
  </si>
  <si>
    <t>GEN. INFO. SECT. COVER</t>
  </si>
  <si>
    <t>GENERAL INFORMATION(79)</t>
  </si>
  <si>
    <t>Worksheets</t>
  </si>
  <si>
    <t>GOV CAP ASSETS-9000(GCAAG)</t>
  </si>
  <si>
    <t>GOV DEBT-9500(GLTDAG)</t>
  </si>
  <si>
    <t>Depr.-General</t>
  </si>
  <si>
    <t>Depr.-Water Enterprise</t>
  </si>
  <si>
    <t>Depr.-Sewer Enterprise</t>
  </si>
  <si>
    <t>Depr.-Solid Waste Enterprise</t>
  </si>
  <si>
    <t>EntityLookup</t>
  </si>
  <si>
    <t>Update Log</t>
  </si>
  <si>
    <t>TAB PROTECTION INFORMATION</t>
  </si>
  <si>
    <r>
      <t xml:space="preserve">Determine your major funds by downloading and completing the major fund calculator from the DOA/LGSB website.  You will need a trial balance and revenue and expenditure report by fund in order to complete the major fund calculator.  Enter the assets + deferred outflows and liabilities + deferred inflows from the trial balance.  Enter revenues and expenditures.  If a fund qualifies as a major fund, YES will appear in Column O on the right hand side of the spreadsheet.  </t>
    </r>
    <r>
      <rPr>
        <b/>
        <sz val="10"/>
        <rFont val="Arial"/>
        <family val="2"/>
      </rPr>
      <t>The General Fund is always a major fund</t>
    </r>
    <r>
      <rPr>
        <sz val="10"/>
        <rFont val="Arial"/>
        <family val="2"/>
      </rPr>
      <t>.</t>
    </r>
  </si>
  <si>
    <t>Double check that the filing fee form has been completed. If a payment is owed, remember to mail a copy of the filing fee form with the check.</t>
  </si>
  <si>
    <t>Use your depreciation schedule to complete the GCAAG.  Enterprise fund capital assets are not listed on GCAAG as they are recorded in the actual fund.  Use your long-term debt, notes, loans, lease and compensated absences information to complete the GLTDAG.</t>
  </si>
  <si>
    <r>
      <t xml:space="preserve">Complete the OP Conversion Worksheet by following the instructions at the top of the page.  Add the prior year's deferred revenue as a negative number.  Remove principal payments.  Input compensated absences info from GLTDAG.  Remove the sale of capital assets.  Add changes to capital assets.  </t>
    </r>
    <r>
      <rPr>
        <u/>
        <sz val="10"/>
        <rFont val="Arial"/>
        <family val="2"/>
      </rPr>
      <t>The balance check at the bottom should equal $0.</t>
    </r>
  </si>
  <si>
    <t>Major fund titles will be input on page 15 and auto feed to page 16 and page 54.</t>
  </si>
  <si>
    <r>
      <rPr>
        <b/>
        <sz val="10"/>
        <rFont val="Arial"/>
        <family val="2"/>
      </rPr>
      <t>Page 54R</t>
    </r>
    <r>
      <rPr>
        <sz val="10"/>
        <rFont val="Arial"/>
        <family val="2"/>
      </rPr>
      <t xml:space="preserve">:  Complete the Major Fund Revenue vs. Actual information. </t>
    </r>
  </si>
  <si>
    <r>
      <rPr>
        <b/>
        <sz val="10"/>
        <rFont val="Arial"/>
        <family val="2"/>
      </rPr>
      <t>Pages 54E</t>
    </r>
    <r>
      <rPr>
        <sz val="10"/>
        <rFont val="Arial"/>
        <family val="2"/>
      </rPr>
      <t>:  Complete the Major Fund Expenditures vs. Actual information.</t>
    </r>
  </si>
  <si>
    <r>
      <rPr>
        <b/>
        <sz val="10"/>
        <rFont val="Arial"/>
        <family val="2"/>
      </rPr>
      <t>Page 59</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</si>
  <si>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Pages 60-61</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</si>
  <si>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Pages 62-63</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</si>
  <si>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rPr>
        <b/>
        <sz val="10"/>
        <rFont val="Arial"/>
        <family val="2"/>
      </rPr>
      <t>Page 64</t>
    </r>
    <r>
      <rPr>
        <sz val="10"/>
        <rFont val="Arial"/>
        <family val="2"/>
      </rPr>
      <t>:  Non-Major Debt Service Funds Balance Sheet. Input asset and liability information.  Hide columns not in use.</t>
    </r>
  </si>
  <si>
    <r>
      <rPr>
        <b/>
        <sz val="10"/>
        <rFont val="Arial"/>
        <family val="2"/>
      </rPr>
      <t>Pages 65 - 66</t>
    </r>
    <r>
      <rPr>
        <sz val="10"/>
        <rFont val="Arial"/>
        <family val="2"/>
      </rPr>
      <t>:  Non-Major Debt Service Funds Statement of Revenues, Expenditures and Changes in Fund Balance.  Input revenue and expenditure information.  The fund name and number will auto fee from pages 67 - 68.  Hide columns not in use.</t>
    </r>
  </si>
  <si>
    <r>
      <rPr>
        <b/>
        <sz val="10"/>
        <rFont val="Arial"/>
        <family val="2"/>
      </rPr>
      <t>Page 67</t>
    </r>
    <r>
      <rPr>
        <sz val="10"/>
        <rFont val="Arial"/>
        <family val="2"/>
      </rPr>
      <t>:  Non-Major Capital Projects Balance Sheet. Input asset and liability information.  Hide columns not in use.</t>
    </r>
  </si>
  <si>
    <r>
      <rPr>
        <b/>
        <sz val="10"/>
        <rFont val="Arial"/>
        <family val="2"/>
      </rPr>
      <t>Pages 68 - 69</t>
    </r>
    <r>
      <rPr>
        <sz val="10"/>
        <rFont val="Arial"/>
        <family val="2"/>
      </rPr>
      <t>:  Non-Major Capital Projects Statement of Revenues, Expenditures and Changes in Fund Balance.  Input revenue and expenditure information.  Fund title and numbers will auto feed from pages 71 - 72.  Hide columns not in use.</t>
    </r>
  </si>
  <si>
    <r>
      <rPr>
        <b/>
        <sz val="10"/>
        <rFont val="Arial"/>
        <family val="2"/>
      </rPr>
      <t>Page 70</t>
    </r>
    <r>
      <rPr>
        <sz val="10"/>
        <rFont val="Arial"/>
        <family val="2"/>
      </rPr>
      <t>:  Permanent Funds Balance Sheet. Input asset and liability information.  Hide columns not in use.</t>
    </r>
  </si>
  <si>
    <r>
      <rPr>
        <b/>
        <sz val="10"/>
        <rFont val="Arial"/>
        <family val="2"/>
      </rPr>
      <t>Page 71</t>
    </r>
    <r>
      <rPr>
        <sz val="10"/>
        <rFont val="Arial"/>
        <family val="2"/>
      </rPr>
      <t>:  Permanent Funds Statement of Revenues, Expenditures and Changes in Fund Balance.  Input revenue and expenditure information.  Fund title and numbers will auto feed from pages 75 - 76.  Hide columns not in use.</t>
    </r>
  </si>
  <si>
    <r>
      <rPr>
        <b/>
        <sz val="10"/>
        <rFont val="Arial"/>
        <family val="2"/>
      </rPr>
      <t>Pages 72 - 74</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</si>
  <si>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rPr>
        <b/>
        <sz val="10"/>
        <rFont val="Arial"/>
        <family val="2"/>
      </rPr>
      <t>Pages 75 - 77</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</si>
  <si>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r>
      <rPr>
        <b/>
        <sz val="10"/>
        <rFont val="Arial"/>
        <family val="2"/>
      </rPr>
      <t>Page 78</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</si>
  <si>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r>
      <rPr>
        <b/>
        <sz val="10"/>
        <rFont val="Arial"/>
        <family val="2"/>
      </rPr>
      <t>Page 79</t>
    </r>
    <r>
      <rPr>
        <sz val="10"/>
        <rFont val="Arial"/>
        <family val="2"/>
      </rPr>
      <t>:  The general information should include the class, form of government, population, land area, number and usage of utility consumers, if applicable, number of employees, taxable value and mill levy by fund.</t>
    </r>
  </si>
  <si>
    <r>
      <t xml:space="preserve">Headers Pages 54 - 79: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</si>
  <si>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Pages 48 - 77</t>
  </si>
  <si>
    <t>Pages 78 - 79</t>
  </si>
  <si>
    <t>TabInfo</t>
  </si>
  <si>
    <t>'-48-</t>
  </si>
  <si>
    <t>-70B-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</si>
</sst>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 numFmtId="174" formatCode="@*."/>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sz val="10"/>
      <color theme="1"/>
      <name val="Calibri"/>
      <family val="2"/>
      <scheme val="minor"/>
    </font>
    <font>
      <sz val="10"/>
      <color rgb="FFFF0000"/>
      <name val="Arial"/>
      <family val="2"/>
    </font>
    <font>
      <u/>
      <sz val="12"/>
      <name val="Arial"/>
      <family val="2"/>
    </font>
    <font>
      <b/>
      <u/>
      <sz val="10"/>
      <color indexed="12"/>
      <name val="Arial"/>
      <family val="2"/>
    </font>
    <font>
      <sz val="18"/>
      <name val="Arial"/>
      <family val="2"/>
    </font>
    <font>
      <b/>
      <u/>
      <sz val="11"/>
      <name val="Arial"/>
      <family val="2"/>
    </font>
    <font>
      <b/>
      <sz val="10"/>
      <color rgb="FFFF0000"/>
      <name val="Arial"/>
      <family val="2"/>
    </font>
    <font>
      <b/>
      <sz val="12"/>
      <color theme="1"/>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12"/>
      <name val="Aptos"/>
      <family val="2"/>
    </font>
    <font>
      <b/>
      <sz val="12"/>
      <name val="Aptos"/>
      <family val="2"/>
    </font>
    <font>
      <b/>
      <sz val="18"/>
      <name val="Aptos"/>
      <family val="2"/>
    </font>
    <font>
      <i/>
      <sz val="12"/>
      <name val="Aptos"/>
      <family val="2"/>
    </font>
    <font>
      <b/>
      <sz val="18"/>
      <name val="Arial"/>
      <family val="2"/>
    </font>
    <font>
      <b/>
      <sz val="22"/>
      <name val="Arial"/>
      <family val="2"/>
    </font>
    <font>
      <u/>
      <sz val="11"/>
      <name val="Arial"/>
      <family val="2"/>
    </font>
    <font>
      <b/>
      <sz val="12"/>
      <color rgb="FFFF0000"/>
      <name val="Arial"/>
      <family val="2"/>
    </font>
    <font>
      <sz val="12"/>
      <color rgb="FFFF0000"/>
      <name val="Arial"/>
      <family val="2"/>
    </font>
    <font>
      <sz val="11"/>
      <name val="Arial"/>
      <family val="2"/>
    </font>
    <font>
      <sz val="8"/>
      <name val="Arial"/>
      <family val="2"/>
    </font>
    <font>
      <sz val="11"/>
      <name val="Aptos"/>
      <family val="2"/>
    </font>
    <font>
      <i/>
      <sz val="10"/>
      <name val="Arial"/>
      <family val="2"/>
    </font>
    <font>
      <sz val="12"/>
      <color rgb="FFC00000"/>
      <name val="Arial"/>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6">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
      <left style="thick">
        <color indexed="64"/>
      </left>
      <right style="medium">
        <color indexed="64"/>
      </right>
      <top/>
      <bottom style="double">
        <color indexed="64"/>
      </bottom>
      <diagonal/>
    </border>
    <border>
      <left/>
      <right/>
      <top style="thin">
        <color auto="1"/>
      </top>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right/>
      <top style="thin">
        <color auto="1"/>
      </top>
      <bottom style="thin">
        <color auto="1"/>
      </bottom>
      <diagonal/>
    </border>
    <border>
      <left/>
      <right/>
      <top style="thin">
        <color auto="1"/>
      </top>
      <bottom/>
      <diagonal/>
    </border>
  </borders>
  <cellStyleXfs count="241">
    <xf numFmtId="0" fontId="0" fillId="0" borderId="0"/>
    <xf numFmtId="0" fontId="30" fillId="0" borderId="0"/>
    <xf numFmtId="0" fontId="16" fillId="0" borderId="0"/>
    <xf numFmtId="0" fontId="16" fillId="0" borderId="0"/>
    <xf numFmtId="0" fontId="16" fillId="0" borderId="0"/>
    <xf numFmtId="0" fontId="50" fillId="0" borderId="0"/>
    <xf numFmtId="39" fontId="30" fillId="0" borderId="0"/>
    <xf numFmtId="0" fontId="30" fillId="0" borderId="0"/>
    <xf numFmtId="0" fontId="30" fillId="0" borderId="0"/>
    <xf numFmtId="0" fontId="21" fillId="0" borderId="0"/>
    <xf numFmtId="0" fontId="13" fillId="0" borderId="0"/>
    <xf numFmtId="0" fontId="21" fillId="0" borderId="0"/>
    <xf numFmtId="0" fontId="60" fillId="0" borderId="0" applyNumberFormat="0" applyFill="0" applyBorder="0" applyAlignment="0" applyProtection="0"/>
    <xf numFmtId="0" fontId="12" fillId="0" borderId="0"/>
    <xf numFmtId="0" fontId="12" fillId="0" borderId="0"/>
    <xf numFmtId="0" fontId="78" fillId="0" borderId="0"/>
    <xf numFmtId="0" fontId="7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21" fillId="0" borderId="0"/>
    <xf numFmtId="0" fontId="11" fillId="0" borderId="0"/>
    <xf numFmtId="0" fontId="16" fillId="0" borderId="0"/>
    <xf numFmtId="0" fontId="10" fillId="0" borderId="0"/>
    <xf numFmtId="42" fontId="21" fillId="0" borderId="0" applyFont="0" applyFill="0" applyBorder="0" applyAlignment="0" applyProtection="0"/>
    <xf numFmtId="42"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82" fillId="0" borderId="0" applyNumberFormat="0" applyFill="0" applyBorder="0" applyAlignment="0" applyProtection="0">
      <alignment vertical="top"/>
      <protection locked="0"/>
    </xf>
    <xf numFmtId="0" fontId="60" fillId="0" borderId="0" applyNumberFormat="0" applyFill="0" applyBorder="0" applyAlignment="0" applyProtection="0"/>
    <xf numFmtId="0" fontId="21" fillId="0" borderId="0"/>
    <xf numFmtId="0" fontId="10" fillId="0" borderId="0"/>
    <xf numFmtId="0" fontId="10" fillId="0" borderId="0"/>
    <xf numFmtId="0" fontId="7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8" fillId="0" borderId="0"/>
    <xf numFmtId="0" fontId="8" fillId="0" borderId="0"/>
    <xf numFmtId="0" fontId="8"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5" fillId="0" borderId="0"/>
    <xf numFmtId="0" fontId="3" fillId="0" borderId="0"/>
    <xf numFmtId="0" fontId="2" fillId="0" borderId="0"/>
  </cellStyleXfs>
  <cellXfs count="1715">
    <xf numFmtId="0" fontId="0" fillId="0" borderId="0" xfId="0"/>
    <xf numFmtId="0" fontId="0" fillId="0" borderId="1" xfId="0" applyBorder="1"/>
    <xf numFmtId="0" fontId="0" fillId="0" borderId="0" xfId="0" applyAlignment="1">
      <alignment horizontal="centerContinuous"/>
    </xf>
    <xf numFmtId="0" fontId="14" fillId="0" borderId="0" xfId="0" applyFont="1" applyAlignment="1">
      <alignment horizontal="centerContinuous"/>
    </xf>
    <xf numFmtId="0" fontId="15" fillId="0" borderId="0" xfId="0" applyFont="1" applyAlignment="1">
      <alignment horizontal="centerContinuous"/>
    </xf>
    <xf numFmtId="164" fontId="15" fillId="0" borderId="0" xfId="0" applyNumberFormat="1" applyFont="1" applyAlignment="1">
      <alignment horizontal="centerContinuous"/>
    </xf>
    <xf numFmtId="0" fontId="16" fillId="0" borderId="0" xfId="0" applyFont="1"/>
    <xf numFmtId="0" fontId="15" fillId="0" borderId="0" xfId="0" applyFont="1" applyAlignment="1">
      <alignment horizontal="center"/>
    </xf>
    <xf numFmtId="0" fontId="17" fillId="0" borderId="0" xfId="0" applyFont="1"/>
    <xf numFmtId="0" fontId="17" fillId="0" borderId="0" xfId="0" applyFont="1" applyAlignment="1">
      <alignment horizontal="center"/>
    </xf>
    <xf numFmtId="0" fontId="17" fillId="0" borderId="0" xfId="0" applyFont="1" applyAlignment="1">
      <alignment horizontal="centerContinuous"/>
    </xf>
    <xf numFmtId="0" fontId="0" fillId="0" borderId="1" xfId="0" applyBorder="1" applyAlignment="1">
      <alignment horizontal="centerContinuous"/>
    </xf>
    <xf numFmtId="0" fontId="14" fillId="0" borderId="1" xfId="0" applyFont="1" applyBorder="1" applyAlignment="1">
      <alignment horizontal="centerContinuous"/>
    </xf>
    <xf numFmtId="0" fontId="14" fillId="0" borderId="0" xfId="0" quotePrefix="1" applyFont="1" applyAlignment="1">
      <alignment horizontal="center"/>
    </xf>
    <xf numFmtId="0" fontId="14" fillId="0" borderId="0" xfId="0" applyFont="1" applyAlignment="1">
      <alignment horizontal="center"/>
    </xf>
    <xf numFmtId="0" fontId="19" fillId="0" borderId="0" xfId="0" applyFont="1" applyAlignment="1">
      <alignment horizontal="left"/>
    </xf>
    <xf numFmtId="0" fontId="19" fillId="0" borderId="0" xfId="0" applyFont="1"/>
    <xf numFmtId="0" fontId="14" fillId="0" borderId="0" xfId="0" applyFont="1"/>
    <xf numFmtId="0" fontId="0" fillId="0" borderId="4" xfId="0" applyBorder="1"/>
    <xf numFmtId="0" fontId="0" fillId="0" borderId="5"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4" fillId="0" borderId="13" xfId="0" applyFont="1" applyBorder="1" applyAlignment="1">
      <alignment horizontal="centerContinuous"/>
    </xf>
    <xf numFmtId="0" fontId="14" fillId="0" borderId="14" xfId="0" applyFont="1" applyBorder="1" applyAlignment="1">
      <alignment horizontal="centerContinuous"/>
    </xf>
    <xf numFmtId="0" fontId="0" fillId="0" borderId="29" xfId="0" applyBorder="1"/>
    <xf numFmtId="0" fontId="0" fillId="0" borderId="30" xfId="0" applyBorder="1"/>
    <xf numFmtId="0" fontId="21" fillId="0" borderId="0" xfId="0" applyFont="1"/>
    <xf numFmtId="0" fontId="0" fillId="0" borderId="14" xfId="0" applyBorder="1" applyAlignment="1">
      <alignment horizontal="centerContinuous"/>
    </xf>
    <xf numFmtId="0" fontId="14" fillId="0" borderId="28" xfId="0" applyFont="1" applyBorder="1" applyAlignment="1">
      <alignment horizontal="centerContinuous"/>
    </xf>
    <xf numFmtId="0" fontId="0" fillId="0" borderId="31" xfId="0" applyBorder="1"/>
    <xf numFmtId="0" fontId="14" fillId="0" borderId="31" xfId="0" applyFont="1" applyBorder="1" applyAlignment="1">
      <alignment horizontal="centerContinuous"/>
    </xf>
    <xf numFmtId="0" fontId="0" fillId="0" borderId="32" xfId="0" applyBorder="1"/>
    <xf numFmtId="0" fontId="14" fillId="0" borderId="5" xfId="0" applyFont="1" applyBorder="1" applyAlignment="1">
      <alignment horizontal="centerContinuous"/>
    </xf>
    <xf numFmtId="0" fontId="0" fillId="0" borderId="33" xfId="0" applyBorder="1"/>
    <xf numFmtId="0" fontId="14"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4" fillId="0" borderId="35" xfId="0" applyFont="1" applyBorder="1" applyAlignment="1">
      <alignment horizontal="centerContinuous"/>
    </xf>
    <xf numFmtId="0" fontId="14" fillId="0" borderId="22" xfId="0" applyFont="1" applyBorder="1" applyAlignment="1">
      <alignment horizontal="centerContinuous"/>
    </xf>
    <xf numFmtId="0" fontId="14" fillId="0" borderId="34" xfId="0" applyFont="1" applyBorder="1" applyAlignment="1">
      <alignment horizontal="centerContinuous"/>
    </xf>
    <xf numFmtId="0" fontId="0" fillId="0" borderId="8" xfId="0" applyBorder="1" applyAlignment="1">
      <alignment horizontal="centerContinuous"/>
    </xf>
    <xf numFmtId="0" fontId="14" fillId="0" borderId="15" xfId="0" applyFont="1" applyBorder="1" applyAlignment="1">
      <alignment horizontal="centerContinuous"/>
    </xf>
    <xf numFmtId="0" fontId="14" fillId="0" borderId="20" xfId="0" applyFont="1" applyBorder="1" applyAlignment="1">
      <alignment horizontal="centerContinuous"/>
    </xf>
    <xf numFmtId="0" fontId="14" fillId="0" borderId="17" xfId="0" applyFont="1" applyBorder="1" applyAlignment="1">
      <alignment horizontal="centerContinuous"/>
    </xf>
    <xf numFmtId="0" fontId="14" fillId="0" borderId="19" xfId="0" applyFont="1" applyBorder="1"/>
    <xf numFmtId="0" fontId="0" fillId="0" borderId="9" xfId="0" applyBorder="1" applyAlignment="1">
      <alignment horizontal="centerContinuous"/>
    </xf>
    <xf numFmtId="0" fontId="14" fillId="0" borderId="1" xfId="0" applyFont="1" applyBorder="1" applyAlignment="1">
      <alignment horizontal="center"/>
    </xf>
    <xf numFmtId="0" fontId="15" fillId="0" borderId="31" xfId="0" applyFont="1" applyBorder="1" applyAlignment="1">
      <alignment horizontal="centerContinuous"/>
    </xf>
    <xf numFmtId="0" fontId="14" fillId="0" borderId="31" xfId="0" applyFont="1" applyBorder="1" applyAlignment="1">
      <alignment horizontal="center"/>
    </xf>
    <xf numFmtId="0" fontId="14" fillId="0" borderId="19" xfId="0" applyFont="1" applyBorder="1" applyAlignment="1">
      <alignment horizontal="centerContinuous"/>
    </xf>
    <xf numFmtId="0" fontId="22"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4" fillId="0" borderId="4" xfId="0" applyFont="1" applyBorder="1" applyAlignment="1">
      <alignment horizontal="centerContinuous"/>
    </xf>
    <xf numFmtId="0" fontId="0" fillId="0" borderId="35" xfId="0" applyBorder="1"/>
    <xf numFmtId="0" fontId="24" fillId="0" borderId="0" xfId="0" applyFont="1" applyAlignment="1">
      <alignment horizontal="left"/>
    </xf>
    <xf numFmtId="0" fontId="14" fillId="0" borderId="17" xfId="0" applyFont="1" applyBorder="1" applyAlignment="1">
      <alignment horizontal="center"/>
    </xf>
    <xf numFmtId="0" fontId="14" fillId="0" borderId="19" xfId="0" applyFont="1" applyBorder="1" applyAlignment="1">
      <alignment horizontal="center"/>
    </xf>
    <xf numFmtId="0" fontId="14" fillId="0" borderId="9" xfId="0" applyFont="1" applyBorder="1" applyAlignment="1">
      <alignment horizontal="center"/>
    </xf>
    <xf numFmtId="0" fontId="14" fillId="0" borderId="5" xfId="0" applyFont="1" applyBorder="1" applyAlignment="1">
      <alignment horizontal="center"/>
    </xf>
    <xf numFmtId="0" fontId="14" fillId="0" borderId="4" xfId="0" applyFont="1" applyBorder="1" applyAlignment="1">
      <alignment horizontal="center"/>
    </xf>
    <xf numFmtId="0" fontId="0" fillId="0" borderId="39" xfId="0" applyBorder="1"/>
    <xf numFmtId="0" fontId="24" fillId="0" borderId="0" xfId="0" applyFont="1" applyAlignment="1">
      <alignment horizontal="center"/>
    </xf>
    <xf numFmtId="0" fontId="24" fillId="0" borderId="0" xfId="0" applyFont="1"/>
    <xf numFmtId="0" fontId="18" fillId="0" borderId="0" xfId="0" applyFont="1"/>
    <xf numFmtId="0" fontId="0" fillId="0" borderId="41" xfId="0" applyBorder="1"/>
    <xf numFmtId="0" fontId="14" fillId="0" borderId="27" xfId="0" applyFont="1" applyBorder="1" applyAlignment="1">
      <alignment horizontal="centerContinuous"/>
    </xf>
    <xf numFmtId="0" fontId="26" fillId="0" borderId="13" xfId="0" applyFont="1" applyBorder="1" applyAlignment="1">
      <alignment horizontal="centerContinuous"/>
    </xf>
    <xf numFmtId="0" fontId="25" fillId="0" borderId="0" xfId="0" applyFont="1"/>
    <xf numFmtId="0" fontId="17" fillId="0" borderId="0" xfId="0" quotePrefix="1" applyFont="1" applyAlignment="1">
      <alignment horizontal="centerContinuous"/>
    </xf>
    <xf numFmtId="0" fontId="17" fillId="0" borderId="0" xfId="0" quotePrefix="1" applyFont="1" applyAlignment="1">
      <alignment horizontal="center"/>
    </xf>
    <xf numFmtId="0" fontId="14"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4" xfId="0" applyNumberFormat="1" applyBorder="1"/>
    <xf numFmtId="39" fontId="0" fillId="0" borderId="49" xfId="0" applyNumberFormat="1" applyBorder="1"/>
    <xf numFmtId="39" fontId="0" fillId="0" borderId="0" xfId="0" applyNumberFormat="1"/>
    <xf numFmtId="39" fontId="30" fillId="0" borderId="50" xfId="6" applyBorder="1"/>
    <xf numFmtId="39" fontId="30" fillId="0" borderId="51" xfId="6" applyBorder="1"/>
    <xf numFmtId="39" fontId="30" fillId="0" borderId="52" xfId="6" applyBorder="1"/>
    <xf numFmtId="39" fontId="30" fillId="2" borderId="53" xfId="6" applyFill="1" applyBorder="1"/>
    <xf numFmtId="39" fontId="30" fillId="2" borderId="54" xfId="6" applyFill="1" applyBorder="1"/>
    <xf numFmtId="39" fontId="16" fillId="2" borderId="51" xfId="6" applyFont="1" applyFill="1" applyBorder="1"/>
    <xf numFmtId="39" fontId="30" fillId="2" borderId="51" xfId="6" applyFill="1" applyBorder="1"/>
    <xf numFmtId="39" fontId="30" fillId="2" borderId="52"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6" fillId="0" borderId="35" xfId="0" applyNumberFormat="1" applyFont="1" applyBorder="1" applyAlignment="1">
      <alignment horizontal="centerContinuous"/>
    </xf>
    <xf numFmtId="4" fontId="16" fillId="0" borderId="22" xfId="0" applyNumberFormat="1" applyFont="1" applyBorder="1" applyAlignment="1">
      <alignment horizontal="centerContinuous"/>
    </xf>
    <xf numFmtId="4" fontId="16" fillId="0" borderId="34" xfId="0" applyNumberFormat="1" applyFont="1" applyBorder="1" applyAlignment="1">
      <alignment horizontal="centerContinuous"/>
    </xf>
    <xf numFmtId="4" fontId="16" fillId="0" borderId="18" xfId="0" applyNumberFormat="1" applyFont="1" applyBorder="1" applyAlignment="1">
      <alignment horizontal="centerContinuous"/>
    </xf>
    <xf numFmtId="4" fontId="16" fillId="0" borderId="14" xfId="0" applyNumberFormat="1" applyFont="1" applyBorder="1" applyAlignment="1">
      <alignment horizontal="centerContinuous"/>
    </xf>
    <xf numFmtId="4" fontId="16" fillId="0" borderId="15" xfId="0" applyNumberFormat="1" applyFont="1" applyBorder="1" applyAlignment="1">
      <alignment horizontal="centerContinuous"/>
    </xf>
    <xf numFmtId="4" fontId="16" fillId="0" borderId="37" xfId="0" applyNumberFormat="1" applyFont="1" applyBorder="1" applyAlignment="1">
      <alignment horizontal="centerContinuous"/>
    </xf>
    <xf numFmtId="4" fontId="16" fillId="0" borderId="23" xfId="0" applyNumberFormat="1" applyFont="1" applyBorder="1" applyAlignment="1">
      <alignment horizontal="centerContinuous"/>
    </xf>
    <xf numFmtId="4" fontId="16" fillId="0" borderId="38" xfId="0" applyNumberFormat="1" applyFont="1" applyBorder="1" applyAlignment="1">
      <alignment horizontal="centerContinuous"/>
    </xf>
    <xf numFmtId="4" fontId="16" fillId="0" borderId="31" xfId="0" applyNumberFormat="1" applyFont="1" applyBorder="1" applyAlignment="1">
      <alignment horizontal="centerContinuous"/>
    </xf>
    <xf numFmtId="4" fontId="16" fillId="0" borderId="0" xfId="0" applyNumberFormat="1" applyFont="1" applyAlignment="1">
      <alignment horizontal="centerContinuous"/>
    </xf>
    <xf numFmtId="4" fontId="16" fillId="0" borderId="5" xfId="0" applyNumberFormat="1" applyFont="1" applyBorder="1" applyAlignment="1">
      <alignment horizontal="centerContinuous"/>
    </xf>
    <xf numFmtId="4" fontId="16" fillId="0" borderId="19" xfId="0" applyNumberFormat="1" applyFont="1" applyBorder="1" applyAlignment="1">
      <alignment horizontal="centerContinuous"/>
    </xf>
    <xf numFmtId="4" fontId="16" fillId="0" borderId="1" xfId="0" applyNumberFormat="1" applyFont="1" applyBorder="1" applyAlignment="1">
      <alignment horizontal="centerContinuous"/>
    </xf>
    <xf numFmtId="4" fontId="16" fillId="0" borderId="4" xfId="0" applyNumberFormat="1" applyFont="1" applyBorder="1" applyAlignment="1">
      <alignment horizontal="centerContinuous"/>
    </xf>
    <xf numFmtId="0" fontId="16" fillId="0" borderId="35" xfId="0" applyFont="1" applyBorder="1"/>
    <xf numFmtId="0" fontId="16" fillId="0" borderId="22" xfId="0" applyFont="1" applyBorder="1"/>
    <xf numFmtId="0" fontId="16" fillId="0" borderId="18" xfId="0" applyFont="1" applyBorder="1"/>
    <xf numFmtId="0" fontId="16" fillId="0" borderId="14" xfId="0" applyFont="1" applyBorder="1"/>
    <xf numFmtId="0" fontId="16" fillId="0" borderId="37" xfId="0" applyFont="1" applyBorder="1"/>
    <xf numFmtId="0" fontId="16"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17" fillId="0" borderId="55" xfId="7" applyFont="1" applyBorder="1" applyAlignment="1">
      <alignment horizontal="center" vertical="center" wrapText="1"/>
    </xf>
    <xf numFmtId="0" fontId="33" fillId="0" borderId="55" xfId="7" applyFont="1" applyBorder="1" applyAlignment="1">
      <alignment horizontal="center" vertical="center" wrapText="1"/>
    </xf>
    <xf numFmtId="0" fontId="30" fillId="0" borderId="0" xfId="7"/>
    <xf numFmtId="0" fontId="32" fillId="0" borderId="0" xfId="7" applyFont="1" applyAlignment="1">
      <alignment horizontal="centerContinuous"/>
    </xf>
    <xf numFmtId="0" fontId="30" fillId="0" borderId="0" xfId="7" applyAlignment="1">
      <alignment horizontal="centerContinuous"/>
    </xf>
    <xf numFmtId="0" fontId="31" fillId="0" borderId="0" xfId="7" applyFont="1" applyAlignment="1">
      <alignment horizontal="centerContinuous"/>
    </xf>
    <xf numFmtId="0" fontId="33" fillId="0" borderId="55" xfId="7" applyFont="1" applyBorder="1" applyAlignment="1">
      <alignment horizontal="center"/>
    </xf>
    <xf numFmtId="0" fontId="33" fillId="0" borderId="55" xfId="7" applyFont="1" applyBorder="1" applyAlignment="1">
      <alignment textRotation="90"/>
    </xf>
    <xf numFmtId="0" fontId="33" fillId="0" borderId="0" xfId="7" applyFont="1"/>
    <xf numFmtId="0" fontId="30" fillId="0" borderId="56" xfId="7" applyBorder="1"/>
    <xf numFmtId="39" fontId="31" fillId="0" borderId="0" xfId="7" applyNumberFormat="1" applyFont="1"/>
    <xf numFmtId="0" fontId="34" fillId="0" borderId="0" xfId="7" applyFont="1"/>
    <xf numFmtId="39" fontId="34" fillId="0" borderId="57" xfId="7" applyNumberFormat="1" applyFont="1" applyBorder="1"/>
    <xf numFmtId="39" fontId="34" fillId="0" borderId="0" xfId="7" applyNumberFormat="1" applyFont="1"/>
    <xf numFmtId="39" fontId="34" fillId="0" borderId="0" xfId="7" applyNumberFormat="1" applyFont="1" applyAlignment="1">
      <alignment horizontal="center"/>
    </xf>
    <xf numFmtId="0" fontId="33" fillId="0" borderId="0" xfId="7" applyFont="1" applyAlignment="1">
      <alignment horizontal="center"/>
    </xf>
    <xf numFmtId="39" fontId="34" fillId="0" borderId="56" xfId="7" applyNumberFormat="1" applyFont="1" applyBorder="1"/>
    <xf numFmtId="39" fontId="15" fillId="0" borderId="0" xfId="7" applyNumberFormat="1" applyFont="1" applyAlignment="1">
      <alignment horizontal="center"/>
    </xf>
    <xf numFmtId="39" fontId="15" fillId="0" borderId="0" xfId="7" applyNumberFormat="1" applyFont="1"/>
    <xf numFmtId="0" fontId="35" fillId="0" borderId="0" xfId="8" applyFont="1" applyAlignment="1">
      <alignment horizontal="centerContinuous"/>
    </xf>
    <xf numFmtId="0" fontId="30" fillId="0" borderId="0" xfId="8" applyAlignment="1">
      <alignment horizontal="centerContinuous"/>
    </xf>
    <xf numFmtId="0" fontId="30" fillId="0" borderId="0" xfId="8"/>
    <xf numFmtId="0" fontId="33" fillId="0" borderId="0" xfId="8" applyFont="1"/>
    <xf numFmtId="0" fontId="33" fillId="0" borderId="0" xfId="8" applyFont="1" applyAlignment="1">
      <alignment horizontal="center"/>
    </xf>
    <xf numFmtId="0" fontId="33" fillId="0" borderId="56" xfId="8" applyFont="1" applyBorder="1" applyAlignment="1">
      <alignment horizontal="center"/>
    </xf>
    <xf numFmtId="39" fontId="30" fillId="0" borderId="57" xfId="8" applyNumberFormat="1" applyBorder="1"/>
    <xf numFmtId="39" fontId="30" fillId="0" borderId="57" xfId="8" applyNumberFormat="1" applyBorder="1" applyAlignment="1">
      <alignment horizontal="center"/>
    </xf>
    <xf numFmtId="39" fontId="30" fillId="0" borderId="0" xfId="8" applyNumberFormat="1"/>
    <xf numFmtId="39" fontId="30" fillId="0" borderId="56" xfId="8" applyNumberFormat="1" applyBorder="1"/>
    <xf numFmtId="0" fontId="17" fillId="0" borderId="0" xfId="8" applyFont="1" applyAlignment="1">
      <alignment horizontal="center"/>
    </xf>
    <xf numFmtId="0" fontId="17" fillId="0" borderId="0" xfId="8" applyFont="1"/>
    <xf numFmtId="0" fontId="17" fillId="0" borderId="56" xfId="8" applyFont="1" applyBorder="1" applyAlignment="1">
      <alignment horizontal="center"/>
    </xf>
    <xf numFmtId="0" fontId="37" fillId="0" borderId="0" xfId="0" applyFont="1"/>
    <xf numFmtId="0" fontId="40" fillId="0" borderId="0" xfId="0" applyFont="1" applyAlignment="1">
      <alignment horizontal="centerContinuous"/>
    </xf>
    <xf numFmtId="164" fontId="15" fillId="0" borderId="0" xfId="0" applyNumberFormat="1" applyFont="1" applyAlignment="1">
      <alignment horizontal="center"/>
    </xf>
    <xf numFmtId="0" fontId="21" fillId="0" borderId="14" xfId="0" applyFont="1" applyBorder="1" applyAlignment="1">
      <alignment horizontal="right"/>
    </xf>
    <xf numFmtId="0" fontId="14" fillId="0" borderId="29" xfId="0" applyFont="1" applyBorder="1"/>
    <xf numFmtId="0" fontId="21" fillId="0" borderId="11" xfId="0" applyFont="1" applyBorder="1"/>
    <xf numFmtId="0" fontId="21" fillId="0" borderId="12" xfId="0" applyFont="1" applyBorder="1" applyAlignment="1">
      <alignment horizontal="right"/>
    </xf>
    <xf numFmtId="0" fontId="21" fillId="0" borderId="12" xfId="0" applyFont="1" applyBorder="1"/>
    <xf numFmtId="0" fontId="14" fillId="0" borderId="0" xfId="0" applyFont="1" applyAlignment="1">
      <alignment horizontal="right"/>
    </xf>
    <xf numFmtId="0" fontId="14" fillId="0" borderId="14" xfId="0" applyFont="1" applyBorder="1" applyAlignment="1">
      <alignment horizontal="center"/>
    </xf>
    <xf numFmtId="0" fontId="14" fillId="0" borderId="13" xfId="0" applyFont="1" applyBorder="1" applyAlignment="1">
      <alignment horizontal="left"/>
    </xf>
    <xf numFmtId="0" fontId="30" fillId="0" borderId="0" xfId="1"/>
    <xf numFmtId="0" fontId="30" fillId="0" borderId="0" xfId="1" applyAlignment="1">
      <alignment horizontal="center"/>
    </xf>
    <xf numFmtId="0" fontId="30" fillId="0" borderId="0" xfId="1" applyAlignment="1">
      <alignment horizontal="fill"/>
    </xf>
    <xf numFmtId="39" fontId="30" fillId="0" borderId="0" xfId="1" applyNumberFormat="1"/>
    <xf numFmtId="39" fontId="30" fillId="0" borderId="0" xfId="1" applyNumberFormat="1" applyAlignment="1">
      <alignment horizontal="center"/>
    </xf>
    <xf numFmtId="39" fontId="30" fillId="0" borderId="0" xfId="1" applyNumberFormat="1" applyAlignment="1">
      <alignment horizontal="fill"/>
    </xf>
    <xf numFmtId="0" fontId="0" fillId="0" borderId="0" xfId="0" applyAlignment="1">
      <alignment horizontal="right"/>
    </xf>
    <xf numFmtId="0" fontId="21" fillId="0" borderId="0" xfId="0" applyFont="1" applyAlignment="1">
      <alignment horizontal="right"/>
    </xf>
    <xf numFmtId="0" fontId="15" fillId="0" borderId="0" xfId="0" applyFont="1" applyAlignment="1" applyProtection="1">
      <alignment horizontal="centerContinuous"/>
      <protection locked="0"/>
    </xf>
    <xf numFmtId="0" fontId="14" fillId="0" borderId="0" xfId="0" applyFont="1" applyAlignment="1" applyProtection="1">
      <alignment horizontal="centerContinuous"/>
      <protection locked="0"/>
    </xf>
    <xf numFmtId="0" fontId="0" fillId="0" borderId="0" xfId="0" applyProtection="1">
      <protection locked="0"/>
    </xf>
    <xf numFmtId="164" fontId="15" fillId="0" borderId="0" xfId="0" applyNumberFormat="1" applyFont="1" applyAlignment="1" applyProtection="1">
      <alignment horizontal="centerContinuous"/>
      <protection locked="0"/>
    </xf>
    <xf numFmtId="0" fontId="16" fillId="0" borderId="0" xfId="0" applyFont="1" applyProtection="1">
      <protection locked="0"/>
    </xf>
    <xf numFmtId="0" fontId="17" fillId="0" borderId="1" xfId="0" applyFont="1" applyBorder="1" applyAlignment="1" applyProtection="1">
      <alignment horizontal="centerContinuous"/>
      <protection locked="0"/>
    </xf>
    <xf numFmtId="0" fontId="16" fillId="0" borderId="1" xfId="0" applyFont="1" applyBorder="1" applyAlignment="1" applyProtection="1">
      <alignment horizontal="centerContinuous"/>
      <protection locked="0"/>
    </xf>
    <xf numFmtId="0" fontId="17" fillId="0" borderId="0" xfId="0" applyFont="1" applyAlignment="1" applyProtection="1">
      <alignment horizontal="center"/>
      <protection locked="0"/>
    </xf>
    <xf numFmtId="0" fontId="17" fillId="0" borderId="1" xfId="0" applyFont="1" applyBorder="1" applyAlignment="1" applyProtection="1">
      <alignment horizontal="center"/>
      <protection locked="0"/>
    </xf>
    <xf numFmtId="0" fontId="17" fillId="0" borderId="0" xfId="0" applyFont="1" applyProtection="1">
      <protection locked="0"/>
    </xf>
    <xf numFmtId="39" fontId="16" fillId="0" borderId="0" xfId="0" applyNumberFormat="1" applyFont="1" applyProtection="1">
      <protection locked="0"/>
    </xf>
    <xf numFmtId="0" fontId="16" fillId="0" borderId="0" xfId="0" applyFont="1" applyAlignment="1" applyProtection="1">
      <alignment wrapText="1"/>
      <protection locked="0"/>
    </xf>
    <xf numFmtId="39" fontId="16" fillId="0" borderId="1" xfId="0" applyNumberFormat="1" applyFont="1" applyBorder="1" applyProtection="1">
      <protection locked="0"/>
    </xf>
    <xf numFmtId="39" fontId="16" fillId="0" borderId="2" xfId="0" applyNumberFormat="1" applyFont="1" applyBorder="1" applyProtection="1">
      <protection locked="0"/>
    </xf>
    <xf numFmtId="39" fontId="16" fillId="0" borderId="59" xfId="0" applyNumberFormat="1" applyFont="1" applyBorder="1" applyProtection="1">
      <protection locked="0"/>
    </xf>
    <xf numFmtId="0" fontId="17" fillId="0" borderId="0" xfId="0" quotePrefix="1" applyFont="1" applyAlignment="1" applyProtection="1">
      <alignment horizontal="centerContinuous"/>
      <protection locked="0"/>
    </xf>
    <xf numFmtId="0" fontId="14"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6" fillId="0" borderId="0" xfId="0" applyNumberFormat="1" applyFont="1"/>
    <xf numFmtId="39" fontId="16" fillId="0" borderId="1" xfId="0" applyNumberFormat="1" applyFont="1" applyBorder="1"/>
    <xf numFmtId="39" fontId="16" fillId="0" borderId="2" xfId="0" applyNumberFormat="1" applyFont="1" applyBorder="1"/>
    <xf numFmtId="39" fontId="16" fillId="0" borderId="59" xfId="0" applyNumberFormat="1" applyFont="1" applyBorder="1"/>
    <xf numFmtId="0" fontId="17" fillId="0" borderId="0" xfId="0" applyFont="1" applyAlignment="1" applyProtection="1">
      <alignment horizontal="centerContinuous"/>
      <protection locked="0"/>
    </xf>
    <xf numFmtId="0" fontId="16" fillId="0" borderId="0" xfId="0" applyFont="1" applyAlignment="1" applyProtection="1">
      <alignment horizontal="centerContinuous"/>
      <protection locked="0"/>
    </xf>
    <xf numFmtId="0" fontId="17" fillId="0" borderId="2" xfId="0" applyFont="1" applyBorder="1" applyAlignment="1" applyProtection="1">
      <alignment horizontal="centerContinuous" wrapText="1"/>
      <protection locked="0"/>
    </xf>
    <xf numFmtId="0" fontId="16" fillId="0" borderId="2" xfId="0" applyFont="1" applyBorder="1" applyAlignment="1" applyProtection="1">
      <alignment horizontal="centerContinuous" wrapText="1"/>
      <protection locked="0"/>
    </xf>
    <xf numFmtId="37" fontId="16" fillId="0" borderId="0" xfId="0" applyNumberFormat="1" applyFont="1" applyProtection="1">
      <protection locked="0"/>
    </xf>
    <xf numFmtId="0" fontId="17" fillId="0" borderId="0" xfId="0" quotePrefix="1" applyFont="1" applyAlignment="1" applyProtection="1">
      <alignment textRotation="180"/>
      <protection locked="0"/>
    </xf>
    <xf numFmtId="37" fontId="16" fillId="0" borderId="0" xfId="0" applyNumberFormat="1" applyFont="1" applyAlignment="1" applyProtection="1">
      <alignment horizontal="centerContinuous"/>
      <protection locked="0"/>
    </xf>
    <xf numFmtId="37" fontId="16" fillId="0" borderId="0" xfId="0" applyNumberFormat="1" applyFont="1" applyAlignment="1" applyProtection="1">
      <alignment horizontal="left"/>
      <protection locked="0"/>
    </xf>
    <xf numFmtId="0" fontId="17" fillId="0" borderId="0" xfId="0" quotePrefix="1" applyFont="1" applyProtection="1">
      <protection locked="0"/>
    </xf>
    <xf numFmtId="4" fontId="16" fillId="0" borderId="0" xfId="0" applyNumberFormat="1" applyFont="1" applyProtection="1">
      <protection locked="0"/>
    </xf>
    <xf numFmtId="39" fontId="16" fillId="0" borderId="60" xfId="0" applyNumberFormat="1" applyFont="1" applyBorder="1"/>
    <xf numFmtId="0" fontId="16" fillId="0" borderId="0" xfId="0" applyFont="1" applyAlignment="1" applyProtection="1">
      <alignment horizontal="center"/>
      <protection locked="0"/>
    </xf>
    <xf numFmtId="0" fontId="18" fillId="0" borderId="0" xfId="0" applyFont="1" applyAlignment="1" applyProtection="1">
      <alignment horizontal="center"/>
      <protection locked="0"/>
    </xf>
    <xf numFmtId="39" fontId="0" fillId="0" borderId="0" xfId="0" applyNumberFormat="1" applyProtection="1">
      <protection locked="0"/>
    </xf>
    <xf numFmtId="39" fontId="16" fillId="0" borderId="8" xfId="0" applyNumberFormat="1" applyFont="1" applyBorder="1" applyProtection="1">
      <protection locked="0"/>
    </xf>
    <xf numFmtId="39" fontId="16" fillId="0" borderId="8" xfId="0" applyNumberFormat="1" applyFont="1" applyBorder="1"/>
    <xf numFmtId="0" fontId="18" fillId="0" borderId="0" xfId="0" applyFont="1" applyAlignment="1" applyProtection="1">
      <alignment horizontal="center" wrapText="1"/>
      <protection locked="0"/>
    </xf>
    <xf numFmtId="39" fontId="16" fillId="0" borderId="0" xfId="0" applyNumberFormat="1" applyFont="1" applyAlignment="1" applyProtection="1">
      <alignment horizontal="right"/>
      <protection locked="0"/>
    </xf>
    <xf numFmtId="0" fontId="17" fillId="0" borderId="0" xfId="0" applyFont="1" applyAlignment="1" applyProtection="1">
      <alignment wrapText="1"/>
      <protection locked="0"/>
    </xf>
    <xf numFmtId="39" fontId="16" fillId="0" borderId="1" xfId="0" applyNumberFormat="1" applyFont="1" applyBorder="1" applyAlignment="1" applyProtection="1">
      <alignment horizontal="right"/>
      <protection locked="0"/>
    </xf>
    <xf numFmtId="39" fontId="16" fillId="0" borderId="0" xfId="0" applyNumberFormat="1" applyFont="1" applyAlignment="1">
      <alignment horizontal="right"/>
    </xf>
    <xf numFmtId="39" fontId="16" fillId="0" borderId="2" xfId="0" applyNumberFormat="1" applyFont="1" applyBorder="1" applyAlignment="1">
      <alignment horizontal="right"/>
    </xf>
    <xf numFmtId="39" fontId="16" fillId="0" borderId="1" xfId="0" applyNumberFormat="1" applyFont="1" applyBorder="1" applyAlignment="1">
      <alignment horizontal="right"/>
    </xf>
    <xf numFmtId="0" fontId="16"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7" fillId="0" borderId="0" xfId="0" applyFont="1" applyAlignment="1" applyProtection="1">
      <alignment horizontal="left"/>
      <protection locked="0"/>
    </xf>
    <xf numFmtId="0" fontId="17" fillId="0" borderId="60" xfId="0" applyFont="1" applyBorder="1" applyAlignment="1" applyProtection="1">
      <alignment horizontal="center"/>
      <protection locked="0"/>
    </xf>
    <xf numFmtId="0" fontId="16" fillId="0" borderId="12" xfId="0" applyFont="1" applyBorder="1" applyProtection="1">
      <protection locked="0"/>
    </xf>
    <xf numFmtId="0" fontId="17" fillId="0" borderId="0" xfId="0" quotePrefix="1" applyFont="1" applyAlignment="1" applyProtection="1">
      <alignment horizontal="centerContinuous" vertical="center"/>
      <protection locked="0"/>
    </xf>
    <xf numFmtId="39" fontId="16" fillId="0" borderId="61" xfId="0" applyNumberFormat="1" applyFont="1" applyBorder="1"/>
    <xf numFmtId="0" fontId="17" fillId="0" borderId="0" xfId="0" applyFont="1" applyAlignment="1" applyProtection="1">
      <alignment horizontal="left" wrapText="1"/>
      <protection locked="0"/>
    </xf>
    <xf numFmtId="0" fontId="16" fillId="0" borderId="0" xfId="0" applyFont="1" applyAlignment="1" applyProtection="1">
      <alignment horizontal="left" vertical="justify" wrapText="1"/>
      <protection locked="0"/>
    </xf>
    <xf numFmtId="37" fontId="16" fillId="0" borderId="0" xfId="0" applyNumberFormat="1" applyFont="1"/>
    <xf numFmtId="0" fontId="16" fillId="0" borderId="1" xfId="0" applyFont="1" applyBorder="1" applyAlignment="1" applyProtection="1">
      <alignment horizontal="center"/>
      <protection locked="0"/>
    </xf>
    <xf numFmtId="0" fontId="18" fillId="0" borderId="0" xfId="0" applyFont="1" applyAlignment="1" applyProtection="1">
      <alignment horizontal="center" vertical="center"/>
      <protection locked="0"/>
    </xf>
    <xf numFmtId="0" fontId="14" fillId="0" borderId="0" xfId="0" quotePrefix="1" applyFont="1" applyAlignment="1" applyProtection="1">
      <alignment horizontal="center"/>
      <protection locked="0"/>
    </xf>
    <xf numFmtId="0" fontId="19" fillId="0" borderId="0" xfId="0" applyFont="1" applyProtection="1">
      <protection locked="0"/>
    </xf>
    <xf numFmtId="0" fontId="14" fillId="0" borderId="0" xfId="0" applyFont="1" applyAlignment="1" applyProtection="1">
      <alignment horizontal="center"/>
      <protection locked="0"/>
    </xf>
    <xf numFmtId="0" fontId="14" fillId="0" borderId="0" xfId="0" applyFont="1" applyProtection="1">
      <protection locked="0"/>
    </xf>
    <xf numFmtId="0" fontId="0" fillId="0" borderId="0" xfId="0" applyAlignment="1" applyProtection="1">
      <alignment horizontal="center"/>
      <protection locked="0"/>
    </xf>
    <xf numFmtId="0" fontId="20"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0"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0" xfId="0" applyNumberFormat="1" applyBorder="1" applyAlignment="1">
      <alignment horizontal="centerContinuous"/>
    </xf>
    <xf numFmtId="0" fontId="0" fillId="0" borderId="14" xfId="0" applyBorder="1" applyProtection="1">
      <protection locked="0"/>
    </xf>
    <xf numFmtId="0" fontId="21"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8" fillId="0" borderId="0" xfId="0" applyFont="1" applyAlignment="1" applyProtection="1">
      <alignment horizontal="right"/>
      <protection locked="0"/>
    </xf>
    <xf numFmtId="0" fontId="16" fillId="0" borderId="0" xfId="0" applyFont="1" applyAlignment="1">
      <alignment horizontal="centerContinuous"/>
    </xf>
    <xf numFmtId="15" fontId="0" fillId="0" borderId="0" xfId="0" applyNumberFormat="1" applyAlignment="1" applyProtection="1">
      <alignment horizontal="centerContinuous"/>
      <protection locked="0"/>
    </xf>
    <xf numFmtId="37" fontId="17" fillId="0" borderId="0" xfId="0" quotePrefix="1" applyNumberFormat="1" applyFont="1" applyAlignment="1" applyProtection="1">
      <alignment horizontal="right"/>
      <protection locked="0"/>
    </xf>
    <xf numFmtId="37" fontId="16" fillId="0" borderId="0" xfId="0" applyNumberFormat="1" applyFont="1" applyAlignment="1" applyProtection="1">
      <alignment horizontal="right"/>
      <protection locked="0"/>
    </xf>
    <xf numFmtId="37" fontId="16" fillId="0" borderId="0" xfId="0" applyNumberFormat="1" applyFont="1" applyAlignment="1">
      <alignment horizontal="right"/>
    </xf>
    <xf numFmtId="15" fontId="17" fillId="0" borderId="0" xfId="0" applyNumberFormat="1" applyFont="1" applyAlignment="1" applyProtection="1">
      <alignment horizontal="centerContinuous"/>
      <protection locked="0"/>
    </xf>
    <xf numFmtId="15" fontId="17" fillId="0" borderId="0" xfId="0" applyNumberFormat="1" applyFont="1" applyAlignment="1" applyProtection="1">
      <alignment horizontal="center"/>
      <protection locked="0"/>
    </xf>
    <xf numFmtId="39" fontId="16" fillId="0" borderId="0" xfId="0" applyNumberFormat="1" applyFont="1" applyAlignment="1" applyProtection="1">
      <alignment horizontal="center"/>
      <protection locked="0"/>
    </xf>
    <xf numFmtId="0" fontId="17" fillId="0" borderId="0" xfId="0" quotePrefix="1" applyFont="1" applyAlignment="1" applyProtection="1">
      <alignment horizontal="right"/>
      <protection locked="0"/>
    </xf>
    <xf numFmtId="37" fontId="16" fillId="0" borderId="0" xfId="0" applyNumberFormat="1" applyFont="1" applyAlignment="1">
      <alignment horizontal="center"/>
    </xf>
    <xf numFmtId="39" fontId="16" fillId="0" borderId="0" xfId="0" applyNumberFormat="1" applyFont="1" applyAlignment="1">
      <alignment horizontal="center"/>
    </xf>
    <xf numFmtId="0" fontId="19" fillId="0" borderId="0" xfId="0" applyFont="1" applyAlignment="1" applyProtection="1">
      <alignment horizontal="left"/>
      <protection locked="0"/>
    </xf>
    <xf numFmtId="15" fontId="0" fillId="0" borderId="0" xfId="0" applyNumberFormat="1" applyProtection="1">
      <protection locked="0"/>
    </xf>
    <xf numFmtId="0" fontId="16" fillId="0" borderId="0" xfId="0" applyFont="1" applyAlignment="1" applyProtection="1">
      <alignment horizontal="right"/>
      <protection locked="0"/>
    </xf>
    <xf numFmtId="0" fontId="16" fillId="0" borderId="0" xfId="0" applyFont="1" applyAlignment="1">
      <alignment horizontal="center"/>
    </xf>
    <xf numFmtId="0" fontId="18" fillId="0" borderId="0" xfId="0" applyFont="1" applyAlignment="1">
      <alignment horizontal="center"/>
    </xf>
    <xf numFmtId="0" fontId="17" fillId="0" borderId="0" xfId="0" quotePrefix="1" applyFont="1" applyAlignment="1" applyProtection="1">
      <alignment horizontal="left"/>
      <protection locked="0"/>
    </xf>
    <xf numFmtId="0" fontId="17" fillId="0" borderId="0" xfId="0" applyFont="1" applyAlignment="1">
      <alignment wrapText="1"/>
    </xf>
    <xf numFmtId="0" fontId="17" fillId="0" borderId="1" xfId="0" applyFont="1" applyBorder="1" applyAlignment="1" applyProtection="1">
      <alignment horizontal="right"/>
      <protection locked="0"/>
    </xf>
    <xf numFmtId="37" fontId="17" fillId="0" borderId="0" xfId="0" applyNumberFormat="1" applyFont="1" applyAlignment="1">
      <alignment horizontal="center"/>
    </xf>
    <xf numFmtId="39" fontId="16" fillId="0" borderId="59" xfId="0" applyNumberFormat="1" applyFont="1" applyBorder="1" applyAlignment="1">
      <alignment horizontal="right"/>
    </xf>
    <xf numFmtId="0" fontId="18" fillId="0" borderId="0" xfId="0" applyFont="1" applyAlignment="1" applyProtection="1">
      <alignment horizontal="centerContinuous"/>
      <protection locked="0"/>
    </xf>
    <xf numFmtId="0" fontId="18" fillId="0" borderId="0" xfId="0" applyFont="1" applyProtection="1">
      <protection locked="0"/>
    </xf>
    <xf numFmtId="0" fontId="39" fillId="0" borderId="1" xfId="0" applyFont="1" applyBorder="1" applyAlignment="1" applyProtection="1">
      <alignment horizontal="center"/>
      <protection locked="0"/>
    </xf>
    <xf numFmtId="0" fontId="39" fillId="0" borderId="0" xfId="0" applyFont="1" applyAlignment="1" applyProtection="1">
      <alignment horizontal="center"/>
      <protection locked="0"/>
    </xf>
    <xf numFmtId="39" fontId="18" fillId="0" borderId="0" xfId="0" applyNumberFormat="1" applyFont="1" applyProtection="1">
      <protection locked="0"/>
    </xf>
    <xf numFmtId="0" fontId="18" fillId="0" borderId="0" xfId="0" applyFont="1" applyAlignment="1" applyProtection="1">
      <alignment wrapText="1"/>
      <protection locked="0"/>
    </xf>
    <xf numFmtId="37" fontId="18" fillId="0" borderId="0" xfId="0" applyNumberFormat="1" applyFont="1"/>
    <xf numFmtId="39" fontId="18" fillId="0" borderId="0" xfId="0" applyNumberFormat="1" applyFont="1"/>
    <xf numFmtId="0" fontId="17" fillId="0" borderId="0" xfId="0" quotePrefix="1" applyFont="1" applyAlignment="1" applyProtection="1">
      <alignment horizontal="center" textRotation="180"/>
      <protection locked="0"/>
    </xf>
    <xf numFmtId="0" fontId="14"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21"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59" xfId="0" applyNumberFormat="1" applyBorder="1"/>
    <xf numFmtId="39" fontId="0" fillId="3" borderId="0" xfId="0" applyNumberFormat="1" applyFill="1"/>
    <xf numFmtId="0" fontId="17"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4" fillId="0" borderId="1" xfId="0" applyFont="1" applyBorder="1" applyAlignment="1" applyProtection="1">
      <alignment horizontal="center" wrapText="1"/>
      <protection locked="0"/>
    </xf>
    <xf numFmtId="0" fontId="14" fillId="0" borderId="0" xfId="0" applyFont="1" applyAlignment="1" applyProtection="1">
      <alignment wrapText="1"/>
      <protection locked="0"/>
    </xf>
    <xf numFmtId="0" fontId="14" fillId="0" borderId="0" xfId="0" applyFont="1" applyAlignment="1" applyProtection="1">
      <alignment horizontal="left" wrapText="1"/>
      <protection locked="0"/>
    </xf>
    <xf numFmtId="39" fontId="0" fillId="2" borderId="0" xfId="0" applyNumberFormat="1" applyFill="1" applyProtection="1">
      <protection locked="0"/>
    </xf>
    <xf numFmtId="37" fontId="17"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0" xfId="0" applyNumberFormat="1" applyFill="1" applyBorder="1"/>
    <xf numFmtId="0" fontId="14" fillId="0" borderId="0" xfId="0" applyFont="1" applyAlignment="1">
      <alignment horizontal="center" wrapText="1"/>
    </xf>
    <xf numFmtId="0" fontId="29" fillId="0" borderId="0" xfId="0" applyFont="1" applyAlignment="1" applyProtection="1">
      <alignment horizontal="centerContinuous"/>
      <protection locked="0"/>
    </xf>
    <xf numFmtId="0" fontId="0" fillId="0" borderId="0" xfId="0" applyAlignment="1" applyProtection="1">
      <alignment textRotation="176"/>
      <protection locked="0"/>
    </xf>
    <xf numFmtId="0" fontId="24" fillId="0" borderId="0" xfId="0" applyFont="1" applyProtection="1">
      <protection locked="0"/>
    </xf>
    <xf numFmtId="39" fontId="15" fillId="2" borderId="63" xfId="6" applyFont="1" applyFill="1" applyBorder="1" applyAlignment="1" applyProtection="1">
      <alignment horizontal="centerContinuous" vertical="center"/>
      <protection locked="0"/>
    </xf>
    <xf numFmtId="39" fontId="22" fillId="0" borderId="63" xfId="6" applyFont="1" applyBorder="1" applyAlignment="1" applyProtection="1">
      <alignment horizontal="centerContinuous" vertical="center"/>
      <protection locked="0"/>
    </xf>
    <xf numFmtId="39" fontId="22" fillId="2" borderId="63" xfId="6" applyFont="1" applyFill="1" applyBorder="1" applyAlignment="1" applyProtection="1">
      <alignment horizontal="centerContinuous" vertical="center"/>
      <protection locked="0"/>
    </xf>
    <xf numFmtId="39" fontId="30" fillId="2" borderId="53" xfId="6" applyFill="1" applyBorder="1" applyAlignment="1" applyProtection="1">
      <alignment horizontal="centerContinuous" vertical="center"/>
      <protection locked="0"/>
    </xf>
    <xf numFmtId="39" fontId="30" fillId="0" borderId="0" xfId="6" applyProtection="1">
      <protection locked="0"/>
    </xf>
    <xf numFmtId="39" fontId="22" fillId="0" borderId="0" xfId="6" applyFont="1" applyAlignment="1" applyProtection="1">
      <alignment horizontal="centerContinuous" vertical="center"/>
      <protection locked="0"/>
    </xf>
    <xf numFmtId="39" fontId="15" fillId="2" borderId="0" xfId="6" applyFont="1" applyFill="1" applyAlignment="1" applyProtection="1">
      <alignment horizontal="centerContinuous" vertical="center"/>
      <protection locked="0"/>
    </xf>
    <xf numFmtId="39" fontId="22" fillId="2" borderId="0" xfId="6" applyFont="1" applyFill="1" applyAlignment="1" applyProtection="1">
      <alignment horizontal="centerContinuous" vertical="center"/>
      <protection locked="0"/>
    </xf>
    <xf numFmtId="39" fontId="30" fillId="2" borderId="64" xfId="6" applyFill="1" applyBorder="1" applyAlignment="1" applyProtection="1">
      <alignment horizontal="centerContinuous" vertical="center"/>
      <protection locked="0"/>
    </xf>
    <xf numFmtId="164" fontId="31" fillId="2" borderId="65" xfId="6" applyNumberFormat="1" applyFont="1" applyFill="1" applyBorder="1" applyAlignment="1" applyProtection="1">
      <alignment horizontal="centerContinuous" vertical="center"/>
      <protection locked="0"/>
    </xf>
    <xf numFmtId="39" fontId="30" fillId="2" borderId="65" xfId="6" applyFill="1" applyBorder="1" applyAlignment="1" applyProtection="1">
      <alignment horizontal="centerContinuous" vertical="center"/>
      <protection locked="0"/>
    </xf>
    <xf numFmtId="39" fontId="30" fillId="2" borderId="0" xfId="6" applyFill="1" applyAlignment="1" applyProtection="1">
      <alignment horizontal="centerContinuous" vertical="center"/>
      <protection locked="0"/>
    </xf>
    <xf numFmtId="39" fontId="30" fillId="2" borderId="65" xfId="6" applyFill="1" applyBorder="1" applyAlignment="1" applyProtection="1">
      <alignment horizontal="left" vertical="center"/>
      <protection locked="0"/>
    </xf>
    <xf numFmtId="39" fontId="17" fillId="0" borderId="71" xfId="6" applyFont="1" applyBorder="1" applyProtection="1">
      <protection locked="0"/>
    </xf>
    <xf numFmtId="39" fontId="30" fillId="0" borderId="71" xfId="6" applyBorder="1" applyProtection="1">
      <protection locked="0"/>
    </xf>
    <xf numFmtId="39" fontId="30" fillId="0" borderId="54" xfId="6" applyBorder="1" applyProtection="1">
      <protection locked="0"/>
    </xf>
    <xf numFmtId="39" fontId="30" fillId="0" borderId="72" xfId="6" applyBorder="1" applyAlignment="1" applyProtection="1">
      <alignment horizontal="center"/>
      <protection locked="0"/>
    </xf>
    <xf numFmtId="39" fontId="30" fillId="0" borderId="73" xfId="6" applyBorder="1" applyProtection="1">
      <protection locked="0"/>
    </xf>
    <xf numFmtId="39" fontId="30" fillId="0" borderId="72" xfId="6" applyBorder="1" applyProtection="1">
      <protection locked="0"/>
    </xf>
    <xf numFmtId="39" fontId="17" fillId="0" borderId="51" xfId="6" applyFont="1" applyBorder="1" applyProtection="1">
      <protection locked="0"/>
    </xf>
    <xf numFmtId="39" fontId="30" fillId="2" borderId="62" xfId="6" applyFill="1" applyBorder="1" applyProtection="1">
      <protection locked="0"/>
    </xf>
    <xf numFmtId="39" fontId="30" fillId="2" borderId="66" xfId="6" applyFill="1" applyBorder="1" applyProtection="1">
      <protection locked="0"/>
    </xf>
    <xf numFmtId="39" fontId="30" fillId="2" borderId="70" xfId="6" applyFill="1" applyBorder="1" applyProtection="1">
      <protection locked="0"/>
    </xf>
    <xf numFmtId="39" fontId="17" fillId="2" borderId="71" xfId="6" applyFont="1" applyFill="1" applyBorder="1" applyProtection="1">
      <protection locked="0"/>
    </xf>
    <xf numFmtId="39" fontId="30" fillId="2" borderId="71" xfId="6" applyFill="1" applyBorder="1" applyProtection="1">
      <protection locked="0"/>
    </xf>
    <xf numFmtId="0" fontId="30" fillId="0" borderId="72" xfId="6" applyNumberFormat="1" applyBorder="1" applyAlignment="1" applyProtection="1">
      <alignment horizontal="center"/>
      <protection locked="0"/>
    </xf>
    <xf numFmtId="39" fontId="16" fillId="0" borderId="73" xfId="6" applyFont="1" applyBorder="1" applyProtection="1">
      <protection locked="0"/>
    </xf>
    <xf numFmtId="39" fontId="17" fillId="2" borderId="51" xfId="6" applyFont="1" applyFill="1" applyBorder="1" applyProtection="1">
      <protection locked="0"/>
    </xf>
    <xf numFmtId="39" fontId="30" fillId="2" borderId="0" xfId="6" applyFill="1" applyProtection="1">
      <protection locked="0"/>
    </xf>
    <xf numFmtId="0" fontId="30" fillId="2" borderId="0" xfId="6" applyNumberFormat="1" applyFill="1" applyProtection="1">
      <protection locked="0"/>
    </xf>
    <xf numFmtId="164" fontId="15" fillId="0" borderId="0" xfId="0" applyNumberFormat="1" applyFont="1" applyAlignment="1" applyProtection="1">
      <alignment horizontal="center"/>
      <protection locked="0"/>
    </xf>
    <xf numFmtId="0" fontId="42" fillId="0" borderId="0" xfId="0" applyFont="1"/>
    <xf numFmtId="0" fontId="21" fillId="0" borderId="28" xfId="0" applyFont="1" applyBorder="1"/>
    <xf numFmtId="0" fontId="47" fillId="0" borderId="0" xfId="0" applyFont="1" applyAlignment="1" applyProtection="1">
      <alignment horizontal="right"/>
      <protection locked="0"/>
    </xf>
    <xf numFmtId="39" fontId="47" fillId="0" borderId="0" xfId="0" applyNumberFormat="1" applyFont="1" applyProtection="1">
      <protection locked="0"/>
    </xf>
    <xf numFmtId="0" fontId="17" fillId="0" borderId="0" xfId="0" applyFont="1" applyAlignment="1">
      <alignment horizontal="left" wrapText="1"/>
    </xf>
    <xf numFmtId="0" fontId="24" fillId="0" borderId="0" xfId="0" applyFont="1" applyAlignment="1">
      <alignment horizontal="left" wrapText="1"/>
    </xf>
    <xf numFmtId="37" fontId="17" fillId="0" borderId="0" xfId="0" applyNumberFormat="1" applyFont="1" applyAlignment="1">
      <alignment wrapText="1"/>
    </xf>
    <xf numFmtId="37" fontId="17" fillId="0" borderId="0" xfId="0" applyNumberFormat="1" applyFont="1" applyAlignment="1">
      <alignment horizontal="center" wrapText="1"/>
    </xf>
    <xf numFmtId="39" fontId="47" fillId="0" borderId="0" xfId="0" applyNumberFormat="1" applyFont="1"/>
    <xf numFmtId="14" fontId="14" fillId="0" borderId="14" xfId="0" applyNumberFormat="1" applyFont="1" applyBorder="1" applyAlignment="1">
      <alignment horizontal="centerContinuous"/>
    </xf>
    <xf numFmtId="0" fontId="15" fillId="0" borderId="0" xfId="0" applyFont="1" applyAlignment="1" applyProtection="1">
      <alignment horizontal="center"/>
      <protection locked="0"/>
    </xf>
    <xf numFmtId="0" fontId="20" fillId="0" borderId="0" xfId="0" applyFont="1"/>
    <xf numFmtId="0" fontId="21" fillId="0" borderId="14" xfId="0" applyFont="1" applyBorder="1"/>
    <xf numFmtId="0" fontId="50" fillId="0" borderId="0" xfId="5"/>
    <xf numFmtId="0" fontId="51" fillId="0" borderId="0" xfId="5" applyFont="1" applyAlignment="1">
      <alignment horizontal="center"/>
    </xf>
    <xf numFmtId="0" fontId="51" fillId="0" borderId="0" xfId="5" applyFont="1"/>
    <xf numFmtId="0" fontId="51" fillId="0" borderId="12" xfId="5" applyFont="1" applyBorder="1"/>
    <xf numFmtId="0" fontId="52" fillId="0" borderId="12" xfId="5" applyFont="1" applyBorder="1" applyAlignment="1">
      <alignment horizontal="center"/>
    </xf>
    <xf numFmtId="0" fontId="52" fillId="0" borderId="0" xfId="5" applyFont="1"/>
    <xf numFmtId="0" fontId="52" fillId="0" borderId="0" xfId="5" applyFont="1" applyAlignment="1">
      <alignment horizontal="center"/>
    </xf>
    <xf numFmtId="0" fontId="21" fillId="0" borderId="0" xfId="0" applyFont="1" applyAlignment="1" applyProtection="1">
      <alignment horizontal="right"/>
      <protection locked="0"/>
    </xf>
    <xf numFmtId="0" fontId="21" fillId="0" borderId="41" xfId="0" applyFont="1" applyBorder="1"/>
    <xf numFmtId="0" fontId="0" fillId="0" borderId="0" xfId="0" applyAlignment="1" applyProtection="1">
      <alignment horizontal="right"/>
      <protection locked="0"/>
    </xf>
    <xf numFmtId="39" fontId="15" fillId="2" borderId="65" xfId="6" applyFont="1" applyFill="1" applyBorder="1" applyAlignment="1" applyProtection="1">
      <alignment horizontal="centerContinuous" vertical="center"/>
      <protection locked="0"/>
    </xf>
    <xf numFmtId="4" fontId="51" fillId="0" borderId="0" xfId="5" applyNumberFormat="1" applyFont="1"/>
    <xf numFmtId="4" fontId="51" fillId="0" borderId="61" xfId="5" applyNumberFormat="1" applyFont="1" applyBorder="1"/>
    <xf numFmtId="0" fontId="23" fillId="0" borderId="0" xfId="0" applyFont="1" applyAlignment="1">
      <alignment horizontal="centerContinuous" vertical="center"/>
    </xf>
    <xf numFmtId="0" fontId="23" fillId="0" borderId="0" xfId="0" applyFont="1" applyAlignment="1">
      <alignment horizontal="center" vertical="center"/>
    </xf>
    <xf numFmtId="0" fontId="23" fillId="0" borderId="0" xfId="0" applyFont="1"/>
    <xf numFmtId="0" fontId="38" fillId="0" borderId="0" xfId="0" applyFont="1"/>
    <xf numFmtId="0" fontId="16" fillId="0" borderId="0" xfId="1" applyFont="1"/>
    <xf numFmtId="0" fontId="30" fillId="0" borderId="12" xfId="1" applyBorder="1"/>
    <xf numFmtId="39" fontId="30" fillId="0" borderId="60" xfId="1" applyNumberFormat="1" applyBorder="1"/>
    <xf numFmtId="0" fontId="39" fillId="0" borderId="0" xfId="0" applyFont="1"/>
    <xf numFmtId="0" fontId="15" fillId="0" borderId="0" xfId="9" applyFont="1"/>
    <xf numFmtId="0" fontId="13" fillId="0" borderId="0" xfId="10"/>
    <xf numFmtId="0" fontId="17" fillId="0" borderId="0" xfId="11" applyFont="1"/>
    <xf numFmtId="0" fontId="18" fillId="0" borderId="79" xfId="11" applyFont="1" applyBorder="1"/>
    <xf numFmtId="0" fontId="18" fillId="0" borderId="29" xfId="11" applyFont="1" applyBorder="1"/>
    <xf numFmtId="0" fontId="18" fillId="0" borderId="39" xfId="11" applyFont="1" applyBorder="1"/>
    <xf numFmtId="0" fontId="18" fillId="0" borderId="0" xfId="11" applyFont="1"/>
    <xf numFmtId="0" fontId="18" fillId="0" borderId="0" xfId="11" applyFont="1" applyAlignment="1">
      <alignment horizontal="center"/>
    </xf>
    <xf numFmtId="0" fontId="16" fillId="0" borderId="0" xfId="9" applyFont="1"/>
    <xf numFmtId="0" fontId="17" fillId="0" borderId="0" xfId="9" applyFont="1"/>
    <xf numFmtId="0" fontId="57" fillId="0" borderId="0" xfId="10" applyFont="1"/>
    <xf numFmtId="0" fontId="55" fillId="0" borderId="0" xfId="10" applyFont="1" applyAlignment="1">
      <alignment horizontal="left" vertical="center" wrapText="1" indent="1"/>
    </xf>
    <xf numFmtId="0" fontId="13" fillId="0" borderId="0" xfId="10" applyAlignment="1">
      <alignment horizontal="left" vertical="center" wrapText="1" indent="1"/>
    </xf>
    <xf numFmtId="0" fontId="21" fillId="0" borderId="0" xfId="11" applyAlignment="1">
      <alignment horizontal="center" wrapText="1"/>
    </xf>
    <xf numFmtId="0" fontId="14" fillId="0" borderId="80" xfId="11" applyFont="1" applyBorder="1" applyAlignment="1">
      <alignment horizontal="center"/>
    </xf>
    <xf numFmtId="0" fontId="14" fillId="0" borderId="26" xfId="11" applyFont="1" applyBorder="1" applyAlignment="1">
      <alignment horizontal="center"/>
    </xf>
    <xf numFmtId="167" fontId="21" fillId="0" borderId="80" xfId="11" applyNumberFormat="1" applyBorder="1" applyAlignment="1">
      <alignment horizontal="right" indent="22"/>
    </xf>
    <xf numFmtId="167" fontId="21" fillId="5" borderId="11" xfId="11" applyNumberFormat="1" applyFill="1" applyBorder="1" applyAlignment="1">
      <alignment horizontal="right" indent="22"/>
    </xf>
    <xf numFmtId="167" fontId="21" fillId="0" borderId="11" xfId="11" applyNumberFormat="1" applyBorder="1" applyAlignment="1">
      <alignment horizontal="right" indent="22"/>
    </xf>
    <xf numFmtId="167" fontId="21" fillId="4" borderId="11" xfId="11" applyNumberFormat="1" applyFill="1" applyBorder="1" applyAlignment="1">
      <alignment horizontal="right" indent="22"/>
    </xf>
    <xf numFmtId="0" fontId="21" fillId="0" borderId="0" xfId="9" applyAlignment="1">
      <alignment vertical="top" wrapText="1"/>
    </xf>
    <xf numFmtId="0" fontId="14" fillId="0" borderId="0" xfId="9" applyFont="1"/>
    <xf numFmtId="0" fontId="14" fillId="0" borderId="8" xfId="9" applyFont="1" applyBorder="1"/>
    <xf numFmtId="0" fontId="56" fillId="0" borderId="9" xfId="10" applyFont="1" applyBorder="1"/>
    <xf numFmtId="0" fontId="14" fillId="0" borderId="31" xfId="9" applyFont="1" applyBorder="1"/>
    <xf numFmtId="0" fontId="56" fillId="0" borderId="5" xfId="10" applyFont="1" applyBorder="1"/>
    <xf numFmtId="0" fontId="14" fillId="0" borderId="0" xfId="9" applyFont="1" applyAlignment="1">
      <alignment horizontal="right"/>
    </xf>
    <xf numFmtId="0" fontId="13" fillId="0" borderId="19" xfId="10" applyBorder="1"/>
    <xf numFmtId="0" fontId="14" fillId="0" borderId="19" xfId="9" applyFont="1" applyBorder="1"/>
    <xf numFmtId="0" fontId="14" fillId="0" borderId="1" xfId="9" applyFont="1" applyBorder="1"/>
    <xf numFmtId="0" fontId="56" fillId="0" borderId="4" xfId="10" applyFont="1" applyBorder="1"/>
    <xf numFmtId="0" fontId="21" fillId="0" borderId="0" xfId="9"/>
    <xf numFmtId="0" fontId="59" fillId="0" borderId="0" xfId="10" applyFont="1" applyAlignment="1">
      <alignment vertical="top"/>
    </xf>
    <xf numFmtId="0" fontId="64" fillId="0" borderId="0" xfId="10" applyFont="1" applyAlignment="1">
      <alignment horizontal="left" vertical="center" indent="1"/>
    </xf>
    <xf numFmtId="4" fontId="64" fillId="0" borderId="83" xfId="10" applyNumberFormat="1" applyFont="1" applyBorder="1"/>
    <xf numFmtId="0" fontId="64" fillId="0" borderId="0" xfId="10" applyFont="1" applyAlignment="1">
      <alignment horizontal="left" indent="1"/>
    </xf>
    <xf numFmtId="4" fontId="64" fillId="0" borderId="84" xfId="10" applyNumberFormat="1" applyFont="1" applyBorder="1"/>
    <xf numFmtId="0" fontId="64" fillId="0" borderId="0" xfId="10" applyFont="1" applyAlignment="1">
      <alignment horizontal="left" vertical="center" wrapText="1" indent="1"/>
    </xf>
    <xf numFmtId="4" fontId="64" fillId="7" borderId="84" xfId="10" applyNumberFormat="1" applyFont="1" applyFill="1" applyBorder="1"/>
    <xf numFmtId="0" fontId="64" fillId="0" borderId="0" xfId="10" applyFont="1" applyAlignment="1">
      <alignment horizontal="left" vertical="center" indent="3"/>
    </xf>
    <xf numFmtId="0" fontId="69" fillId="0" borderId="0" xfId="10" applyFont="1" applyAlignment="1">
      <alignment horizontal="left" vertical="center" indent="3"/>
    </xf>
    <xf numFmtId="0" fontId="57" fillId="0" borderId="0" xfId="10" applyFont="1" applyAlignment="1">
      <alignment horizontal="right" vertical="center" indent="1"/>
    </xf>
    <xf numFmtId="0" fontId="64" fillId="0" borderId="0" xfId="10" applyFont="1"/>
    <xf numFmtId="0" fontId="64" fillId="0" borderId="0" xfId="10" applyFont="1" applyAlignment="1">
      <alignment wrapText="1"/>
    </xf>
    <xf numFmtId="0" fontId="64" fillId="0" borderId="0" xfId="10" applyFont="1" applyAlignment="1">
      <alignment horizontal="left" vertical="center" wrapText="1" indent="5"/>
    </xf>
    <xf numFmtId="0" fontId="64" fillId="0" borderId="0" xfId="10" applyFont="1" applyAlignment="1">
      <alignment horizontal="left" indent="7"/>
    </xf>
    <xf numFmtId="0" fontId="73" fillId="0" borderId="0" xfId="10" applyFont="1"/>
    <xf numFmtId="0" fontId="65" fillId="0" borderId="0" xfId="10" applyFont="1" applyAlignment="1">
      <alignment horizontal="right" vertical="center" indent="1"/>
    </xf>
    <xf numFmtId="0" fontId="58" fillId="0" borderId="0" xfId="10" applyFont="1" applyAlignment="1">
      <alignment horizontal="right" vertical="center" indent="1"/>
    </xf>
    <xf numFmtId="4" fontId="50" fillId="0" borderId="0" xfId="5" applyNumberFormat="1"/>
    <xf numFmtId="164" fontId="14" fillId="0" borderId="32" xfId="0" quotePrefix="1" applyNumberFormat="1" applyFont="1" applyBorder="1" applyAlignment="1">
      <alignment horizontal="centerContinuous"/>
    </xf>
    <xf numFmtId="0" fontId="75" fillId="0" borderId="0" xfId="0" applyFont="1"/>
    <xf numFmtId="39" fontId="0" fillId="8" borderId="1" xfId="0" applyNumberFormat="1" applyFill="1" applyBorder="1"/>
    <xf numFmtId="39" fontId="0" fillId="8" borderId="0" xfId="0" applyNumberFormat="1" applyFill="1"/>
    <xf numFmtId="0" fontId="16" fillId="0" borderId="1" xfId="0" applyFont="1" applyBorder="1"/>
    <xf numFmtId="0" fontId="0" fillId="0" borderId="1" xfId="0" applyBorder="1" applyAlignment="1">
      <alignment horizontal="center"/>
    </xf>
    <xf numFmtId="0" fontId="15" fillId="0" borderId="2" xfId="0" applyFont="1" applyBorder="1"/>
    <xf numFmtId="0" fontId="0" fillId="0" borderId="2" xfId="0" applyBorder="1" applyAlignment="1">
      <alignment horizontal="center"/>
    </xf>
    <xf numFmtId="0" fontId="17" fillId="0" borderId="0" xfId="0" applyFont="1" applyAlignment="1" applyProtection="1">
      <alignment horizontal="right"/>
      <protection locked="0"/>
    </xf>
    <xf numFmtId="0" fontId="0" fillId="0" borderId="18" xfId="0" applyBorder="1" applyAlignment="1">
      <alignment horizontal="center"/>
    </xf>
    <xf numFmtId="0" fontId="0" fillId="0" borderId="85" xfId="0" applyBorder="1"/>
    <xf numFmtId="39" fontId="0" fillId="0" borderId="86" xfId="0" applyNumberFormat="1" applyBorder="1"/>
    <xf numFmtId="0" fontId="17" fillId="0" borderId="1" xfId="0" applyFont="1" applyBorder="1" applyAlignment="1">
      <alignment horizontal="center"/>
    </xf>
    <xf numFmtId="0" fontId="17" fillId="0" borderId="0" xfId="0" applyFont="1" applyAlignment="1">
      <alignment horizontal="left"/>
    </xf>
    <xf numFmtId="0" fontId="16" fillId="0" borderId="0" xfId="0" applyFont="1" applyAlignment="1">
      <alignment wrapText="1"/>
    </xf>
    <xf numFmtId="0" fontId="17" fillId="0" borderId="0" xfId="0" applyFont="1" applyAlignment="1">
      <alignment horizontal="center" wrapText="1"/>
    </xf>
    <xf numFmtId="15" fontId="0" fillId="0" borderId="0" xfId="0" applyNumberFormat="1" applyAlignment="1">
      <alignment horizontal="centerContinuous"/>
    </xf>
    <xf numFmtId="0" fontId="17" fillId="0" borderId="0" xfId="0" quotePrefix="1" applyFont="1" applyAlignment="1">
      <alignment horizontal="right"/>
    </xf>
    <xf numFmtId="0" fontId="17" fillId="0" borderId="1" xfId="0" applyFont="1" applyBorder="1" applyAlignment="1">
      <alignment horizontal="centerContinuous"/>
    </xf>
    <xf numFmtId="0" fontId="16" fillId="0" borderId="1" xfId="0" applyFont="1" applyBorder="1" applyAlignment="1">
      <alignment horizontal="centerContinuous"/>
    </xf>
    <xf numFmtId="0" fontId="17" fillId="0" borderId="1" xfId="0" applyFont="1" applyBorder="1"/>
    <xf numFmtId="0" fontId="17" fillId="0" borderId="2" xfId="0" applyFont="1" applyBorder="1" applyAlignment="1">
      <alignment horizontal="centerContinuous" wrapText="1"/>
    </xf>
    <xf numFmtId="37" fontId="17" fillId="0" borderId="0" xfId="0" applyNumberFormat="1" applyFont="1" applyAlignment="1">
      <alignment horizontal="centerContinuous"/>
    </xf>
    <xf numFmtId="39" fontId="26" fillId="0" borderId="0" xfId="0" applyNumberFormat="1" applyFont="1"/>
    <xf numFmtId="0" fontId="18" fillId="0" borderId="0" xfId="0" applyFont="1" applyAlignment="1">
      <alignment horizontal="center" wrapText="1"/>
    </xf>
    <xf numFmtId="15" fontId="17" fillId="0" borderId="0" xfId="0" applyNumberFormat="1" applyFont="1" applyAlignment="1">
      <alignment horizontal="centerContinuous"/>
    </xf>
    <xf numFmtId="15" fontId="17" fillId="0" borderId="0" xfId="0" applyNumberFormat="1" applyFont="1" applyAlignment="1">
      <alignment horizontal="center"/>
    </xf>
    <xf numFmtId="0" fontId="18" fillId="0" borderId="0" xfId="0" applyFont="1" applyAlignment="1">
      <alignment horizontal="right"/>
    </xf>
    <xf numFmtId="39" fontId="17" fillId="0" borderId="0" xfId="0" applyNumberFormat="1" applyFont="1" applyAlignment="1">
      <alignment horizontal="center"/>
    </xf>
    <xf numFmtId="0" fontId="16" fillId="0" borderId="1" xfId="0" applyFont="1" applyBorder="1" applyAlignment="1">
      <alignment horizontal="center"/>
    </xf>
    <xf numFmtId="37" fontId="17" fillId="0" borderId="0" xfId="0" applyNumberFormat="1" applyFont="1" applyAlignment="1">
      <alignment horizontal="right"/>
    </xf>
    <xf numFmtId="0" fontId="17" fillId="0" borderId="0" xfId="0" quotePrefix="1" applyFont="1" applyAlignment="1">
      <alignment textRotation="180"/>
    </xf>
    <xf numFmtId="0" fontId="17" fillId="0" borderId="60" xfId="0" applyFont="1" applyBorder="1" applyAlignment="1">
      <alignment horizontal="center"/>
    </xf>
    <xf numFmtId="0" fontId="17" fillId="0" borderId="0" xfId="0" quotePrefix="1" applyFont="1" applyAlignment="1">
      <alignment vertical="center" textRotation="180"/>
    </xf>
    <xf numFmtId="0" fontId="16" fillId="0" borderId="0" xfId="0" applyFont="1" applyAlignment="1">
      <alignment horizontal="left" vertical="justify" wrapText="1"/>
    </xf>
    <xf numFmtId="0" fontId="39" fillId="0" borderId="0" xfId="0" applyFont="1" applyAlignment="1">
      <alignment horizontal="center"/>
    </xf>
    <xf numFmtId="0" fontId="39" fillId="0" borderId="1" xfId="0" applyFont="1" applyBorder="1" applyAlignment="1">
      <alignment horizontal="center"/>
    </xf>
    <xf numFmtId="0" fontId="48" fillId="9" borderId="0" xfId="1" applyFont="1" applyFill="1"/>
    <xf numFmtId="0" fontId="30" fillId="9" borderId="0" xfId="1" applyFill="1"/>
    <xf numFmtId="0" fontId="16" fillId="0" borderId="0" xfId="1" applyFont="1" applyAlignment="1">
      <alignment horizontal="center"/>
    </xf>
    <xf numFmtId="0" fontId="16" fillId="0" borderId="0" xfId="1" applyFont="1" applyAlignment="1">
      <alignment horizontal="fill"/>
    </xf>
    <xf numFmtId="0" fontId="15" fillId="0" borderId="0" xfId="0" applyFont="1"/>
    <xf numFmtId="15" fontId="52"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5" fillId="0" borderId="31" xfId="0" applyNumberFormat="1" applyFont="1" applyBorder="1"/>
    <xf numFmtId="1" fontId="25"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4" fontId="64" fillId="0" borderId="84" xfId="10" applyNumberFormat="1" applyFont="1" applyBorder="1" applyProtection="1">
      <protection locked="0"/>
    </xf>
    <xf numFmtId="0" fontId="0" fillId="0" borderId="86" xfId="0" applyBorder="1"/>
    <xf numFmtId="49" fontId="52" fillId="0" borderId="12" xfId="5" applyNumberFormat="1" applyFont="1" applyBorder="1" applyAlignment="1">
      <alignment horizontal="center" wrapText="1"/>
    </xf>
    <xf numFmtId="1" fontId="18" fillId="0" borderId="29" xfId="11" applyNumberFormat="1" applyFont="1" applyBorder="1" applyAlignment="1">
      <alignment horizontal="left"/>
    </xf>
    <xf numFmtId="0" fontId="60" fillId="0" borderId="0" xfId="12"/>
    <xf numFmtId="0" fontId="18" fillId="0" borderId="0" xfId="0" quotePrefix="1" applyFont="1" applyAlignment="1" applyProtection="1">
      <alignment horizontal="center"/>
      <protection locked="0"/>
    </xf>
    <xf numFmtId="0" fontId="17"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4"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5" fillId="0" borderId="0" xfId="0" applyNumberFormat="1" applyFont="1"/>
    <xf numFmtId="165" fontId="65" fillId="0" borderId="60"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5"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5" fillId="0" borderId="31" xfId="0" applyNumberFormat="1" applyFont="1" applyBorder="1" applyProtection="1">
      <protection locked="0"/>
    </xf>
    <xf numFmtId="1" fontId="0" fillId="0" borderId="0" xfId="0" applyNumberFormat="1" applyProtection="1">
      <protection locked="0"/>
    </xf>
    <xf numFmtId="1" fontId="25" fillId="0" borderId="11" xfId="0" applyNumberFormat="1" applyFont="1" applyBorder="1" applyProtection="1">
      <protection locked="0"/>
    </xf>
    <xf numFmtId="1" fontId="25" fillId="0" borderId="25" xfId="0" applyNumberFormat="1" applyFont="1" applyBorder="1" applyProtection="1">
      <protection locked="0"/>
    </xf>
    <xf numFmtId="1" fontId="0" fillId="0" borderId="5" xfId="0" applyNumberFormat="1" applyBorder="1" applyProtection="1">
      <protection locked="0"/>
    </xf>
    <xf numFmtId="1" fontId="27"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21" fillId="0" borderId="0" xfId="38"/>
    <xf numFmtId="0" fontId="19" fillId="0" borderId="0" xfId="38" applyFont="1"/>
    <xf numFmtId="0" fontId="14" fillId="0" borderId="0" xfId="38" applyFont="1"/>
    <xf numFmtId="0" fontId="14" fillId="0" borderId="0" xfId="38" applyFont="1" applyAlignment="1">
      <alignment horizontal="left"/>
    </xf>
    <xf numFmtId="0" fontId="21" fillId="0" borderId="0" xfId="38" applyAlignment="1">
      <alignment horizontal="left"/>
    </xf>
    <xf numFmtId="0" fontId="15" fillId="0" borderId="12" xfId="0" applyFont="1" applyBorder="1"/>
    <xf numFmtId="0" fontId="14" fillId="0" borderId="85" xfId="0" applyFont="1" applyBorder="1"/>
    <xf numFmtId="0" fontId="21" fillId="11" borderId="0" xfId="0" applyFont="1" applyFill="1"/>
    <xf numFmtId="0" fontId="0" fillId="11" borderId="0" xfId="0" applyFill="1"/>
    <xf numFmtId="168" fontId="30" fillId="0" borderId="96" xfId="6" applyNumberFormat="1" applyBorder="1" applyAlignment="1" applyProtection="1">
      <alignment horizontal="center"/>
      <protection locked="0"/>
    </xf>
    <xf numFmtId="39" fontId="16" fillId="0" borderId="97" xfId="6" applyFont="1" applyBorder="1" applyProtection="1">
      <protection locked="0"/>
    </xf>
    <xf numFmtId="0" fontId="18" fillId="11" borderId="0" xfId="0" applyFont="1" applyFill="1" applyAlignment="1">
      <alignment horizontal="right"/>
    </xf>
    <xf numFmtId="0" fontId="18" fillId="11" borderId="0" xfId="0" applyFont="1" applyFill="1" applyAlignment="1">
      <alignment horizontal="center"/>
    </xf>
    <xf numFmtId="0" fontId="0" fillId="0" borderId="93" xfId="0" applyBorder="1"/>
    <xf numFmtId="0" fontId="14" fillId="0" borderId="100" xfId="0" applyFont="1" applyBorder="1"/>
    <xf numFmtId="0" fontId="21" fillId="0" borderId="0" xfId="38" applyAlignment="1">
      <alignment horizontal="right"/>
    </xf>
    <xf numFmtId="0" fontId="42" fillId="0" borderId="0" xfId="38" applyFont="1"/>
    <xf numFmtId="39" fontId="0" fillId="12" borderId="100" xfId="0" applyNumberFormat="1" applyFill="1" applyBorder="1" applyProtection="1">
      <protection locked="0"/>
    </xf>
    <xf numFmtId="0" fontId="15" fillId="0" borderId="93" xfId="0" applyFont="1" applyBorder="1"/>
    <xf numFmtId="0" fontId="17" fillId="0" borderId="0" xfId="0" quotePrefix="1" applyFont="1" applyAlignment="1" applyProtection="1">
      <alignment horizontal="center"/>
      <protection locked="0"/>
    </xf>
    <xf numFmtId="0" fontId="21" fillId="0" borderId="0" xfId="38" applyAlignment="1">
      <alignment horizontal="left" indent="1"/>
    </xf>
    <xf numFmtId="0" fontId="21" fillId="0" borderId="0" xfId="38" applyAlignment="1">
      <alignment horizontal="left" indent="3"/>
    </xf>
    <xf numFmtId="44" fontId="21" fillId="0" borderId="0" xfId="38" applyNumberFormat="1" applyAlignment="1">
      <alignment wrapText="1"/>
    </xf>
    <xf numFmtId="42" fontId="21" fillId="0" borderId="0" xfId="38" applyNumberFormat="1"/>
    <xf numFmtId="41" fontId="21" fillId="0" borderId="0" xfId="38" applyNumberFormat="1"/>
    <xf numFmtId="0" fontId="90" fillId="0" borderId="0" xfId="38" applyFont="1"/>
    <xf numFmtId="0" fontId="21" fillId="0" borderId="0" xfId="38" applyAlignment="1">
      <alignment vertical="center"/>
    </xf>
    <xf numFmtId="0" fontId="42" fillId="0" borderId="0" xfId="38" applyFont="1" applyAlignment="1">
      <alignment vertical="center"/>
    </xf>
    <xf numFmtId="0" fontId="21" fillId="0" borderId="93" xfId="38" applyBorder="1" applyAlignment="1">
      <alignment horizontal="center"/>
    </xf>
    <xf numFmtId="0" fontId="80" fillId="0" borderId="0" xfId="38" applyFont="1" applyAlignment="1">
      <alignment horizontal="center"/>
    </xf>
    <xf numFmtId="41" fontId="21" fillId="0" borderId="93" xfId="38" applyNumberFormat="1" applyBorder="1"/>
    <xf numFmtId="42" fontId="21" fillId="0" borderId="99" xfId="38" applyNumberFormat="1" applyBorder="1"/>
    <xf numFmtId="0" fontId="80" fillId="0" borderId="0" xfId="38" applyFont="1"/>
    <xf numFmtId="0" fontId="51" fillId="0" borderId="0" xfId="38" applyFont="1" applyAlignment="1">
      <alignment horizontal="center"/>
    </xf>
    <xf numFmtId="0" fontId="20" fillId="0" borderId="93" xfId="38" applyFont="1" applyBorder="1" applyAlignment="1">
      <alignment horizontal="center"/>
    </xf>
    <xf numFmtId="41" fontId="21" fillId="14" borderId="0" xfId="38" applyNumberFormat="1" applyFill="1"/>
    <xf numFmtId="42" fontId="51" fillId="0" borderId="60" xfId="38" applyNumberFormat="1" applyFont="1" applyBorder="1" applyAlignment="1">
      <alignment horizontal="center"/>
    </xf>
    <xf numFmtId="41" fontId="80" fillId="0" borderId="0" xfId="38" applyNumberFormat="1" applyFont="1" applyAlignment="1">
      <alignment horizontal="center"/>
    </xf>
    <xf numFmtId="42" fontId="21" fillId="0" borderId="99" xfId="38" applyNumberFormat="1" applyBorder="1" applyAlignment="1">
      <alignment horizontal="center"/>
    </xf>
    <xf numFmtId="0" fontId="0" fillId="0" borderId="99" xfId="0" applyBorder="1"/>
    <xf numFmtId="41" fontId="21" fillId="0" borderId="99" xfId="38" applyNumberFormat="1" applyBorder="1"/>
    <xf numFmtId="0" fontId="21" fillId="0" borderId="0" xfId="38" applyAlignment="1">
      <alignment wrapText="1"/>
    </xf>
    <xf numFmtId="0" fontId="16" fillId="0" borderId="0" xfId="0" quotePrefix="1" applyFont="1" applyProtection="1">
      <protection locked="0"/>
    </xf>
    <xf numFmtId="49" fontId="20" fillId="0" borderId="0" xfId="38" applyNumberFormat="1" applyFont="1" applyAlignment="1">
      <alignment horizontal="center" vertical="center" wrapText="1"/>
    </xf>
    <xf numFmtId="0" fontId="21" fillId="0" borderId="93" xfId="38" applyBorder="1" applyAlignment="1">
      <alignment horizontal="center" vertical="center" wrapText="1"/>
    </xf>
    <xf numFmtId="0" fontId="21" fillId="0" borderId="99" xfId="38" applyBorder="1" applyAlignment="1">
      <alignment horizontal="center" vertical="center" wrapText="1"/>
    </xf>
    <xf numFmtId="0" fontId="21" fillId="0" borderId="93" xfId="38" applyBorder="1"/>
    <xf numFmtId="0" fontId="21" fillId="0" borderId="61" xfId="38" applyBorder="1"/>
    <xf numFmtId="0" fontId="20" fillId="0" borderId="0" xfId="38" applyFont="1" applyAlignment="1">
      <alignment horizontal="center"/>
    </xf>
    <xf numFmtId="0" fontId="86" fillId="0" borderId="0" xfId="5" quotePrefix="1" applyFont="1"/>
    <xf numFmtId="0" fontId="17" fillId="0" borderId="0" xfId="0" quotePrefix="1" applyFont="1"/>
    <xf numFmtId="0" fontId="93" fillId="0" borderId="0" xfId="0" applyFont="1" applyAlignment="1">
      <alignment horizontal="centerContinuous"/>
    </xf>
    <xf numFmtId="0" fontId="94" fillId="0" borderId="0" xfId="0" applyFont="1" applyAlignment="1">
      <alignment horizontal="centerContinuous"/>
    </xf>
    <xf numFmtId="0" fontId="95" fillId="0" borderId="0" xfId="0" applyFont="1" applyAlignment="1">
      <alignment horizontal="centerContinuous"/>
    </xf>
    <xf numFmtId="0" fontId="46" fillId="0" borderId="0" xfId="0" applyFont="1" applyAlignment="1" applyProtection="1">
      <alignment horizontal="center" wrapText="1"/>
      <protection locked="0"/>
    </xf>
    <xf numFmtId="39" fontId="15" fillId="2" borderId="62" xfId="6" applyFont="1" applyFill="1" applyBorder="1" applyAlignment="1" applyProtection="1">
      <alignment horizontal="centerContinuous" vertical="center"/>
      <protection locked="0"/>
    </xf>
    <xf numFmtId="0" fontId="17" fillId="0" borderId="0" xfId="38" applyFont="1" applyAlignment="1">
      <alignment horizontal="right"/>
    </xf>
    <xf numFmtId="0" fontId="17" fillId="0" borderId="0" xfId="38" applyFont="1" applyAlignment="1">
      <alignment horizontal="left"/>
    </xf>
    <xf numFmtId="0" fontId="39" fillId="0" borderId="0" xfId="38" applyFont="1"/>
    <xf numFmtId="0" fontId="21" fillId="0" borderId="100" xfId="38" applyBorder="1"/>
    <xf numFmtId="169" fontId="21" fillId="0" borderId="0" xfId="38" applyNumberFormat="1"/>
    <xf numFmtId="39" fontId="21" fillId="2" borderId="0" xfId="6" applyFont="1" applyFill="1" applyProtection="1">
      <protection locked="0"/>
    </xf>
    <xf numFmtId="0" fontId="14" fillId="0" borderId="93" xfId="38" applyFont="1" applyBorder="1"/>
    <xf numFmtId="0" fontId="21" fillId="0" borderId="98" xfId="38" applyBorder="1"/>
    <xf numFmtId="0" fontId="21" fillId="0" borderId="99" xfId="38" applyBorder="1"/>
    <xf numFmtId="0" fontId="14" fillId="0" borderId="0" xfId="38" applyFont="1" applyAlignment="1">
      <alignment horizontal="center" wrapText="1"/>
    </xf>
    <xf numFmtId="0" fontId="14" fillId="0" borderId="0" xfId="38" applyFont="1" applyAlignment="1">
      <alignment horizontal="left" vertical="center" wrapText="1"/>
    </xf>
    <xf numFmtId="0" fontId="21" fillId="0" borderId="0" xfId="38" applyAlignment="1">
      <alignment vertical="top" wrapText="1"/>
    </xf>
    <xf numFmtId="0" fontId="19" fillId="0" borderId="0" xfId="38" applyFont="1" applyAlignment="1">
      <alignment horizontal="left" vertical="center"/>
    </xf>
    <xf numFmtId="0" fontId="97" fillId="0" borderId="0" xfId="0" applyFont="1" applyProtection="1">
      <protection locked="0"/>
    </xf>
    <xf numFmtId="39" fontId="100" fillId="2" borderId="0" xfId="6" applyFont="1" applyFill="1" applyProtection="1">
      <protection locked="0"/>
    </xf>
    <xf numFmtId="0" fontId="41" fillId="0" borderId="0" xfId="38" applyFont="1" applyAlignment="1">
      <alignment horizontal="left" vertical="top" wrapText="1"/>
    </xf>
    <xf numFmtId="0" fontId="42" fillId="0" borderId="0" xfId="38" applyFont="1" applyAlignment="1">
      <alignment vertical="top"/>
    </xf>
    <xf numFmtId="0" fontId="21" fillId="0" borderId="0" xfId="38" applyAlignment="1">
      <alignment horizontal="left" wrapText="1"/>
    </xf>
    <xf numFmtId="0" fontId="21" fillId="0" borderId="100" xfId="38" applyBorder="1" applyAlignment="1">
      <alignment wrapText="1"/>
    </xf>
    <xf numFmtId="0" fontId="14" fillId="0" borderId="100" xfId="38" applyFont="1" applyBorder="1" applyAlignment="1">
      <alignment horizontal="left" wrapText="1"/>
    </xf>
    <xf numFmtId="0" fontId="42" fillId="0" borderId="100" xfId="38" applyFont="1" applyBorder="1" applyAlignment="1">
      <alignment wrapText="1"/>
    </xf>
    <xf numFmtId="0" fontId="41" fillId="0" borderId="29" xfId="38" applyFont="1" applyBorder="1"/>
    <xf numFmtId="3" fontId="27" fillId="13" borderId="100" xfId="38" applyNumberFormat="1" applyFont="1" applyFill="1" applyBorder="1"/>
    <xf numFmtId="0" fontId="14" fillId="0" borderId="102" xfId="38" applyFont="1" applyBorder="1" applyAlignment="1">
      <alignment wrapText="1"/>
    </xf>
    <xf numFmtId="170" fontId="27" fillId="13" borderId="100" xfId="38" applyNumberFormat="1" applyFont="1" applyFill="1" applyBorder="1"/>
    <xf numFmtId="39" fontId="105" fillId="0" borderId="0" xfId="0" applyNumberFormat="1" applyFont="1" applyProtection="1">
      <protection locked="0"/>
    </xf>
    <xf numFmtId="0" fontId="110" fillId="0" borderId="0" xfId="0" applyFont="1"/>
    <xf numFmtId="39" fontId="110" fillId="0" borderId="0" xfId="0" applyNumberFormat="1" applyFont="1"/>
    <xf numFmtId="0" fontId="112" fillId="0" borderId="0" xfId="0" applyFont="1" applyProtection="1">
      <protection locked="0"/>
    </xf>
    <xf numFmtId="0" fontId="110" fillId="0" borderId="0" xfId="0" applyFont="1" applyProtection="1">
      <protection locked="0"/>
    </xf>
    <xf numFmtId="39" fontId="112" fillId="0" borderId="0" xfId="0" applyNumberFormat="1" applyFont="1"/>
    <xf numFmtId="0" fontId="115" fillId="0" borderId="0" xfId="10" applyFont="1"/>
    <xf numFmtId="0" fontId="39" fillId="0" borderId="0" xfId="9" applyFont="1"/>
    <xf numFmtId="0" fontId="21" fillId="0" borderId="0" xfId="9" applyAlignment="1">
      <alignment horizontal="center"/>
    </xf>
    <xf numFmtId="4" fontId="64" fillId="0" borderId="90" xfId="10" applyNumberFormat="1" applyFont="1" applyBorder="1"/>
    <xf numFmtId="0" fontId="57" fillId="0" borderId="0" xfId="10" applyFont="1" applyAlignment="1">
      <alignment horizontal="right" vertical="center"/>
    </xf>
    <xf numFmtId="165" fontId="64" fillId="0" borderId="84" xfId="10" applyNumberFormat="1" applyFont="1" applyBorder="1"/>
    <xf numFmtId="0" fontId="70" fillId="0" borderId="0" xfId="10" applyFont="1" applyAlignment="1" applyProtection="1">
      <alignment horizontal="center" wrapText="1"/>
      <protection locked="0"/>
    </xf>
    <xf numFmtId="0" fontId="64" fillId="12" borderId="84" xfId="10" applyFont="1" applyFill="1" applyBorder="1" applyProtection="1">
      <protection locked="0"/>
    </xf>
    <xf numFmtId="165" fontId="65" fillId="0" borderId="91" xfId="10" applyNumberFormat="1" applyFont="1" applyBorder="1"/>
    <xf numFmtId="4" fontId="64" fillId="12" borderId="84" xfId="10" applyNumberFormat="1" applyFont="1" applyFill="1" applyBorder="1" applyProtection="1">
      <protection locked="0"/>
    </xf>
    <xf numFmtId="0" fontId="46" fillId="0" borderId="100" xfId="38" applyFont="1" applyBorder="1" applyAlignment="1" applyProtection="1">
      <alignment horizontal="center"/>
      <protection locked="0"/>
    </xf>
    <xf numFmtId="3" fontId="27" fillId="0" borderId="100" xfId="38" applyNumberFormat="1" applyFont="1" applyBorder="1" applyProtection="1">
      <protection locked="0"/>
    </xf>
    <xf numFmtId="3" fontId="27" fillId="0" borderId="101" xfId="38" applyNumberFormat="1" applyFont="1" applyBorder="1" applyProtection="1">
      <protection locked="0"/>
    </xf>
    <xf numFmtId="3" fontId="27" fillId="0" borderId="103" xfId="38" applyNumberFormat="1" applyFont="1" applyBorder="1" applyProtection="1">
      <protection locked="0"/>
    </xf>
    <xf numFmtId="0" fontId="27" fillId="0" borderId="103" xfId="38" applyFont="1" applyBorder="1" applyProtection="1">
      <protection locked="0"/>
    </xf>
    <xf numFmtId="0" fontId="46" fillId="0" borderId="100" xfId="38" applyFont="1" applyBorder="1" applyProtection="1">
      <protection locked="0"/>
    </xf>
    <xf numFmtId="0" fontId="27" fillId="0" borderId="101" xfId="38" applyFont="1" applyBorder="1" applyProtection="1">
      <protection locked="0"/>
    </xf>
    <xf numFmtId="0" fontId="27" fillId="4" borderId="100" xfId="38" applyFont="1" applyFill="1" applyBorder="1" applyProtection="1">
      <protection locked="0"/>
    </xf>
    <xf numFmtId="0" fontId="27" fillId="4" borderId="101" xfId="38" applyFont="1" applyFill="1" applyBorder="1" applyProtection="1">
      <protection locked="0"/>
    </xf>
    <xf numFmtId="0" fontId="27" fillId="4" borderId="103" xfId="38" applyFont="1" applyFill="1" applyBorder="1" applyProtection="1">
      <protection locked="0"/>
    </xf>
    <xf numFmtId="44" fontId="27" fillId="0" borderId="100" xfId="38" applyNumberFormat="1" applyFont="1" applyBorder="1" applyProtection="1">
      <protection locked="0"/>
    </xf>
    <xf numFmtId="44" fontId="27" fillId="0" borderId="101" xfId="38" applyNumberFormat="1" applyFont="1" applyBorder="1" applyProtection="1">
      <protection locked="0"/>
    </xf>
    <xf numFmtId="44" fontId="27" fillId="0" borderId="103" xfId="38" applyNumberFormat="1" applyFont="1" applyBorder="1" applyProtection="1">
      <protection locked="0"/>
    </xf>
    <xf numFmtId="0" fontId="27" fillId="0" borderId="100" xfId="38" applyFont="1" applyBorder="1" applyProtection="1">
      <protection locked="0"/>
    </xf>
    <xf numFmtId="0" fontId="21" fillId="0" borderId="100" xfId="38" applyBorder="1" applyProtection="1">
      <protection locked="0"/>
    </xf>
    <xf numFmtId="44" fontId="21" fillId="0" borderId="100" xfId="38" applyNumberFormat="1" applyBorder="1" applyProtection="1">
      <protection locked="0"/>
    </xf>
    <xf numFmtId="44" fontId="21" fillId="0" borderId="101" xfId="38" applyNumberFormat="1" applyBorder="1" applyProtection="1">
      <protection locked="0"/>
    </xf>
    <xf numFmtId="44" fontId="21" fillId="0" borderId="103" xfId="38" applyNumberFormat="1" applyBorder="1" applyProtection="1">
      <protection locked="0"/>
    </xf>
    <xf numFmtId="169" fontId="21" fillId="0" borderId="100" xfId="38" applyNumberFormat="1" applyBorder="1" applyProtection="1">
      <protection locked="0"/>
    </xf>
    <xf numFmtId="169" fontId="21" fillId="0" borderId="101" xfId="38" applyNumberFormat="1" applyBorder="1" applyProtection="1">
      <protection locked="0"/>
    </xf>
    <xf numFmtId="169" fontId="21" fillId="0" borderId="103" xfId="38" applyNumberFormat="1" applyBorder="1" applyProtection="1">
      <protection locked="0"/>
    </xf>
    <xf numFmtId="0" fontId="21" fillId="0" borderId="102" xfId="38" applyBorder="1" applyProtection="1">
      <protection locked="0"/>
    </xf>
    <xf numFmtId="0" fontId="21" fillId="0" borderId="100" xfId="38" applyBorder="1" applyAlignment="1" applyProtection="1">
      <alignment wrapText="1"/>
      <protection locked="0"/>
    </xf>
    <xf numFmtId="0" fontId="21" fillId="0" borderId="0" xfId="38" applyAlignment="1" applyProtection="1">
      <alignment wrapText="1"/>
      <protection locked="0"/>
    </xf>
    <xf numFmtId="0" fontId="21" fillId="0" borderId="0" xfId="38" applyProtection="1">
      <protection locked="0"/>
    </xf>
    <xf numFmtId="0" fontId="39" fillId="0" borderId="0" xfId="38" applyFont="1" applyAlignment="1" applyProtection="1">
      <alignment wrapText="1"/>
      <protection locked="0"/>
    </xf>
    <xf numFmtId="0" fontId="21" fillId="0" borderId="0" xfId="38" applyAlignment="1" applyProtection="1">
      <alignment horizontal="left" wrapText="1"/>
      <protection locked="0"/>
    </xf>
    <xf numFmtId="0" fontId="21" fillId="0" borderId="1" xfId="38" applyBorder="1" applyAlignment="1" applyProtection="1">
      <alignment horizontal="left" wrapText="1"/>
      <protection locked="0"/>
    </xf>
    <xf numFmtId="0" fontId="21" fillId="0" borderId="100" xfId="38" applyBorder="1" applyAlignment="1" applyProtection="1">
      <alignment horizontal="left" wrapText="1"/>
      <protection locked="0"/>
    </xf>
    <xf numFmtId="0" fontId="21" fillId="4" borderId="100" xfId="38" applyFill="1" applyBorder="1" applyProtection="1">
      <protection locked="0"/>
    </xf>
    <xf numFmtId="0" fontId="70" fillId="0" borderId="0" xfId="10" applyFont="1" applyAlignment="1">
      <alignment horizontal="center" wrapText="1"/>
    </xf>
    <xf numFmtId="0" fontId="14" fillId="0" borderId="101" xfId="0" applyFont="1" applyBorder="1"/>
    <xf numFmtId="0" fontId="21" fillId="0" borderId="100" xfId="0" applyFont="1" applyBorder="1"/>
    <xf numFmtId="171" fontId="21" fillId="0" borderId="100" xfId="0" applyNumberFormat="1" applyFont="1" applyBorder="1"/>
    <xf numFmtId="172" fontId="21" fillId="0" borderId="100" xfId="232" applyNumberFormat="1" applyBorder="1"/>
    <xf numFmtId="0" fontId="21" fillId="0" borderId="100" xfId="0" applyFont="1" applyBorder="1" applyAlignment="1">
      <alignment wrapText="1"/>
    </xf>
    <xf numFmtId="171" fontId="21" fillId="13" borderId="100" xfId="0" applyNumberFormat="1" applyFont="1" applyFill="1" applyBorder="1"/>
    <xf numFmtId="172" fontId="0" fillId="0" borderId="100" xfId="232" applyNumberFormat="1" applyFont="1" applyBorder="1"/>
    <xf numFmtId="0" fontId="14" fillId="0" borderId="100" xfId="0" applyFont="1" applyBorder="1" applyAlignment="1">
      <alignment wrapText="1"/>
    </xf>
    <xf numFmtId="0" fontId="21" fillId="0" borderId="29" xfId="0" applyFont="1" applyBorder="1" applyAlignment="1">
      <alignment wrapText="1"/>
    </xf>
    <xf numFmtId="0" fontId="14" fillId="0" borderId="0" xfId="0" applyFont="1" applyAlignment="1">
      <alignment wrapText="1"/>
    </xf>
    <xf numFmtId="10" fontId="0" fillId="13" borderId="0" xfId="233" applyNumberFormat="1" applyFont="1" applyFill="1"/>
    <xf numFmtId="0" fontId="49" fillId="0" borderId="29" xfId="0" applyFont="1" applyBorder="1"/>
    <xf numFmtId="0" fontId="21" fillId="0" borderId="0" xfId="0" applyFont="1" applyAlignment="1">
      <alignment wrapText="1"/>
    </xf>
    <xf numFmtId="0" fontId="126" fillId="0" borderId="0" xfId="0" applyFont="1" applyAlignment="1">
      <alignment horizontal="left" wrapText="1"/>
    </xf>
    <xf numFmtId="0" fontId="21" fillId="0" borderId="0" xfId="0" applyFont="1" applyAlignment="1">
      <alignment horizontal="right" wrapText="1"/>
    </xf>
    <xf numFmtId="0" fontId="41" fillId="0" borderId="0" xfId="0" applyFont="1" applyAlignment="1">
      <alignment wrapText="1"/>
    </xf>
    <xf numFmtId="0" fontId="17" fillId="0" borderId="0" xfId="0" applyFont="1" applyAlignment="1">
      <alignment horizontal="right" wrapText="1"/>
    </xf>
    <xf numFmtId="0" fontId="21" fillId="0" borderId="0" xfId="38" applyAlignment="1" applyProtection="1">
      <alignment horizontal="center"/>
      <protection locked="0"/>
    </xf>
    <xf numFmtId="0" fontId="41" fillId="0" borderId="0" xfId="38" applyFont="1"/>
    <xf numFmtId="0" fontId="89" fillId="0" borderId="0" xfId="38" applyFont="1"/>
    <xf numFmtId="0" fontId="45" fillId="0" borderId="0" xfId="38" applyFont="1"/>
    <xf numFmtId="0" fontId="21" fillId="13" borderId="60" xfId="38" applyFill="1" applyBorder="1" applyAlignment="1">
      <alignment horizontal="center"/>
    </xf>
    <xf numFmtId="0" fontId="21" fillId="0" borderId="1" xfId="38" applyBorder="1" applyAlignment="1">
      <alignment horizontal="center"/>
    </xf>
    <xf numFmtId="171" fontId="0" fillId="0" borderId="93" xfId="211" applyNumberFormat="1" applyFont="1" applyBorder="1"/>
    <xf numFmtId="0" fontId="21" fillId="0" borderId="0" xfId="38" quotePrefix="1"/>
    <xf numFmtId="2" fontId="21" fillId="0" borderId="0" xfId="38" applyNumberFormat="1" applyAlignment="1">
      <alignment horizontal="center"/>
    </xf>
    <xf numFmtId="171" fontId="21" fillId="0" borderId="93" xfId="211" applyNumberFormat="1" applyBorder="1"/>
    <xf numFmtId="171" fontId="21" fillId="13" borderId="93" xfId="211" applyNumberFormat="1" applyFill="1" applyBorder="1"/>
    <xf numFmtId="171" fontId="21" fillId="13" borderId="60" xfId="38" applyNumberFormat="1" applyFill="1" applyBorder="1"/>
    <xf numFmtId="0" fontId="14" fillId="0" borderId="93" xfId="0" applyFont="1" applyBorder="1"/>
    <xf numFmtId="0" fontId="14" fillId="0" borderId="99" xfId="0" applyFont="1" applyBorder="1"/>
    <xf numFmtId="10" fontId="0" fillId="0" borderId="0" xfId="233" applyNumberFormat="1" applyFont="1"/>
    <xf numFmtId="0" fontId="21" fillId="0" borderId="0" xfId="38" applyAlignment="1">
      <alignment horizontal="center"/>
    </xf>
    <xf numFmtId="0" fontId="15" fillId="0" borderId="0" xfId="38" applyFont="1" applyAlignment="1" applyProtection="1">
      <alignment horizontal="center"/>
      <protection locked="0"/>
    </xf>
    <xf numFmtId="164" fontId="15" fillId="0" borderId="0" xfId="38" applyNumberFormat="1" applyFont="1" applyAlignment="1" applyProtection="1">
      <alignment horizontal="center"/>
      <protection locked="0"/>
    </xf>
    <xf numFmtId="0" fontId="14" fillId="0" borderId="0" xfId="38" applyFont="1" applyAlignment="1">
      <alignment horizontal="center"/>
    </xf>
    <xf numFmtId="0" fontId="21" fillId="0" borderId="0" xfId="38" applyAlignment="1">
      <alignment horizontal="centerContinuous"/>
    </xf>
    <xf numFmtId="0" fontId="14" fillId="0" borderId="0" xfId="38" quotePrefix="1" applyFont="1" applyAlignment="1">
      <alignment horizontal="center"/>
    </xf>
    <xf numFmtId="44" fontId="0" fillId="0" borderId="0" xfId="211" applyFont="1"/>
    <xf numFmtId="167" fontId="0" fillId="0" borderId="61" xfId="211" applyNumberFormat="1" applyFont="1" applyBorder="1"/>
    <xf numFmtId="167" fontId="21" fillId="0" borderId="0" xfId="38" applyNumberFormat="1"/>
    <xf numFmtId="42" fontId="0" fillId="0" borderId="0" xfId="32" applyFont="1"/>
    <xf numFmtId="42" fontId="0" fillId="0" borderId="60" xfId="32" applyFont="1" applyBorder="1"/>
    <xf numFmtId="0" fontId="19" fillId="0" borderId="0" xfId="38" applyFont="1" applyAlignment="1">
      <alignment horizontal="center"/>
    </xf>
    <xf numFmtId="42" fontId="0" fillId="0" borderId="0" xfId="211" applyNumberFormat="1" applyFont="1"/>
    <xf numFmtId="42" fontId="0" fillId="0" borderId="61" xfId="211" applyNumberFormat="1" applyFont="1" applyBorder="1"/>
    <xf numFmtId="0" fontId="17" fillId="0" borderId="0" xfId="38" quotePrefix="1" applyFont="1" applyAlignment="1">
      <alignment horizontal="centerContinuous"/>
    </xf>
    <xf numFmtId="0" fontId="6" fillId="0" borderId="0" xfId="234"/>
    <xf numFmtId="0" fontId="15" fillId="0" borderId="0" xfId="38" applyFont="1" applyProtection="1">
      <protection locked="0"/>
    </xf>
    <xf numFmtId="164" fontId="15" fillId="0" borderId="0" xfId="38" applyNumberFormat="1" applyFont="1" applyProtection="1">
      <protection locked="0"/>
    </xf>
    <xf numFmtId="0" fontId="51" fillId="0" borderId="0" xfId="234" applyFont="1"/>
    <xf numFmtId="0" fontId="79" fillId="0" borderId="0" xfId="234" applyFont="1"/>
    <xf numFmtId="0" fontId="133" fillId="0" borderId="0" xfId="38" applyFont="1"/>
    <xf numFmtId="0" fontId="18" fillId="0" borderId="0" xfId="38" applyFont="1"/>
    <xf numFmtId="0" fontId="79" fillId="0" borderId="0" xfId="234" applyFont="1" applyAlignment="1">
      <alignment horizontal="center"/>
    </xf>
    <xf numFmtId="43" fontId="79" fillId="0" borderId="0" xfId="235" applyFont="1"/>
    <xf numFmtId="0" fontId="52" fillId="0" borderId="0" xfId="234" applyFont="1"/>
    <xf numFmtId="0" fontId="51" fillId="0" borderId="0" xfId="234" applyFont="1" applyAlignment="1">
      <alignment horizontal="center"/>
    </xf>
    <xf numFmtId="43" fontId="79" fillId="0" borderId="0" xfId="235" applyFont="1" applyAlignment="1">
      <alignment horizontal="center"/>
    </xf>
    <xf numFmtId="0" fontId="134" fillId="0" borderId="0" xfId="234" applyFont="1" applyAlignment="1">
      <alignment horizontal="center"/>
    </xf>
    <xf numFmtId="0" fontId="52" fillId="0" borderId="11" xfId="234" applyFont="1" applyBorder="1"/>
    <xf numFmtId="0" fontId="52" fillId="0" borderId="0" xfId="234" quotePrefix="1" applyFont="1" applyAlignment="1">
      <alignment horizontal="center"/>
    </xf>
    <xf numFmtId="0" fontId="52" fillId="0" borderId="41" xfId="234" quotePrefix="1" applyFont="1" applyBorder="1" applyAlignment="1">
      <alignment horizontal="center"/>
    </xf>
    <xf numFmtId="0" fontId="52" fillId="0" borderId="0" xfId="234" quotePrefix="1" applyFont="1" applyAlignment="1">
      <alignment horizontal="center" wrapText="1"/>
    </xf>
    <xf numFmtId="0" fontId="52" fillId="0" borderId="41" xfId="234" quotePrefix="1" applyFont="1" applyBorder="1" applyAlignment="1">
      <alignment horizontal="center" wrapText="1"/>
    </xf>
    <xf numFmtId="0" fontId="51" fillId="0" borderId="11" xfId="234" applyFont="1" applyBorder="1" applyAlignment="1">
      <alignment wrapText="1"/>
    </xf>
    <xf numFmtId="44" fontId="51" fillId="0" borderId="0" xfId="236" applyFont="1"/>
    <xf numFmtId="0" fontId="51" fillId="5" borderId="0" xfId="234" applyFont="1" applyFill="1" applyAlignment="1">
      <alignment horizontal="center"/>
    </xf>
    <xf numFmtId="173" fontId="51" fillId="0" borderId="41" xfId="234" applyNumberFormat="1" applyFont="1" applyBorder="1" applyAlignment="1">
      <alignment horizontal="center" wrapText="1"/>
    </xf>
    <xf numFmtId="0" fontId="51" fillId="15" borderId="41" xfId="234" applyFont="1" applyFill="1" applyBorder="1" applyAlignment="1">
      <alignment wrapText="1"/>
    </xf>
    <xf numFmtId="44" fontId="51" fillId="0" borderId="93" xfId="236" applyFont="1" applyBorder="1"/>
    <xf numFmtId="9" fontId="51" fillId="0" borderId="0" xfId="237" applyFont="1" applyAlignment="1">
      <alignment horizontal="center"/>
    </xf>
    <xf numFmtId="0" fontId="51" fillId="0" borderId="94" xfId="234" applyFont="1" applyBorder="1" applyAlignment="1">
      <alignment wrapText="1"/>
    </xf>
    <xf numFmtId="0" fontId="51" fillId="0" borderId="93" xfId="234" applyFont="1" applyBorder="1" applyAlignment="1">
      <alignment horizontal="center"/>
    </xf>
    <xf numFmtId="0" fontId="51" fillId="0" borderId="95" xfId="234" applyFont="1" applyBorder="1"/>
    <xf numFmtId="0" fontId="51" fillId="0" borderId="0" xfId="234" applyFont="1" applyAlignment="1">
      <alignment horizontal="left" indent="3"/>
    </xf>
    <xf numFmtId="0" fontId="6" fillId="0" borderId="0" xfId="234" applyAlignment="1">
      <alignment horizontal="right"/>
    </xf>
    <xf numFmtId="0" fontId="6" fillId="0" borderId="0" xfId="234" applyAlignment="1">
      <alignment horizontal="center"/>
    </xf>
    <xf numFmtId="0" fontId="51" fillId="0" borderId="93" xfId="234" applyFont="1" applyBorder="1"/>
    <xf numFmtId="0" fontId="41" fillId="0" borderId="0" xfId="38" applyFont="1" applyAlignment="1">
      <alignment horizontal="center" vertical="center"/>
    </xf>
    <xf numFmtId="0" fontId="51" fillId="0" borderId="0" xfId="234" applyFont="1" applyAlignment="1">
      <alignment vertical="center"/>
    </xf>
    <xf numFmtId="0" fontId="51" fillId="0" borderId="0" xfId="234" applyFont="1" applyAlignment="1">
      <alignment vertical="top"/>
    </xf>
    <xf numFmtId="0" fontId="51" fillId="0" borderId="0" xfId="234" applyFont="1" applyAlignment="1">
      <alignment horizontal="center" vertical="center"/>
    </xf>
    <xf numFmtId="0" fontId="87" fillId="0" borderId="0" xfId="234" applyFont="1"/>
    <xf numFmtId="0" fontId="60"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0" xfId="0" applyNumberFormat="1" applyBorder="1" applyProtection="1">
      <protection locked="0"/>
    </xf>
    <xf numFmtId="39" fontId="0" fillId="0" borderId="101" xfId="0" applyNumberFormat="1" applyBorder="1" applyProtection="1">
      <protection locked="0"/>
    </xf>
    <xf numFmtId="39" fontId="0" fillId="0" borderId="29" xfId="0" applyNumberFormat="1" applyBorder="1" applyProtection="1">
      <protection locked="0"/>
    </xf>
    <xf numFmtId="39" fontId="0" fillId="0" borderId="92" xfId="0" applyNumberFormat="1" applyBorder="1" applyProtection="1">
      <protection locked="0"/>
    </xf>
    <xf numFmtId="39" fontId="21" fillId="0" borderId="100" xfId="0" applyNumberFormat="1" applyFont="1" applyBorder="1" applyProtection="1">
      <protection locked="0"/>
    </xf>
    <xf numFmtId="0" fontId="0" fillId="0" borderId="1" xfId="0" applyBorder="1" applyProtection="1">
      <protection locked="0"/>
    </xf>
    <xf numFmtId="0" fontId="18" fillId="0" borderId="0" xfId="0" applyFont="1" applyAlignment="1">
      <alignment horizontal="left" wrapText="1" indent="1"/>
    </xf>
    <xf numFmtId="0" fontId="14" fillId="0" borderId="31" xfId="0" quotePrefix="1" applyFont="1" applyBorder="1" applyAlignment="1" applyProtection="1">
      <alignment horizontal="right"/>
      <protection locked="0"/>
    </xf>
    <xf numFmtId="0" fontId="14" fillId="0" borderId="93" xfId="0" applyFont="1" applyBorder="1" applyProtection="1">
      <protection locked="0"/>
    </xf>
    <xf numFmtId="0" fontId="14" fillId="0" borderId="99" xfId="0" applyFont="1" applyBorder="1" applyAlignment="1" applyProtection="1">
      <alignment horizontal="center"/>
      <protection locked="0"/>
    </xf>
    <xf numFmtId="0" fontId="14" fillId="0" borderId="31" xfId="0" applyFont="1" applyBorder="1" applyAlignment="1" applyProtection="1">
      <alignment horizontal="right"/>
      <protection locked="0"/>
    </xf>
    <xf numFmtId="0" fontId="137" fillId="0" borderId="0" xfId="0" applyFont="1" applyAlignment="1">
      <alignment horizontal="left"/>
    </xf>
    <xf numFmtId="0" fontId="138" fillId="0" borderId="0" xfId="0" applyFont="1" applyAlignment="1">
      <alignment horizontal="left"/>
    </xf>
    <xf numFmtId="0" fontId="141" fillId="0" borderId="0" xfId="0" applyFont="1" applyAlignment="1">
      <alignment horizontal="center"/>
    </xf>
    <xf numFmtId="0" fontId="143" fillId="0" borderId="0" xfId="0" applyFont="1" applyAlignment="1">
      <alignment horizontal="centerContinuous"/>
    </xf>
    <xf numFmtId="0" fontId="144" fillId="0" borderId="0" xfId="0" applyFont="1" applyAlignment="1">
      <alignment horizontal="centerContinuous"/>
    </xf>
    <xf numFmtId="0" fontId="145" fillId="0" borderId="0" xfId="0" applyFont="1" applyAlignment="1">
      <alignment horizontal="centerContinuous"/>
    </xf>
    <xf numFmtId="0" fontId="142" fillId="0" borderId="0" xfId="0" applyFont="1" applyProtection="1">
      <protection locked="0"/>
    </xf>
    <xf numFmtId="0" fontId="147" fillId="0" borderId="0" xfId="0" applyFont="1" applyAlignment="1">
      <alignment horizontal="centerContinuous"/>
    </xf>
    <xf numFmtId="0" fontId="105" fillId="0" borderId="0" xfId="0" applyFont="1" applyAlignment="1">
      <alignment horizontal="centerContinuous"/>
    </xf>
    <xf numFmtId="0" fontId="148" fillId="0" borderId="0" xfId="0" applyFont="1"/>
    <xf numFmtId="0" fontId="17" fillId="0" borderId="17" xfId="0" applyFont="1" applyBorder="1" applyAlignment="1" applyProtection="1">
      <alignment horizontal="center"/>
      <protection locked="0"/>
    </xf>
    <xf numFmtId="0" fontId="17" fillId="0" borderId="9" xfId="0" applyFont="1" applyBorder="1" applyAlignment="1" applyProtection="1">
      <alignment horizontal="center"/>
      <protection locked="0"/>
    </xf>
    <xf numFmtId="0" fontId="17" fillId="0" borderId="31" xfId="0" applyFont="1" applyBorder="1" applyAlignment="1" applyProtection="1">
      <alignment horizontal="center" wrapText="1"/>
      <protection locked="0"/>
    </xf>
    <xf numFmtId="0" fontId="17" fillId="0" borderId="5" xfId="0" applyFont="1" applyBorder="1" applyAlignment="1" applyProtection="1">
      <alignment horizontal="center" wrapText="1"/>
      <protection locked="0"/>
    </xf>
    <xf numFmtId="0" fontId="17" fillId="0" borderId="19" xfId="0" applyFont="1" applyBorder="1" applyAlignment="1" applyProtection="1">
      <alignment horizontal="center"/>
      <protection locked="0"/>
    </xf>
    <xf numFmtId="0" fontId="17" fillId="0" borderId="4" xfId="0" applyFont="1" applyBorder="1" applyAlignment="1" applyProtection="1">
      <alignment horizontal="center"/>
      <protection locked="0"/>
    </xf>
    <xf numFmtId="0" fontId="17" fillId="0" borderId="17" xfId="0" applyFont="1" applyBorder="1" applyAlignment="1" applyProtection="1">
      <alignment horizontal="centerContinuous"/>
      <protection locked="0"/>
    </xf>
    <xf numFmtId="0" fontId="17" fillId="0" borderId="8" xfId="0" applyFont="1" applyBorder="1" applyAlignment="1" applyProtection="1">
      <alignment horizontal="center"/>
      <protection locked="0"/>
    </xf>
    <xf numFmtId="0" fontId="17" fillId="0" borderId="31"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17" fillId="0" borderId="10" xfId="0" applyFont="1" applyBorder="1" applyAlignment="1" applyProtection="1">
      <alignment horizontal="centerContinuous"/>
      <protection locked="0"/>
    </xf>
    <xf numFmtId="0" fontId="14"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21" fillId="0" borderId="44" xfId="0" applyFont="1" applyBorder="1" applyProtection="1">
      <protection locked="0"/>
    </xf>
    <xf numFmtId="0" fontId="17" fillId="0" borderId="10" xfId="0" applyFont="1" applyBorder="1" applyAlignment="1">
      <alignment horizontal="centerContinuous"/>
    </xf>
    <xf numFmtId="0" fontId="14" fillId="0" borderId="2" xfId="0" applyFont="1" applyBorder="1" applyAlignment="1">
      <alignment horizontal="centerContinuous"/>
    </xf>
    <xf numFmtId="0" fontId="0" fillId="0" borderId="3" xfId="0" applyBorder="1" applyAlignment="1">
      <alignment horizontal="centerContinuous"/>
    </xf>
    <xf numFmtId="0" fontId="17" fillId="0" borderId="17" xfId="0" applyFont="1" applyBorder="1" applyAlignment="1">
      <alignment horizontal="centerContinuous"/>
    </xf>
    <xf numFmtId="0" fontId="17" fillId="0" borderId="8" xfId="0" applyFont="1" applyBorder="1" applyAlignment="1">
      <alignment horizontal="center"/>
    </xf>
    <xf numFmtId="0" fontId="17" fillId="0" borderId="9" xfId="0" applyFont="1" applyBorder="1" applyAlignment="1">
      <alignment horizontal="center"/>
    </xf>
    <xf numFmtId="0" fontId="17" fillId="0" borderId="17" xfId="0" applyFont="1" applyBorder="1" applyAlignment="1">
      <alignment horizontal="center"/>
    </xf>
    <xf numFmtId="0" fontId="17" fillId="0" borderId="31" xfId="0" applyFont="1" applyBorder="1" applyAlignment="1">
      <alignment horizontal="center"/>
    </xf>
    <xf numFmtId="0" fontId="17" fillId="0" borderId="5" xfId="0" applyFont="1" applyBorder="1" applyAlignment="1">
      <alignment horizontal="center"/>
    </xf>
    <xf numFmtId="0" fontId="17" fillId="0" borderId="31" xfId="0" applyFont="1" applyBorder="1" applyAlignment="1">
      <alignment horizontal="center" wrapText="1"/>
    </xf>
    <xf numFmtId="0" fontId="17" fillId="0" borderId="5" xfId="0" applyFont="1" applyBorder="1" applyAlignment="1">
      <alignment horizontal="center" wrapText="1"/>
    </xf>
    <xf numFmtId="0" fontId="17" fillId="0" borderId="19" xfId="0" applyFont="1" applyBorder="1" applyAlignment="1">
      <alignment horizontal="center"/>
    </xf>
    <xf numFmtId="0" fontId="17" fillId="0" borderId="4" xfId="0" applyFont="1" applyBorder="1" applyAlignment="1">
      <alignment horizontal="center"/>
    </xf>
    <xf numFmtId="0" fontId="21" fillId="0" borderId="0" xfId="38" applyAlignment="1">
      <alignment horizontal="left" vertical="top" wrapText="1"/>
    </xf>
    <xf numFmtId="0" fontId="21" fillId="0" borderId="0" xfId="38" applyAlignment="1">
      <alignment vertical="top"/>
    </xf>
    <xf numFmtId="0" fontId="21" fillId="0" borderId="0" xfId="38" applyAlignment="1">
      <alignment horizontal="center" vertical="top" wrapText="1"/>
    </xf>
    <xf numFmtId="0" fontId="21" fillId="0" borderId="93" xfId="38" applyBorder="1" applyAlignment="1">
      <alignment horizontal="left" vertical="top" wrapText="1"/>
    </xf>
    <xf numFmtId="0" fontId="21" fillId="0" borderId="99" xfId="38" applyBorder="1" applyAlignment="1">
      <alignment horizontal="left" vertical="top" wrapText="1"/>
    </xf>
    <xf numFmtId="0" fontId="21" fillId="0" borderId="0" xfId="38" applyAlignment="1">
      <alignment horizontal="left" vertical="center" wrapText="1"/>
    </xf>
    <xf numFmtId="0" fontId="21" fillId="0" borderId="93" xfId="38" applyBorder="1" applyAlignment="1">
      <alignment horizontal="left" vertical="center" wrapText="1"/>
    </xf>
    <xf numFmtId="0" fontId="20" fillId="0" borderId="0" xfId="38" applyFont="1" applyAlignment="1">
      <alignment horizontal="center" vertical="center" wrapText="1"/>
    </xf>
    <xf numFmtId="0" fontId="91" fillId="0" borderId="0" xfId="38" applyFont="1"/>
    <xf numFmtId="0" fontId="21" fillId="0" borderId="0" xfId="38" applyAlignment="1">
      <alignment horizontal="left" vertical="top"/>
    </xf>
    <xf numFmtId="0" fontId="15" fillId="0" borderId="0" xfId="38" applyFont="1" applyAlignment="1">
      <alignment horizontal="center"/>
    </xf>
    <xf numFmtId="164" fontId="15" fillId="0" borderId="0" xfId="38" applyNumberFormat="1" applyFont="1" applyAlignment="1">
      <alignment horizontal="center"/>
    </xf>
    <xf numFmtId="0" fontId="14" fillId="0" borderId="93" xfId="38" applyFont="1" applyBorder="1" applyAlignment="1">
      <alignment horizontal="center"/>
    </xf>
    <xf numFmtId="0" fontId="14" fillId="0" borderId="0" xfId="38" applyFont="1" applyAlignment="1">
      <alignment horizontal="center" vertical="center"/>
    </xf>
    <xf numFmtId="0" fontId="39" fillId="0" borderId="0" xfId="38" applyFont="1" applyAlignment="1">
      <alignment horizontal="center"/>
    </xf>
    <xf numFmtId="0" fontId="21" fillId="0" borderId="104" xfId="38" applyBorder="1" applyAlignment="1">
      <alignment horizontal="left" wrapText="1"/>
    </xf>
    <xf numFmtId="0" fontId="14" fillId="0" borderId="100" xfId="38" applyFont="1" applyBorder="1" applyAlignment="1">
      <alignment horizontal="center" wrapText="1"/>
    </xf>
    <xf numFmtId="0" fontId="21" fillId="0" borderId="98" xfId="38" applyBorder="1" applyAlignment="1">
      <alignment horizontal="left" wrapText="1"/>
    </xf>
    <xf numFmtId="0" fontId="21" fillId="0" borderId="98" xfId="38" applyBorder="1" applyAlignment="1">
      <alignment horizontal="left"/>
    </xf>
    <xf numFmtId="0" fontId="21" fillId="0" borderId="98" xfId="38" applyBorder="1" applyAlignment="1">
      <alignment horizontal="right"/>
    </xf>
    <xf numFmtId="0" fontId="21" fillId="0" borderId="99" xfId="38" applyBorder="1" applyAlignment="1">
      <alignment horizontal="right"/>
    </xf>
    <xf numFmtId="0" fontId="53" fillId="0" borderId="0" xfId="5" quotePrefix="1" applyFont="1" applyAlignment="1">
      <alignment horizontal="center" textRotation="90"/>
    </xf>
    <xf numFmtId="164" fontId="21" fillId="0" borderId="0" xfId="0" applyNumberFormat="1" applyFont="1" applyAlignment="1" applyProtection="1">
      <alignment horizontal="left"/>
      <protection locked="0"/>
    </xf>
    <xf numFmtId="0" fontId="14" fillId="0" borderId="100" xfId="38" applyFont="1" applyBorder="1"/>
    <xf numFmtId="170" fontId="21" fillId="0" borderId="102" xfId="38" applyNumberFormat="1" applyBorder="1" applyAlignment="1" applyProtection="1">
      <alignment horizontal="left" wrapText="1"/>
      <protection locked="0"/>
    </xf>
    <xf numFmtId="170" fontId="21" fillId="0" borderId="100" xfId="38" applyNumberFormat="1" applyBorder="1" applyAlignment="1" applyProtection="1">
      <alignment horizontal="right"/>
      <protection locked="0"/>
    </xf>
    <xf numFmtId="3" fontId="21" fillId="0" borderId="102" xfId="38" applyNumberFormat="1" applyBorder="1" applyAlignment="1" applyProtection="1">
      <alignment horizontal="left" wrapText="1"/>
      <protection locked="0"/>
    </xf>
    <xf numFmtId="3" fontId="21" fillId="0" borderId="100" xfId="38" applyNumberFormat="1" applyBorder="1" applyAlignment="1" applyProtection="1">
      <alignment horizontal="right"/>
      <protection locked="0"/>
    </xf>
    <xf numFmtId="44" fontId="14" fillId="13" borderId="100" xfId="38" applyNumberFormat="1" applyFont="1" applyFill="1" applyBorder="1" applyAlignment="1">
      <alignment horizontal="right"/>
    </xf>
    <xf numFmtId="0" fontId="21" fillId="0" borderId="41" xfId="38" applyBorder="1" applyAlignment="1">
      <alignment horizontal="right"/>
    </xf>
    <xf numFmtId="3" fontId="21" fillId="0" borderId="102" xfId="38" applyNumberFormat="1" applyBorder="1" applyAlignment="1" applyProtection="1">
      <alignment horizontal="left"/>
      <protection locked="0"/>
    </xf>
    <xf numFmtId="10" fontId="21" fillId="0" borderId="102" xfId="38" applyNumberFormat="1" applyBorder="1" applyAlignment="1" applyProtection="1">
      <alignment horizontal="left" wrapText="1"/>
      <protection locked="0"/>
    </xf>
    <xf numFmtId="10" fontId="21" fillId="0" borderId="100" xfId="38" applyNumberFormat="1" applyBorder="1" applyAlignment="1" applyProtection="1">
      <alignment horizontal="right"/>
      <protection locked="0"/>
    </xf>
    <xf numFmtId="0" fontId="49" fillId="0" borderId="0" xfId="38" applyFont="1"/>
    <xf numFmtId="0" fontId="14" fillId="0" borderId="100" xfId="38" applyFont="1" applyBorder="1" applyAlignment="1">
      <alignment horizontal="center"/>
    </xf>
    <xf numFmtId="3" fontId="14" fillId="0" borderId="102" xfId="38" applyNumberFormat="1" applyFont="1" applyBorder="1" applyAlignment="1" applyProtection="1">
      <alignment horizontal="left"/>
      <protection locked="0"/>
    </xf>
    <xf numFmtId="10" fontId="21" fillId="0" borderId="102" xfId="38" applyNumberFormat="1" applyBorder="1" applyAlignment="1" applyProtection="1">
      <alignment horizontal="left"/>
      <protection locked="0"/>
    </xf>
    <xf numFmtId="0" fontId="14" fillId="0" borderId="0" xfId="38" applyFont="1" applyAlignment="1">
      <alignment vertical="center"/>
    </xf>
    <xf numFmtId="10" fontId="128" fillId="0" borderId="0" xfId="38" applyNumberFormat="1" applyFont="1" applyAlignment="1">
      <alignment vertical="top" shrinkToFit="1"/>
    </xf>
    <xf numFmtId="0" fontId="127" fillId="0" borderId="0" xfId="38" applyFont="1" applyAlignment="1">
      <alignment vertical="top" wrapText="1"/>
    </xf>
    <xf numFmtId="0" fontId="21" fillId="0" borderId="0" xfId="38" applyAlignment="1">
      <alignment horizontal="right" vertical="top"/>
    </xf>
    <xf numFmtId="0" fontId="110" fillId="0" borderId="100" xfId="38" applyFont="1" applyBorder="1" applyAlignment="1">
      <alignment horizontal="center"/>
    </xf>
    <xf numFmtId="0" fontId="21" fillId="0" borderId="100" xfId="38" applyBorder="1" applyAlignment="1">
      <alignment horizontal="left" wrapText="1"/>
    </xf>
    <xf numFmtId="170" fontId="21" fillId="0" borderId="102" xfId="38" applyNumberFormat="1" applyBorder="1" applyAlignment="1">
      <alignment horizontal="center" wrapText="1"/>
    </xf>
    <xf numFmtId="170" fontId="21" fillId="0" borderId="102" xfId="38" applyNumberFormat="1" applyBorder="1" applyAlignment="1" applyProtection="1">
      <alignment wrapText="1"/>
      <protection locked="0"/>
    </xf>
    <xf numFmtId="3" fontId="21" fillId="0" borderId="102" xfId="38" applyNumberFormat="1" applyBorder="1" applyAlignment="1">
      <alignment horizontal="center" wrapText="1"/>
    </xf>
    <xf numFmtId="3" fontId="21" fillId="0" borderId="102" xfId="38" applyNumberFormat="1" applyBorder="1" applyAlignment="1" applyProtection="1">
      <alignment wrapText="1"/>
      <protection locked="0"/>
    </xf>
    <xf numFmtId="0" fontId="21" fillId="0" borderId="100" xfId="38" applyBorder="1" applyAlignment="1">
      <alignment horizontal="left"/>
    </xf>
    <xf numFmtId="3" fontId="21" fillId="0" borderId="102" xfId="38" applyNumberFormat="1" applyBorder="1" applyAlignment="1">
      <alignment horizontal="center"/>
    </xf>
    <xf numFmtId="3" fontId="21" fillId="0" borderId="102" xfId="38" applyNumberFormat="1" applyBorder="1" applyProtection="1">
      <protection locked="0"/>
    </xf>
    <xf numFmtId="10" fontId="21" fillId="0" borderId="102" xfId="38" applyNumberFormat="1" applyBorder="1" applyAlignment="1">
      <alignment horizontal="center" wrapText="1"/>
    </xf>
    <xf numFmtId="10" fontId="21" fillId="0" borderId="102" xfId="38" applyNumberFormat="1" applyBorder="1" applyAlignment="1" applyProtection="1">
      <alignment wrapText="1"/>
      <protection locked="0"/>
    </xf>
    <xf numFmtId="3" fontId="14" fillId="0" borderId="102" xfId="38" applyNumberFormat="1" applyFont="1" applyBorder="1" applyProtection="1">
      <protection locked="0"/>
    </xf>
    <xf numFmtId="10" fontId="21" fillId="0" borderId="102" xfId="38" applyNumberFormat="1" applyBorder="1" applyAlignment="1">
      <alignment horizontal="center"/>
    </xf>
    <xf numFmtId="10" fontId="21" fillId="0" borderId="102" xfId="38" applyNumberFormat="1" applyBorder="1" applyProtection="1">
      <protection locked="0"/>
    </xf>
    <xf numFmtId="10" fontId="129" fillId="0" borderId="0" xfId="38" applyNumberFormat="1" applyFont="1" applyAlignment="1">
      <alignment vertical="top" shrinkToFit="1"/>
    </xf>
    <xf numFmtId="0" fontId="27" fillId="0" borderId="0" xfId="38" applyFont="1" applyAlignment="1">
      <alignment vertical="top" wrapText="1"/>
    </xf>
    <xf numFmtId="10" fontId="113" fillId="0" borderId="104" xfId="38" applyNumberFormat="1" applyFont="1" applyBorder="1" applyAlignment="1">
      <alignment horizontal="left" shrinkToFit="1"/>
    </xf>
    <xf numFmtId="10" fontId="21" fillId="0" borderId="0" xfId="38" applyNumberFormat="1" applyAlignment="1">
      <alignment horizontal="left" vertical="center" wrapText="1"/>
    </xf>
    <xf numFmtId="0" fontId="113" fillId="0" borderId="0" xfId="38" applyFont="1" applyAlignment="1">
      <alignment vertical="center"/>
    </xf>
    <xf numFmtId="0" fontId="21" fillId="0" borderId="0" xfId="38" applyAlignment="1">
      <alignment horizontal="justify" vertical="center"/>
    </xf>
    <xf numFmtId="0" fontId="21" fillId="0" borderId="0" xfId="38" applyAlignment="1">
      <alignment horizontal="justify" vertical="center" wrapText="1"/>
    </xf>
    <xf numFmtId="170" fontId="21" fillId="0" borderId="102" xfId="38" applyNumberFormat="1" applyBorder="1" applyAlignment="1">
      <alignment horizontal="left" wrapText="1"/>
    </xf>
    <xf numFmtId="3" fontId="21" fillId="0" borderId="102" xfId="38" applyNumberFormat="1" applyBorder="1" applyAlignment="1">
      <alignment horizontal="left" wrapText="1"/>
    </xf>
    <xf numFmtId="3" fontId="21" fillId="0" borderId="102" xfId="38" applyNumberFormat="1" applyBorder="1" applyAlignment="1">
      <alignment horizontal="left"/>
    </xf>
    <xf numFmtId="10" fontId="21" fillId="0" borderId="102" xfId="38" applyNumberFormat="1" applyBorder="1" applyAlignment="1">
      <alignment horizontal="left" wrapText="1"/>
    </xf>
    <xf numFmtId="3" fontId="14" fillId="0" borderId="102" xfId="38" applyNumberFormat="1" applyFont="1" applyBorder="1" applyAlignment="1">
      <alignment horizontal="left"/>
    </xf>
    <xf numFmtId="10" fontId="21" fillId="0" borderId="102" xfId="38" applyNumberFormat="1" applyBorder="1" applyAlignment="1">
      <alignment horizontal="left"/>
    </xf>
    <xf numFmtId="10" fontId="21" fillId="0" borderId="0" xfId="38" applyNumberFormat="1" applyAlignment="1">
      <alignment horizontal="left"/>
    </xf>
    <xf numFmtId="10" fontId="21" fillId="0" borderId="0" xfId="38" applyNumberFormat="1" applyAlignment="1" applyProtection="1">
      <alignment horizontal="left"/>
      <protection locked="0"/>
    </xf>
    <xf numFmtId="10" fontId="21" fillId="0" borderId="0" xfId="38" applyNumberFormat="1" applyAlignment="1" applyProtection="1">
      <alignment horizontal="right"/>
      <protection locked="0"/>
    </xf>
    <xf numFmtId="0" fontId="27" fillId="0" borderId="0" xfId="38" applyFont="1"/>
    <xf numFmtId="0" fontId="27" fillId="0" borderId="0" xfId="38" applyFont="1" applyAlignment="1">
      <alignment vertical="center"/>
    </xf>
    <xf numFmtId="0" fontId="46" fillId="0" borderId="0" xfId="38" applyFont="1"/>
    <xf numFmtId="0" fontId="27" fillId="0" borderId="0" xfId="38" applyFont="1" applyAlignment="1">
      <alignment horizontal="left" indent="6"/>
    </xf>
    <xf numFmtId="10" fontId="21" fillId="0" borderId="100" xfId="38" applyNumberFormat="1" applyBorder="1" applyProtection="1">
      <protection locked="0"/>
    </xf>
    <xf numFmtId="0" fontId="27" fillId="0" borderId="0" xfId="38" applyFont="1" applyAlignment="1">
      <alignment horizontal="center"/>
    </xf>
    <xf numFmtId="0" fontId="27" fillId="0" borderId="0" xfId="38" applyFont="1" applyAlignment="1">
      <alignment horizontal="left" indent="4"/>
    </xf>
    <xf numFmtId="0" fontId="27" fillId="0" borderId="0" xfId="38" applyFont="1" applyAlignment="1">
      <alignment horizontal="left" indent="8"/>
    </xf>
    <xf numFmtId="0" fontId="27" fillId="0" borderId="0" xfId="38" applyFont="1" applyAlignment="1">
      <alignment vertical="top"/>
    </xf>
    <xf numFmtId="0" fontId="113" fillId="0" borderId="0" xfId="38" applyFont="1"/>
    <xf numFmtId="0" fontId="21" fillId="0" borderId="0" xfId="38" applyAlignment="1">
      <alignment horizontal="justify"/>
    </xf>
    <xf numFmtId="10" fontId="21" fillId="0" borderId="0" xfId="38" applyNumberFormat="1"/>
    <xf numFmtId="0" fontId="21" fillId="0" borderId="102" xfId="38" applyBorder="1"/>
    <xf numFmtId="164" fontId="15" fillId="0" borderId="0" xfId="38" applyNumberFormat="1" applyFont="1" applyAlignment="1">
      <alignment horizontal="centerContinuous"/>
    </xf>
    <xf numFmtId="0" fontId="19" fillId="0" borderId="0" xfId="38" applyFont="1" applyAlignment="1">
      <alignment horizontal="left"/>
    </xf>
    <xf numFmtId="0" fontId="15" fillId="0" borderId="0" xfId="38" applyFont="1" applyAlignment="1">
      <alignment horizontal="centerContinuous"/>
    </xf>
    <xf numFmtId="0" fontId="14" fillId="0" borderId="0" xfId="38" applyFont="1" applyAlignment="1">
      <alignment horizontal="left" vertical="center"/>
    </xf>
    <xf numFmtId="0" fontId="20" fillId="0" borderId="0" xfId="38" applyFont="1" applyAlignment="1">
      <alignment horizontal="right"/>
    </xf>
    <xf numFmtId="0" fontId="20" fillId="0" borderId="0" xfId="38" applyFont="1" applyAlignment="1">
      <alignment horizontal="left"/>
    </xf>
    <xf numFmtId="0" fontId="21" fillId="0" borderId="10" xfId="38" applyBorder="1"/>
    <xf numFmtId="0" fontId="21" fillId="0" borderId="2" xfId="38" applyBorder="1"/>
    <xf numFmtId="0" fontId="21" fillId="0" borderId="10" xfId="38" applyBorder="1" applyAlignment="1">
      <alignment horizontal="centerContinuous"/>
    </xf>
    <xf numFmtId="0" fontId="21" fillId="0" borderId="2" xfId="38" applyBorder="1" applyAlignment="1">
      <alignment horizontal="center"/>
    </xf>
    <xf numFmtId="0" fontId="21" fillId="0" borderId="3" xfId="38" applyBorder="1" applyAlignment="1">
      <alignment horizontal="center"/>
    </xf>
    <xf numFmtId="0" fontId="21" fillId="0" borderId="31" xfId="38" applyBorder="1"/>
    <xf numFmtId="0" fontId="21" fillId="0" borderId="94" xfId="38" applyBorder="1"/>
    <xf numFmtId="0" fontId="21" fillId="0" borderId="95" xfId="38" applyBorder="1"/>
    <xf numFmtId="0" fontId="21" fillId="0" borderId="18" xfId="38" applyBorder="1"/>
    <xf numFmtId="0" fontId="21" fillId="0" borderId="41" xfId="38" applyBorder="1"/>
    <xf numFmtId="0" fontId="21" fillId="0" borderId="19" xfId="38" applyBorder="1"/>
    <xf numFmtId="0" fontId="21" fillId="0" borderId="1" xfId="38" applyBorder="1"/>
    <xf numFmtId="0" fontId="21" fillId="0" borderId="21" xfId="38" applyBorder="1"/>
    <xf numFmtId="0" fontId="21" fillId="0" borderId="47" xfId="38" applyBorder="1"/>
    <xf numFmtId="0" fontId="56" fillId="0" borderId="0" xfId="238" quotePrefix="1" applyFont="1" applyAlignment="1">
      <alignment horizontal="right"/>
    </xf>
    <xf numFmtId="0" fontId="19" fillId="0" borderId="0" xfId="38" applyFont="1" applyProtection="1">
      <protection locked="0"/>
    </xf>
    <xf numFmtId="0" fontId="14" fillId="0" borderId="99" xfId="38" applyFont="1" applyBorder="1" applyAlignment="1">
      <alignment horizontal="center"/>
    </xf>
    <xf numFmtId="0" fontId="5" fillId="0" borderId="0" xfId="238"/>
    <xf numFmtId="164" fontId="19" fillId="0" borderId="0" xfId="38" applyNumberFormat="1" applyFont="1" applyAlignment="1" applyProtection="1">
      <alignment horizontal="left"/>
      <protection locked="0"/>
    </xf>
    <xf numFmtId="0" fontId="21" fillId="0" borderId="105" xfId="38" applyBorder="1"/>
    <xf numFmtId="0" fontId="21" fillId="0" borderId="104" xfId="38" applyBorder="1"/>
    <xf numFmtId="0" fontId="21" fillId="0" borderId="103" xfId="38" applyBorder="1"/>
    <xf numFmtId="0" fontId="14" fillId="0" borderId="0" xfId="38" quotePrefix="1" applyFont="1" applyAlignment="1" applyProtection="1">
      <alignment horizontal="center"/>
      <protection locked="0"/>
    </xf>
    <xf numFmtId="0" fontId="15" fillId="0" borderId="0" xfId="38" applyFont="1" applyAlignment="1" applyProtection="1">
      <alignment horizontal="centerContinuous"/>
      <protection locked="0"/>
    </xf>
    <xf numFmtId="0" fontId="21" fillId="0" borderId="0" xfId="38" applyAlignment="1" applyProtection="1">
      <alignment horizontal="centerContinuous"/>
      <protection locked="0"/>
    </xf>
    <xf numFmtId="164" fontId="15" fillId="0" borderId="0" xfId="38" applyNumberFormat="1" applyFont="1" applyAlignment="1" applyProtection="1">
      <alignment horizontal="centerContinuous"/>
      <protection locked="0"/>
    </xf>
    <xf numFmtId="0" fontId="14" fillId="0" borderId="0" xfId="38" applyFont="1" applyAlignment="1" applyProtection="1">
      <alignment horizontal="center"/>
      <protection locked="0"/>
    </xf>
    <xf numFmtId="0" fontId="21" fillId="0" borderId="105" xfId="38" applyBorder="1" applyProtection="1">
      <protection locked="0"/>
    </xf>
    <xf numFmtId="0" fontId="21" fillId="0" borderId="104" xfId="38" applyBorder="1" applyProtection="1">
      <protection locked="0"/>
    </xf>
    <xf numFmtId="0" fontId="14" fillId="0" borderId="100" xfId="38" applyFont="1" applyBorder="1" applyAlignment="1" applyProtection="1">
      <alignment horizontal="centerContinuous"/>
      <protection locked="0"/>
    </xf>
    <xf numFmtId="0" fontId="21" fillId="0" borderId="100" xfId="38" applyBorder="1" applyAlignment="1" applyProtection="1">
      <alignment horizontal="centerContinuous"/>
      <protection locked="0"/>
    </xf>
    <xf numFmtId="0" fontId="21" fillId="0" borderId="102" xfId="38" applyBorder="1" applyAlignment="1" applyProtection="1">
      <alignment horizontal="centerContinuous"/>
      <protection locked="0"/>
    </xf>
    <xf numFmtId="0" fontId="14" fillId="0" borderId="94" xfId="38" applyFont="1" applyBorder="1" applyAlignment="1" applyProtection="1">
      <alignment horizontal="centerContinuous"/>
      <protection locked="0"/>
    </xf>
    <xf numFmtId="0" fontId="14" fillId="0" borderId="93" xfId="38" applyFont="1" applyBorder="1" applyAlignment="1" applyProtection="1">
      <alignment horizontal="centerContinuous"/>
      <protection locked="0"/>
    </xf>
    <xf numFmtId="0" fontId="14" fillId="0" borderId="94" xfId="38" quotePrefix="1" applyFont="1" applyBorder="1" applyAlignment="1" applyProtection="1">
      <alignment horizontal="center"/>
      <protection locked="0"/>
    </xf>
    <xf numFmtId="0" fontId="14" fillId="0" borderId="92" xfId="38" quotePrefix="1" applyFont="1" applyBorder="1" applyAlignment="1" applyProtection="1">
      <alignment horizontal="center"/>
      <protection locked="0"/>
    </xf>
    <xf numFmtId="0" fontId="14" fillId="0" borderId="95" xfId="38" quotePrefix="1" applyFont="1" applyBorder="1" applyAlignment="1" applyProtection="1">
      <alignment horizontal="center"/>
      <protection locked="0"/>
    </xf>
    <xf numFmtId="0" fontId="21" fillId="0" borderId="98" xfId="38" applyBorder="1" applyProtection="1">
      <protection locked="0"/>
    </xf>
    <xf numFmtId="0" fontId="21" fillId="0" borderId="99" xfId="38" applyBorder="1" applyProtection="1">
      <protection locked="0"/>
    </xf>
    <xf numFmtId="0" fontId="14" fillId="0" borderId="0" xfId="38" applyFont="1" applyProtection="1">
      <protection locked="0"/>
    </xf>
    <xf numFmtId="0" fontId="14" fillId="0" borderId="98" xfId="38" applyFont="1" applyBorder="1" applyAlignment="1" applyProtection="1">
      <alignment horizontal="centerContinuous"/>
      <protection locked="0"/>
    </xf>
    <xf numFmtId="0" fontId="21" fillId="0" borderId="99" xfId="38" applyBorder="1" applyAlignment="1" applyProtection="1">
      <alignment horizontal="centerContinuous"/>
      <protection locked="0"/>
    </xf>
    <xf numFmtId="0" fontId="14" fillId="0" borderId="99" xfId="38" applyFont="1" applyBorder="1" applyAlignment="1" applyProtection="1">
      <alignment horizontal="centerContinuous"/>
      <protection locked="0"/>
    </xf>
    <xf numFmtId="0" fontId="14" fillId="0" borderId="102" xfId="38" applyFont="1" applyBorder="1" applyAlignment="1" applyProtection="1">
      <alignment horizontal="centerContinuous"/>
      <protection locked="0"/>
    </xf>
    <xf numFmtId="0" fontId="21" fillId="0" borderId="98" xfId="38" applyBorder="1" applyAlignment="1" applyProtection="1">
      <alignment horizontal="left"/>
      <protection locked="0"/>
    </xf>
    <xf numFmtId="0" fontId="21" fillId="0" borderId="99" xfId="38" applyBorder="1" applyAlignment="1" applyProtection="1">
      <alignment horizontal="left"/>
      <protection locked="0"/>
    </xf>
    <xf numFmtId="0" fontId="21" fillId="0" borderId="102" xfId="38" applyBorder="1" applyAlignment="1" applyProtection="1">
      <alignment horizontal="left"/>
      <protection locked="0"/>
    </xf>
    <xf numFmtId="0" fontId="21" fillId="0" borderId="98" xfId="38" applyBorder="1" applyAlignment="1" applyProtection="1">
      <alignment horizontal="centerContinuous"/>
      <protection locked="0"/>
    </xf>
    <xf numFmtId="0" fontId="14" fillId="0" borderId="0" xfId="38" applyFont="1" applyAlignment="1" applyProtection="1">
      <alignment horizontal="centerContinuous"/>
      <protection locked="0"/>
    </xf>
    <xf numFmtId="4" fontId="21" fillId="0" borderId="0" xfId="38" applyNumberFormat="1" applyAlignment="1" applyProtection="1">
      <alignment horizontal="centerContinuous"/>
      <protection locked="0"/>
    </xf>
    <xf numFmtId="4" fontId="21" fillId="0" borderId="0" xfId="38" applyNumberFormat="1" applyAlignment="1">
      <alignment horizontal="centerContinuous"/>
    </xf>
    <xf numFmtId="0" fontId="21" fillId="0" borderId="93" xfId="38" applyBorder="1" applyAlignment="1">
      <alignment horizontal="right"/>
    </xf>
    <xf numFmtId="0" fontId="20" fillId="0" borderId="0" xfId="38" applyFont="1"/>
    <xf numFmtId="0" fontId="14" fillId="0" borderId="21" xfId="38" applyFont="1" applyBorder="1"/>
    <xf numFmtId="0" fontId="14" fillId="0" borderId="23" xfId="38" applyFont="1" applyBorder="1"/>
    <xf numFmtId="0" fontId="14" fillId="0" borderId="104" xfId="38" applyFont="1" applyBorder="1"/>
    <xf numFmtId="0" fontId="20" fillId="0" borderId="93" xfId="38" applyFont="1" applyBorder="1"/>
    <xf numFmtId="0" fontId="56" fillId="0" borderId="0" xfId="5" applyFont="1"/>
    <xf numFmtId="164" fontId="19" fillId="0" borderId="0" xfId="0" applyNumberFormat="1" applyFont="1" applyAlignment="1" applyProtection="1">
      <alignment horizontal="left"/>
      <protection locked="0"/>
    </xf>
    <xf numFmtId="0" fontId="41" fillId="0" borderId="0" xfId="38" applyFont="1" applyAlignment="1">
      <alignment horizontal="left"/>
    </xf>
    <xf numFmtId="0" fontId="14" fillId="0" borderId="0" xfId="38" applyFont="1" applyAlignment="1">
      <alignment horizontal="left" wrapText="1"/>
    </xf>
    <xf numFmtId="0" fontId="39" fillId="0" borderId="0" xfId="38" applyFont="1" applyAlignment="1">
      <alignment horizontal="left"/>
    </xf>
    <xf numFmtId="0" fontId="21" fillId="0" borderId="93" xfId="38" applyBorder="1" applyAlignment="1">
      <alignment horizontal="left"/>
    </xf>
    <xf numFmtId="0" fontId="0" fillId="0" borderId="0" xfId="0" applyAlignment="1">
      <alignment horizontal="left" wrapText="1"/>
    </xf>
    <xf numFmtId="0" fontId="14" fillId="0" borderId="93" xfId="38" applyFont="1" applyBorder="1" applyAlignment="1">
      <alignment horizontal="left"/>
    </xf>
    <xf numFmtId="0" fontId="29" fillId="0" borderId="0" xfId="38" applyFont="1" applyAlignment="1">
      <alignment horizontal="left"/>
    </xf>
    <xf numFmtId="0" fontId="52" fillId="0" borderId="0" xfId="38" applyFont="1" applyAlignment="1">
      <alignment horizontal="left"/>
    </xf>
    <xf numFmtId="0" fontId="60" fillId="0" borderId="0" xfId="12" applyFill="1" applyAlignment="1">
      <alignment horizontal="left"/>
    </xf>
    <xf numFmtId="0" fontId="149" fillId="0" borderId="0" xfId="12" applyFont="1" applyFill="1" applyAlignment="1">
      <alignment horizontal="left"/>
    </xf>
    <xf numFmtId="0" fontId="60" fillId="0" borderId="0" xfId="12" applyAlignment="1">
      <alignment horizontal="left"/>
    </xf>
    <xf numFmtId="0" fontId="24" fillId="0" borderId="0" xfId="38" applyFont="1" applyAlignment="1">
      <alignment horizontal="left"/>
    </xf>
    <xf numFmtId="0" fontId="83" fillId="0" borderId="0" xfId="38" applyFont="1" applyAlignment="1">
      <alignment horizontal="left"/>
    </xf>
    <xf numFmtId="0" fontId="150" fillId="0" borderId="0" xfId="38" applyFont="1" applyAlignment="1">
      <alignment horizontal="left"/>
    </xf>
    <xf numFmtId="0" fontId="77" fillId="0" borderId="93" xfId="38" applyFont="1" applyBorder="1" applyAlignment="1">
      <alignment horizontal="left"/>
    </xf>
    <xf numFmtId="0" fontId="76" fillId="0" borderId="93" xfId="38" applyFont="1" applyBorder="1" applyAlignment="1">
      <alignment horizontal="left"/>
    </xf>
    <xf numFmtId="0" fontId="39" fillId="10" borderId="0" xfId="38" applyFont="1" applyFill="1" applyAlignment="1">
      <alignment horizontal="left"/>
    </xf>
    <xf numFmtId="0" fontId="14" fillId="10" borderId="0" xfId="38" applyFont="1" applyFill="1" applyAlignment="1">
      <alignment horizontal="left"/>
    </xf>
    <xf numFmtId="0" fontId="21" fillId="10" borderId="0" xfId="38" applyFill="1" applyAlignment="1">
      <alignment horizontal="left"/>
    </xf>
    <xf numFmtId="0" fontId="21" fillId="10" borderId="104" xfId="38" applyFill="1" applyBorder="1" applyAlignment="1">
      <alignment horizontal="left"/>
    </xf>
    <xf numFmtId="0" fontId="14" fillId="10" borderId="93" xfId="38" applyFont="1" applyFill="1" applyBorder="1" applyAlignment="1">
      <alignment horizontal="left"/>
    </xf>
    <xf numFmtId="0" fontId="21" fillId="10" borderId="93" xfId="38" applyFill="1" applyBorder="1" applyAlignment="1">
      <alignment horizontal="left"/>
    </xf>
    <xf numFmtId="0" fontId="21" fillId="10" borderId="99" xfId="38" applyFill="1" applyBorder="1" applyAlignment="1">
      <alignment horizontal="left"/>
    </xf>
    <xf numFmtId="0" fontId="152" fillId="0" borderId="0" xfId="38" applyFont="1" applyAlignment="1">
      <alignment horizontal="left"/>
    </xf>
    <xf numFmtId="0" fontId="24" fillId="0" borderId="0" xfId="38" applyFont="1" applyAlignment="1">
      <alignment horizontal="center"/>
    </xf>
    <xf numFmtId="0" fontId="27" fillId="0" borderId="0" xfId="38" applyFont="1" applyAlignment="1">
      <alignment horizontal="left"/>
    </xf>
    <xf numFmtId="0" fontId="16" fillId="0" borderId="0" xfId="38" applyFont="1" applyAlignment="1">
      <alignment horizontal="left"/>
    </xf>
    <xf numFmtId="0" fontId="18" fillId="0" borderId="0" xfId="38" applyFont="1" applyAlignment="1">
      <alignment horizontal="left"/>
    </xf>
    <xf numFmtId="0" fontId="21" fillId="0" borderId="0" xfId="0" applyFont="1" applyAlignment="1">
      <alignment horizontal="left" wrapText="1"/>
    </xf>
    <xf numFmtId="0" fontId="27" fillId="0" borderId="104" xfId="38" applyFont="1" applyBorder="1" applyAlignment="1">
      <alignment horizontal="left" wrapText="1"/>
    </xf>
    <xf numFmtId="0" fontId="27" fillId="0" borderId="0" xfId="38" applyFont="1" applyAlignment="1">
      <alignment horizontal="left" wrapText="1"/>
    </xf>
    <xf numFmtId="10" fontId="128" fillId="0" borderId="0" xfId="38" applyNumberFormat="1" applyFont="1" applyAlignment="1">
      <alignment shrinkToFit="1"/>
    </xf>
    <xf numFmtId="0" fontId="127" fillId="0" borderId="0" xfId="38" applyFont="1" applyAlignment="1">
      <alignment wrapText="1"/>
    </xf>
    <xf numFmtId="10" fontId="129" fillId="0" borderId="0" xfId="38" applyNumberFormat="1" applyFont="1" applyAlignment="1">
      <alignment horizontal="left" shrinkToFit="1"/>
    </xf>
    <xf numFmtId="10" fontId="129" fillId="0" borderId="104" xfId="38" applyNumberFormat="1" applyFont="1" applyBorder="1" applyAlignment="1">
      <alignment horizontal="left" shrinkToFit="1"/>
    </xf>
    <xf numFmtId="168" fontId="30" fillId="0" borderId="72" xfId="6" applyNumberFormat="1" applyBorder="1" applyAlignment="1" applyProtection="1">
      <alignment horizontal="center"/>
      <protection locked="0"/>
    </xf>
    <xf numFmtId="0" fontId="102" fillId="0" borderId="0" xfId="0" applyFont="1" applyAlignment="1" applyProtection="1">
      <alignment horizontal="right"/>
      <protection locked="0"/>
    </xf>
    <xf numFmtId="0" fontId="21" fillId="0" borderId="99" xfId="38" applyBorder="1" applyAlignment="1">
      <alignment wrapText="1"/>
    </xf>
    <xf numFmtId="0" fontId="21" fillId="0" borderId="102" xfId="38" applyBorder="1" applyAlignment="1">
      <alignment wrapText="1"/>
    </xf>
    <xf numFmtId="39" fontId="30" fillId="0" borderId="117" xfId="6" applyBorder="1" applyProtection="1">
      <protection locked="0"/>
    </xf>
    <xf numFmtId="39" fontId="0" fillId="0" borderId="99" xfId="0" applyNumberFormat="1" applyBorder="1" applyProtection="1">
      <protection locked="0"/>
    </xf>
    <xf numFmtId="0" fontId="16" fillId="0" borderId="105" xfId="0" applyFont="1" applyBorder="1" applyAlignment="1" applyProtection="1">
      <alignment horizontal="center"/>
      <protection locked="0"/>
    </xf>
    <xf numFmtId="0" fontId="16" fillId="0" borderId="104" xfId="0" applyFont="1" applyBorder="1" applyProtection="1">
      <protection locked="0"/>
    </xf>
    <xf numFmtId="39" fontId="16" fillId="0" borderId="103" xfId="0" applyNumberFormat="1" applyFont="1" applyBorder="1"/>
    <xf numFmtId="0" fontId="16" fillId="0" borderId="11" xfId="0" applyFont="1" applyBorder="1" applyAlignment="1" applyProtection="1">
      <alignment horizontal="center"/>
      <protection locked="0"/>
    </xf>
    <xf numFmtId="39" fontId="16" fillId="0" borderId="41" xfId="0" applyNumberFormat="1" applyFont="1" applyBorder="1"/>
    <xf numFmtId="0" fontId="16" fillId="0" borderId="11" xfId="0" applyFont="1" applyBorder="1" applyAlignment="1">
      <alignment horizontal="center"/>
    </xf>
    <xf numFmtId="0" fontId="16" fillId="0" borderId="26" xfId="0" applyFont="1" applyBorder="1" applyAlignment="1" applyProtection="1">
      <alignment horizontal="center"/>
      <protection locked="0"/>
    </xf>
    <xf numFmtId="0" fontId="0" fillId="0" borderId="104" xfId="0" applyBorder="1" applyProtection="1">
      <protection locked="0"/>
    </xf>
    <xf numFmtId="0" fontId="17" fillId="0" borderId="12" xfId="0" applyFont="1" applyBorder="1" applyAlignment="1" applyProtection="1">
      <alignment horizontal="center"/>
      <protection locked="0"/>
    </xf>
    <xf numFmtId="0" fontId="0" fillId="0" borderId="29" xfId="0" applyBorder="1" applyProtection="1">
      <protection locked="0"/>
    </xf>
    <xf numFmtId="0" fontId="16" fillId="0" borderId="29" xfId="0" applyFont="1" applyBorder="1" applyAlignment="1" applyProtection="1">
      <alignment horizontal="center"/>
      <protection locked="0"/>
    </xf>
    <xf numFmtId="0" fontId="16" fillId="0" borderId="29" xfId="0" applyFont="1" applyBorder="1" applyAlignment="1">
      <alignment horizontal="center"/>
    </xf>
    <xf numFmtId="0" fontId="16" fillId="0" borderId="101" xfId="0" applyFont="1" applyBorder="1" applyProtection="1">
      <protection locked="0"/>
    </xf>
    <xf numFmtId="0" fontId="16" fillId="0" borderId="29" xfId="0" applyFont="1" applyBorder="1" applyProtection="1">
      <protection locked="0"/>
    </xf>
    <xf numFmtId="0" fontId="16" fillId="0" borderId="29" xfId="0" applyFont="1" applyBorder="1"/>
    <xf numFmtId="0" fontId="16" fillId="0" borderId="29" xfId="0" applyFont="1" applyBorder="1" applyAlignment="1" applyProtection="1">
      <alignment wrapText="1"/>
      <protection locked="0"/>
    </xf>
    <xf numFmtId="0" fontId="16" fillId="0" borderId="39" xfId="0" applyFont="1" applyBorder="1" applyProtection="1">
      <protection locked="0"/>
    </xf>
    <xf numFmtId="39" fontId="16" fillId="0" borderId="29" xfId="0" applyNumberFormat="1" applyFont="1" applyBorder="1" applyProtection="1">
      <protection locked="0"/>
    </xf>
    <xf numFmtId="39" fontId="16" fillId="0" borderId="29" xfId="0" applyNumberFormat="1" applyFont="1" applyBorder="1"/>
    <xf numFmtId="39" fontId="16" fillId="0" borderId="39" xfId="0" applyNumberFormat="1" applyFont="1" applyBorder="1" applyProtection="1">
      <protection locked="0"/>
    </xf>
    <xf numFmtId="0" fontId="16" fillId="0" borderId="11" xfId="0" applyFont="1" applyBorder="1" applyProtection="1">
      <protection locked="0"/>
    </xf>
    <xf numFmtId="0" fontId="16" fillId="0" borderId="105" xfId="0" applyFont="1" applyBorder="1" applyProtection="1">
      <protection locked="0"/>
    </xf>
    <xf numFmtId="0" fontId="16" fillId="0" borderId="11" xfId="0" applyFont="1" applyBorder="1"/>
    <xf numFmtId="0" fontId="16" fillId="0" borderId="11" xfId="0" applyFont="1" applyBorder="1" applyAlignment="1" applyProtection="1">
      <alignment wrapText="1"/>
      <protection locked="0"/>
    </xf>
    <xf numFmtId="0" fontId="16" fillId="0" borderId="26" xfId="0" applyFont="1" applyBorder="1" applyProtection="1">
      <protection locked="0"/>
    </xf>
    <xf numFmtId="0" fontId="0" fillId="0" borderId="11" xfId="0" applyBorder="1" applyProtection="1">
      <protection locked="0"/>
    </xf>
    <xf numFmtId="39" fontId="16" fillId="0" borderId="118" xfId="0" applyNumberFormat="1" applyFont="1" applyBorder="1"/>
    <xf numFmtId="0" fontId="16" fillId="0" borderId="101" xfId="0" applyFont="1" applyBorder="1" applyAlignment="1" applyProtection="1">
      <alignment horizontal="center"/>
      <protection locked="0"/>
    </xf>
    <xf numFmtId="0" fontId="0" fillId="0" borderId="39" xfId="0" applyBorder="1" applyProtection="1">
      <protection locked="0"/>
    </xf>
    <xf numFmtId="39" fontId="16" fillId="0" borderId="101" xfId="0" applyNumberFormat="1" applyFont="1" applyBorder="1" applyProtection="1">
      <protection locked="0"/>
    </xf>
    <xf numFmtId="39" fontId="16" fillId="0" borderId="39" xfId="0" applyNumberFormat="1" applyFont="1" applyBorder="1"/>
    <xf numFmtId="39" fontId="16" fillId="0" borderId="101" xfId="0" applyNumberFormat="1" applyFont="1" applyBorder="1"/>
    <xf numFmtId="39" fontId="16" fillId="0" borderId="99" xfId="0" applyNumberFormat="1" applyFont="1" applyBorder="1"/>
    <xf numFmtId="39" fontId="16" fillId="0" borderId="119" xfId="0" applyNumberFormat="1" applyFont="1" applyBorder="1"/>
    <xf numFmtId="39" fontId="16" fillId="0" borderId="120" xfId="0" applyNumberFormat="1" applyFont="1" applyBorder="1"/>
    <xf numFmtId="0" fontId="0" fillId="4" borderId="105" xfId="0" applyFill="1" applyBorder="1" applyProtection="1">
      <protection locked="0"/>
    </xf>
    <xf numFmtId="0" fontId="16" fillId="4" borderId="101" xfId="0" applyFont="1" applyFill="1" applyBorder="1" applyProtection="1">
      <protection locked="0"/>
    </xf>
    <xf numFmtId="0" fontId="0" fillId="4" borderId="101" xfId="0" applyFill="1" applyBorder="1" applyProtection="1">
      <protection locked="0"/>
    </xf>
    <xf numFmtId="0" fontId="17" fillId="4" borderId="101" xfId="0" applyFont="1" applyFill="1" applyBorder="1" applyAlignment="1" applyProtection="1">
      <alignment horizontal="center"/>
      <protection locked="0"/>
    </xf>
    <xf numFmtId="0" fontId="17" fillId="4" borderId="11" xfId="0" applyFont="1" applyFill="1" applyBorder="1" applyAlignment="1" applyProtection="1">
      <alignment horizontal="center"/>
      <protection locked="0"/>
    </xf>
    <xf numFmtId="0" fontId="16" fillId="4" borderId="29" xfId="0" applyFont="1" applyFill="1" applyBorder="1" applyProtection="1">
      <protection locked="0"/>
    </xf>
    <xf numFmtId="0" fontId="17" fillId="4" borderId="29" xfId="0" applyFont="1" applyFill="1" applyBorder="1" applyAlignment="1" applyProtection="1">
      <alignment horizontal="center"/>
      <protection locked="0"/>
    </xf>
    <xf numFmtId="0" fontId="17" fillId="4" borderId="26" xfId="0" applyFont="1" applyFill="1" applyBorder="1" applyAlignment="1" applyProtection="1">
      <alignment horizontal="center"/>
      <protection locked="0"/>
    </xf>
    <xf numFmtId="0" fontId="17" fillId="4" borderId="39" xfId="0" applyFont="1" applyFill="1" applyBorder="1" applyAlignment="1" applyProtection="1">
      <alignment horizontal="center"/>
      <protection locked="0"/>
    </xf>
    <xf numFmtId="164" fontId="17" fillId="4" borderId="39" xfId="0" applyNumberFormat="1" applyFont="1" applyFill="1" applyBorder="1" applyAlignment="1" applyProtection="1">
      <alignment horizontal="center"/>
      <protection locked="0"/>
    </xf>
    <xf numFmtId="0" fontId="16" fillId="4" borderId="100" xfId="0" applyFont="1" applyFill="1" applyBorder="1" applyAlignment="1" applyProtection="1">
      <alignment horizontal="center"/>
      <protection locked="0"/>
    </xf>
    <xf numFmtId="0" fontId="17" fillId="4" borderId="100" xfId="0" applyFont="1" applyFill="1" applyBorder="1" applyAlignment="1" applyProtection="1">
      <alignment horizontal="right"/>
      <protection locked="0"/>
    </xf>
    <xf numFmtId="39" fontId="16" fillId="4" borderId="100" xfId="0" applyNumberFormat="1" applyFont="1" applyFill="1" applyBorder="1" applyProtection="1">
      <protection locked="0"/>
    </xf>
    <xf numFmtId="39" fontId="16" fillId="4" borderId="100" xfId="0" applyNumberFormat="1" applyFont="1" applyFill="1" applyBorder="1"/>
    <xf numFmtId="0" fontId="16" fillId="4" borderId="98" xfId="0" applyFont="1" applyFill="1" applyBorder="1" applyAlignment="1" applyProtection="1">
      <alignment horizontal="center"/>
      <protection locked="0"/>
    </xf>
    <xf numFmtId="0" fontId="17" fillId="4" borderId="99" xfId="0" applyFont="1" applyFill="1" applyBorder="1" applyAlignment="1" applyProtection="1">
      <alignment horizontal="center"/>
      <protection locked="0"/>
    </xf>
    <xf numFmtId="39" fontId="16" fillId="4" borderId="99" xfId="0" applyNumberFormat="1" applyFont="1" applyFill="1" applyBorder="1"/>
    <xf numFmtId="39" fontId="16" fillId="4" borderId="102" xfId="0" applyNumberFormat="1" applyFont="1" applyFill="1" applyBorder="1"/>
    <xf numFmtId="39" fontId="16" fillId="4" borderId="99" xfId="0" applyNumberFormat="1" applyFont="1" applyFill="1" applyBorder="1" applyProtection="1">
      <protection locked="0"/>
    </xf>
    <xf numFmtId="0" fontId="17" fillId="0" borderId="103" xfId="0" applyFont="1" applyBorder="1" applyAlignment="1" applyProtection="1">
      <alignment horizontal="right"/>
      <protection locked="0"/>
    </xf>
    <xf numFmtId="0" fontId="17" fillId="0" borderId="27" xfId="0" applyFont="1" applyBorder="1" applyAlignment="1" applyProtection="1">
      <alignment horizontal="right"/>
      <protection locked="0"/>
    </xf>
    <xf numFmtId="0" fontId="17" fillId="4" borderId="99" xfId="0" applyFont="1" applyFill="1" applyBorder="1" applyAlignment="1" applyProtection="1">
      <alignment horizontal="right"/>
      <protection locked="0"/>
    </xf>
    <xf numFmtId="39" fontId="17" fillId="2" borderId="66" xfId="6" applyFont="1" applyFill="1" applyBorder="1" applyAlignment="1" applyProtection="1">
      <alignment horizontal="center" vertical="center"/>
      <protection locked="0"/>
    </xf>
    <xf numFmtId="39" fontId="17" fillId="2" borderId="66" xfId="6" applyFont="1" applyFill="1" applyBorder="1" applyAlignment="1" applyProtection="1">
      <alignment horizontal="center"/>
      <protection locked="0"/>
    </xf>
    <xf numFmtId="39" fontId="17" fillId="2" borderId="67" xfId="6" applyFont="1" applyFill="1" applyBorder="1" applyAlignment="1" applyProtection="1">
      <alignment horizontal="center" vertical="center"/>
      <protection locked="0"/>
    </xf>
    <xf numFmtId="164" fontId="17" fillId="2" borderId="68" xfId="6" applyNumberFormat="1" applyFont="1" applyFill="1" applyBorder="1" applyAlignment="1" applyProtection="1">
      <alignment horizontal="center" vertical="center"/>
      <protection locked="0"/>
    </xf>
    <xf numFmtId="39" fontId="17" fillId="2" borderId="68" xfId="6" applyFont="1" applyFill="1" applyBorder="1" applyAlignment="1" applyProtection="1">
      <alignment horizontal="center"/>
      <protection locked="0"/>
    </xf>
    <xf numFmtId="164" fontId="17" fillId="2" borderId="69" xfId="6" applyNumberFormat="1" applyFont="1" applyFill="1" applyBorder="1" applyAlignment="1" applyProtection="1">
      <alignment horizontal="center" vertical="center"/>
      <protection locked="0"/>
    </xf>
    <xf numFmtId="39" fontId="30" fillId="2" borderId="105" xfId="6" applyFill="1" applyBorder="1" applyProtection="1">
      <protection locked="0"/>
    </xf>
    <xf numFmtId="39" fontId="30" fillId="2" borderId="104" xfId="6" applyFill="1" applyBorder="1" applyProtection="1">
      <protection locked="0"/>
    </xf>
    <xf numFmtId="39" fontId="30" fillId="2" borderId="103" xfId="6" applyFill="1" applyBorder="1" applyProtection="1">
      <protection locked="0"/>
    </xf>
    <xf numFmtId="39" fontId="16" fillId="2" borderId="11" xfId="6" applyFont="1" applyFill="1" applyBorder="1" applyProtection="1">
      <protection locked="0"/>
    </xf>
    <xf numFmtId="39" fontId="30" fillId="2" borderId="41" xfId="6" applyFill="1" applyBorder="1" applyProtection="1">
      <protection locked="0"/>
    </xf>
    <xf numFmtId="39" fontId="16" fillId="2" borderId="26" xfId="6" applyFont="1" applyFill="1" applyBorder="1" applyProtection="1">
      <protection locked="0"/>
    </xf>
    <xf numFmtId="39" fontId="16" fillId="0" borderId="12" xfId="6" applyFont="1" applyBorder="1" applyProtection="1">
      <protection locked="0"/>
    </xf>
    <xf numFmtId="39" fontId="30" fillId="0" borderId="12" xfId="6" applyBorder="1" applyProtection="1">
      <protection locked="0"/>
    </xf>
    <xf numFmtId="39" fontId="30" fillId="0" borderId="27" xfId="6" applyBorder="1" applyProtection="1">
      <protection locked="0"/>
    </xf>
    <xf numFmtId="39" fontId="30" fillId="4" borderId="70" xfId="6" applyFill="1" applyBorder="1" applyProtection="1">
      <protection locked="0"/>
    </xf>
    <xf numFmtId="39" fontId="30" fillId="4" borderId="74" xfId="6" applyFill="1" applyBorder="1" applyProtection="1">
      <protection locked="0"/>
    </xf>
    <xf numFmtId="39" fontId="0" fillId="0" borderId="99" xfId="0" applyNumberFormat="1" applyBorder="1" applyAlignment="1">
      <alignment horizontal="centerContinuous"/>
    </xf>
    <xf numFmtId="0" fontId="14" fillId="0" borderId="12" xfId="38" applyFont="1" applyBorder="1" applyAlignment="1">
      <alignment horizontal="center" vertical="center"/>
    </xf>
    <xf numFmtId="0" fontId="21" fillId="0" borderId="12" xfId="38" applyBorder="1"/>
    <xf numFmtId="0" fontId="19" fillId="0" borderId="25" xfId="0" applyFont="1" applyBorder="1" applyAlignment="1" applyProtection="1">
      <alignment horizontal="centerContinuous"/>
      <protection locked="0"/>
    </xf>
    <xf numFmtId="0" fontId="19" fillId="0" borderId="24" xfId="0" applyFont="1" applyBorder="1" applyAlignment="1" applyProtection="1">
      <alignment horizontal="centerContinuous"/>
      <protection locked="0"/>
    </xf>
    <xf numFmtId="0" fontId="19" fillId="0" borderId="58"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21"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1" fillId="0" borderId="0" xfId="38" applyFont="1" applyAlignment="1">
      <alignment vertical="top" wrapText="1"/>
    </xf>
    <xf numFmtId="42" fontId="0" fillId="0" borderId="0" xfId="211" applyNumberFormat="1" applyFont="1" applyBorder="1"/>
    <xf numFmtId="0" fontId="14" fillId="0" borderId="12" xfId="38" applyFont="1" applyBorder="1" applyAlignment="1">
      <alignment horizontal="center"/>
    </xf>
    <xf numFmtId="39" fontId="16" fillId="0" borderId="11" xfId="0" applyNumberFormat="1" applyFont="1" applyBorder="1" applyProtection="1">
      <protection locked="0"/>
    </xf>
    <xf numFmtId="39" fontId="16" fillId="0" borderId="102" xfId="0" applyNumberFormat="1" applyFont="1" applyBorder="1"/>
    <xf numFmtId="0" fontId="155" fillId="0" borderId="0" xfId="0" applyFont="1"/>
    <xf numFmtId="0" fontId="0" fillId="0" borderId="12" xfId="0" applyBorder="1" applyAlignment="1">
      <alignment horizontal="right"/>
    </xf>
    <xf numFmtId="39" fontId="0" fillId="12" borderId="121" xfId="0" applyNumberFormat="1" applyFill="1" applyBorder="1" applyProtection="1">
      <protection locked="0"/>
    </xf>
    <xf numFmtId="39" fontId="21" fillId="0" borderId="121" xfId="0" applyNumberFormat="1" applyFont="1" applyBorder="1" applyProtection="1">
      <protection locked="0"/>
    </xf>
    <xf numFmtId="39" fontId="0" fillId="0" borderId="122" xfId="0" applyNumberFormat="1" applyBorder="1" applyProtection="1">
      <protection locked="0"/>
    </xf>
    <xf numFmtId="39" fontId="16" fillId="0" borderId="105" xfId="0" applyNumberFormat="1" applyFont="1" applyBorder="1" applyProtection="1">
      <protection locked="0"/>
    </xf>
    <xf numFmtId="39" fontId="16" fillId="0" borderId="11" xfId="0" applyNumberFormat="1" applyFont="1" applyBorder="1"/>
    <xf numFmtId="39" fontId="16" fillId="0" borderId="122" xfId="0" applyNumberFormat="1" applyFont="1" applyBorder="1" applyProtection="1">
      <protection locked="0"/>
    </xf>
    <xf numFmtId="39" fontId="16" fillId="0" borderId="16" xfId="0" applyNumberFormat="1" applyFont="1" applyBorder="1" applyProtection="1">
      <protection locked="0"/>
    </xf>
    <xf numFmtId="39" fontId="16" fillId="0" borderId="118" xfId="0" applyNumberFormat="1" applyFont="1" applyBorder="1" applyProtection="1">
      <protection locked="0"/>
    </xf>
    <xf numFmtId="39" fontId="18" fillId="0" borderId="1" xfId="0" applyNumberFormat="1" applyFont="1" applyBorder="1" applyProtection="1">
      <protection locked="0"/>
    </xf>
    <xf numFmtId="39" fontId="18" fillId="0" borderId="2" xfId="0" applyNumberFormat="1" applyFont="1" applyBorder="1"/>
    <xf numFmtId="39" fontId="18" fillId="0" borderId="1" xfId="0" applyNumberFormat="1" applyFont="1" applyBorder="1"/>
    <xf numFmtId="0" fontId="39" fillId="0" borderId="0" xfId="0" applyFont="1" applyAlignment="1">
      <alignment horizontal="left"/>
    </xf>
    <xf numFmtId="39" fontId="18" fillId="0" borderId="59" xfId="0" applyNumberFormat="1" applyFont="1" applyBorder="1"/>
    <xf numFmtId="0" fontId="17" fillId="0" borderId="0" xfId="0" applyFont="1" applyAlignment="1">
      <alignment horizontal="left" indent="1"/>
    </xf>
    <xf numFmtId="0" fontId="14" fillId="0" borderId="93" xfId="38" applyFont="1" applyBorder="1" applyAlignment="1">
      <alignment horizontal="center" vertical="center"/>
    </xf>
    <xf numFmtId="0" fontId="21" fillId="0" borderId="123" xfId="38" applyBorder="1" applyAlignment="1">
      <alignment horizontal="left" wrapText="1"/>
    </xf>
    <xf numFmtId="0" fontId="14" fillId="0" borderId="123" xfId="38" applyFont="1" applyBorder="1" applyAlignment="1">
      <alignment horizontal="center"/>
    </xf>
    <xf numFmtId="0" fontId="27" fillId="0" borderId="124" xfId="38" applyFont="1" applyBorder="1" applyAlignment="1">
      <alignment horizontal="left" wrapText="1"/>
    </xf>
    <xf numFmtId="0" fontId="21" fillId="0" borderId="124" xfId="38" applyBorder="1" applyAlignment="1">
      <alignment horizontal="left" wrapText="1"/>
    </xf>
    <xf numFmtId="0" fontId="14" fillId="0" borderId="123" xfId="38" applyFont="1" applyBorder="1" applyAlignment="1">
      <alignment horizontal="center" wrapText="1"/>
    </xf>
    <xf numFmtId="0" fontId="110" fillId="0" borderId="123" xfId="38" applyFont="1" applyBorder="1" applyAlignment="1">
      <alignment horizontal="center" wrapText="1"/>
    </xf>
    <xf numFmtId="0" fontId="19" fillId="0" borderId="126" xfId="38" applyFont="1" applyBorder="1" applyAlignment="1" applyProtection="1">
      <alignment horizontal="centerContinuous"/>
      <protection locked="0"/>
    </xf>
    <xf numFmtId="0" fontId="19" fillId="0" borderId="124" xfId="38" applyFont="1" applyBorder="1" applyAlignment="1" applyProtection="1">
      <alignment horizontal="centerContinuous"/>
      <protection locked="0"/>
    </xf>
    <xf numFmtId="0" fontId="19" fillId="0" borderId="127" xfId="38" applyFont="1" applyBorder="1" applyAlignment="1" applyProtection="1">
      <alignment horizontal="centerContinuous"/>
      <protection locked="0"/>
    </xf>
    <xf numFmtId="10" fontId="21" fillId="0" borderId="0" xfId="38" applyNumberFormat="1" applyAlignment="1" applyProtection="1">
      <alignment horizontal="center"/>
      <protection locked="0"/>
    </xf>
    <xf numFmtId="166" fontId="21" fillId="0" borderId="0" xfId="38" applyNumberFormat="1" applyAlignment="1" applyProtection="1">
      <alignment horizontal="center"/>
      <protection locked="0"/>
    </xf>
    <xf numFmtId="0" fontId="21" fillId="0" borderId="0" xfId="38" applyAlignment="1" applyProtection="1">
      <alignment vertical="top" wrapText="1"/>
      <protection locked="0"/>
    </xf>
    <xf numFmtId="0" fontId="17" fillId="0" borderId="0" xfId="38" quotePrefix="1" applyFont="1" applyAlignment="1" applyProtection="1">
      <alignment horizontal="centerContinuous"/>
      <protection locked="0"/>
    </xf>
    <xf numFmtId="0" fontId="21" fillId="0" borderId="93" xfId="38" applyBorder="1" applyProtection="1">
      <protection locked="0"/>
    </xf>
    <xf numFmtId="0" fontId="60" fillId="0" borderId="0" xfId="12" applyFill="1"/>
    <xf numFmtId="0" fontId="60" fillId="0" borderId="0" xfId="12" applyProtection="1">
      <protection locked="0"/>
    </xf>
    <xf numFmtId="0" fontId="14" fillId="9" borderId="0" xfId="38" applyFont="1" applyFill="1" applyAlignment="1">
      <alignment horizontal="left"/>
    </xf>
    <xf numFmtId="0" fontId="21" fillId="9" borderId="0" xfId="38" applyFill="1" applyAlignment="1">
      <alignment horizontal="left"/>
    </xf>
    <xf numFmtId="0" fontId="158" fillId="0" borderId="0" xfId="0" applyFont="1" applyAlignment="1">
      <alignment horizontal="center" vertical="center"/>
    </xf>
    <xf numFmtId="0" fontId="157" fillId="0" borderId="0" xfId="0" applyFont="1" applyAlignment="1">
      <alignment vertical="center"/>
    </xf>
    <xf numFmtId="0" fontId="156" fillId="0" borderId="0" xfId="0" applyFont="1" applyAlignment="1">
      <alignment vertical="center"/>
    </xf>
    <xf numFmtId="0" fontId="19" fillId="9" borderId="0" xfId="38" applyFont="1" applyFill="1" applyAlignment="1">
      <alignment horizontal="left"/>
    </xf>
    <xf numFmtId="0" fontId="0" fillId="0" borderId="0" xfId="0" applyAlignment="1">
      <alignment vertical="center"/>
    </xf>
    <xf numFmtId="0" fontId="0" fillId="0" borderId="126" xfId="0" applyBorder="1"/>
    <xf numFmtId="0" fontId="0" fillId="0" borderId="124" xfId="0" applyBorder="1"/>
    <xf numFmtId="0" fontId="0" fillId="0" borderId="127" xfId="0" applyBorder="1"/>
    <xf numFmtId="0" fontId="0" fillId="0" borderId="94" xfId="0" applyBorder="1"/>
    <xf numFmtId="0" fontId="0" fillId="0" borderId="95" xfId="0" applyBorder="1"/>
    <xf numFmtId="0" fontId="156" fillId="0" borderId="0" xfId="0" applyFont="1"/>
    <xf numFmtId="0" fontId="160" fillId="0" borderId="0" xfId="38" applyFont="1" applyAlignment="1">
      <alignment horizontal="left"/>
    </xf>
    <xf numFmtId="0" fontId="56" fillId="0" borderId="0" xfId="0" applyFont="1" applyAlignment="1">
      <alignment horizontal="center" vertical="center"/>
    </xf>
    <xf numFmtId="49" fontId="0" fillId="0" borderId="0" xfId="0" applyNumberFormat="1"/>
    <xf numFmtId="167" fontId="21" fillId="4" borderId="26" xfId="11" applyNumberFormat="1" applyFill="1" applyBorder="1" applyAlignment="1">
      <alignment horizontal="right" indent="22"/>
    </xf>
    <xf numFmtId="0" fontId="17" fillId="9" borderId="0" xfId="38" applyFont="1" applyFill="1" applyAlignment="1">
      <alignment horizontal="left"/>
    </xf>
    <xf numFmtId="0" fontId="83" fillId="9" borderId="0" xfId="38" applyFont="1" applyFill="1" applyAlignment="1">
      <alignment horizontal="left"/>
    </xf>
    <xf numFmtId="15" fontId="17" fillId="0" borderId="0" xfId="1" applyNumberFormat="1" applyFont="1" applyAlignment="1">
      <alignment horizontal="center"/>
    </xf>
    <xf numFmtId="0" fontId="17" fillId="0" borderId="0" xfId="1" applyFont="1" applyAlignment="1">
      <alignment horizontal="center"/>
    </xf>
    <xf numFmtId="0" fontId="16" fillId="0" borderId="0" xfId="7" applyFont="1" applyAlignment="1">
      <alignment horizontal="centerContinuous"/>
    </xf>
    <xf numFmtId="0" fontId="17" fillId="9" borderId="0" xfId="0" applyFont="1" applyFill="1"/>
    <xf numFmtId="0" fontId="14" fillId="9" borderId="0" xfId="0" applyFont="1" applyFill="1"/>
    <xf numFmtId="0" fontId="0" fillId="9" borderId="0" xfId="0" applyFill="1"/>
    <xf numFmtId="0" fontId="14" fillId="9" borderId="0" xfId="38" applyFont="1" applyFill="1" applyAlignment="1">
      <alignment horizontal="left" wrapText="1"/>
    </xf>
    <xf numFmtId="0" fontId="21" fillId="0" borderId="0" xfId="0" applyFont="1" applyAlignment="1">
      <alignment horizontal="left"/>
    </xf>
    <xf numFmtId="0" fontId="14" fillId="0" borderId="0" xfId="38" applyFont="1" applyAlignment="1">
      <alignment horizontal="center" vertical="top"/>
    </xf>
    <xf numFmtId="0" fontId="64" fillId="0" borderId="0" xfId="0" applyFont="1"/>
    <xf numFmtId="0" fontId="64" fillId="0" borderId="123" xfId="0" applyFont="1" applyBorder="1" applyAlignment="1">
      <alignment horizontal="center" wrapText="1"/>
    </xf>
    <xf numFmtId="0" fontId="64" fillId="0" borderId="124" xfId="0" applyFont="1" applyBorder="1" applyAlignment="1">
      <alignment wrapText="1"/>
    </xf>
    <xf numFmtId="0" fontId="64" fillId="0" borderId="0" xfId="0" applyFont="1" applyAlignment="1">
      <alignment wrapText="1"/>
    </xf>
    <xf numFmtId="0" fontId="64" fillId="0" borderId="0" xfId="0" applyFont="1" applyAlignment="1">
      <alignment horizontal="center" wrapText="1"/>
    </xf>
    <xf numFmtId="42" fontId="69" fillId="0" borderId="0" xfId="0" applyNumberFormat="1" applyFont="1"/>
    <xf numFmtId="41" fontId="64" fillId="0" borderId="0" xfId="0" applyNumberFormat="1" applyFont="1"/>
    <xf numFmtId="41" fontId="64" fillId="0" borderId="12" xfId="0" applyNumberFormat="1" applyFont="1" applyBorder="1"/>
    <xf numFmtId="42" fontId="69" fillId="0" borderId="61" xfId="0" applyNumberFormat="1" applyFont="1" applyBorder="1"/>
    <xf numFmtId="0" fontId="52" fillId="0" borderId="12" xfId="5" applyFont="1" applyBorder="1" applyAlignment="1">
      <alignment horizontal="center" wrapText="1"/>
    </xf>
    <xf numFmtId="0" fontId="0" fillId="0" borderId="44" xfId="0" applyBorder="1" applyAlignment="1">
      <alignment horizontal="center"/>
    </xf>
    <xf numFmtId="39" fontId="0" fillId="0" borderId="130" xfId="0" applyNumberFormat="1" applyBorder="1"/>
    <xf numFmtId="0" fontId="17" fillId="0" borderId="0" xfId="0" applyFont="1" applyAlignment="1" applyProtection="1">
      <alignment horizontal="left" vertical="top" wrapText="1"/>
      <protection locked="0"/>
    </xf>
    <xf numFmtId="0" fontId="16" fillId="0" borderId="0" xfId="0" applyFont="1" applyAlignment="1" applyProtection="1">
      <alignment vertical="top" wrapText="1"/>
      <protection locked="0"/>
    </xf>
    <xf numFmtId="0" fontId="165" fillId="0" borderId="0" xfId="0" applyFont="1"/>
    <xf numFmtId="0" fontId="14" fillId="0" borderId="123" xfId="0" applyFont="1" applyBorder="1"/>
    <xf numFmtId="0" fontId="17" fillId="0" borderId="0" xfId="0" applyFont="1" applyAlignment="1" applyProtection="1">
      <alignment horizontal="center" wrapText="1"/>
      <protection locked="0"/>
    </xf>
    <xf numFmtId="0" fontId="17" fillId="0" borderId="1" xfId="0" applyFont="1" applyBorder="1" applyAlignment="1" applyProtection="1">
      <alignment horizontal="center" vertical="center"/>
      <protection locked="0"/>
    </xf>
    <xf numFmtId="0" fontId="29" fillId="0" borderId="0" xfId="0" applyFont="1"/>
    <xf numFmtId="0" fontId="149" fillId="0" borderId="0" xfId="12" applyFont="1" applyFill="1" applyAlignment="1"/>
    <xf numFmtId="0" fontId="60" fillId="0" borderId="0" xfId="12" applyFill="1" applyAlignment="1"/>
    <xf numFmtId="39" fontId="16" fillId="0" borderId="61" xfId="0" applyNumberFormat="1" applyFont="1" applyBorder="1" applyProtection="1">
      <protection locked="0"/>
    </xf>
    <xf numFmtId="0" fontId="0" fillId="0" borderId="0" xfId="0" applyAlignment="1">
      <alignment wrapText="1"/>
    </xf>
    <xf numFmtId="0" fontId="80" fillId="0" borderId="0" xfId="38" applyFont="1" applyAlignment="1">
      <alignment vertical="top" wrapText="1"/>
    </xf>
    <xf numFmtId="49" fontId="17" fillId="0" borderId="0" xfId="0" applyNumberFormat="1" applyFont="1" applyAlignment="1">
      <alignment horizontal="centerContinuous"/>
    </xf>
    <xf numFmtId="49" fontId="0" fillId="0" borderId="0" xfId="0" applyNumberFormat="1" applyAlignment="1">
      <alignment horizontal="centerContinuous"/>
    </xf>
    <xf numFmtId="0" fontId="85" fillId="0" borderId="0" xfId="38" applyFont="1" applyAlignment="1">
      <alignment horizontal="center"/>
    </xf>
    <xf numFmtId="39" fontId="17" fillId="0" borderId="0" xfId="0" applyNumberFormat="1" applyFont="1"/>
    <xf numFmtId="39" fontId="0" fillId="0" borderId="8" xfId="0" applyNumberFormat="1" applyBorder="1"/>
    <xf numFmtId="0" fontId="39" fillId="0" borderId="8" xfId="0" applyFont="1" applyBorder="1" applyAlignment="1" applyProtection="1">
      <alignment horizontal="center" wrapText="1"/>
      <protection locked="0"/>
    </xf>
    <xf numFmtId="0" fontId="39" fillId="0" borderId="1" xfId="0" applyFont="1" applyBorder="1" applyAlignment="1" applyProtection="1">
      <alignment wrapText="1"/>
      <protection locked="0"/>
    </xf>
    <xf numFmtId="0" fontId="0" fillId="0" borderId="0" xfId="0" applyAlignment="1">
      <alignment horizontal="left" vertical="top" wrapText="1"/>
    </xf>
    <xf numFmtId="39" fontId="16" fillId="0" borderId="8" xfId="0" applyNumberFormat="1" applyFont="1" applyBorder="1" applyAlignment="1">
      <alignment horizontal="right"/>
    </xf>
    <xf numFmtId="0" fontId="16" fillId="0" borderId="0" xfId="0" applyFont="1" applyAlignment="1">
      <alignment horizontal="left" wrapText="1"/>
    </xf>
    <xf numFmtId="39" fontId="0" fillId="0" borderId="132" xfId="0" applyNumberFormat="1" applyBorder="1" applyProtection="1">
      <protection locked="0"/>
    </xf>
    <xf numFmtId="39" fontId="0" fillId="12" borderId="132" xfId="0" applyNumberFormat="1" applyFill="1" applyBorder="1" applyProtection="1">
      <protection locked="0"/>
    </xf>
    <xf numFmtId="39" fontId="0" fillId="12" borderId="133" xfId="0" applyNumberFormat="1" applyFill="1" applyBorder="1" applyProtection="1">
      <protection locked="0"/>
    </xf>
    <xf numFmtId="0" fontId="41" fillId="0" borderId="0" xfId="38" applyFont="1" applyAlignment="1">
      <alignment horizontal="center" vertical="top"/>
    </xf>
    <xf numFmtId="0" fontId="52" fillId="0" borderId="0" xfId="234" applyFont="1" applyAlignment="1">
      <alignment horizontal="right"/>
    </xf>
    <xf numFmtId="0" fontId="0" fillId="0" borderId="0" xfId="0" applyAlignment="1" applyProtection="1">
      <alignment horizontal="left" vertical="top"/>
      <protection locked="0"/>
    </xf>
    <xf numFmtId="0" fontId="167" fillId="0" borderId="0" xfId="0" applyFont="1" applyAlignment="1">
      <alignment vertical="center"/>
    </xf>
    <xf numFmtId="0" fontId="168" fillId="0" borderId="0" xfId="240" applyFont="1" applyAlignment="1">
      <alignment vertical="top"/>
    </xf>
    <xf numFmtId="0" fontId="2" fillId="0" borderId="0" xfId="240"/>
    <xf numFmtId="0" fontId="21" fillId="0" borderId="0" xfId="0" applyFont="1" applyAlignment="1">
      <alignment vertical="top"/>
    </xf>
    <xf numFmtId="37" fontId="17" fillId="0" borderId="0" xfId="0" applyNumberFormat="1" applyFont="1" applyAlignment="1" applyProtection="1">
      <alignment horizontal="centerContinuous"/>
      <protection locked="0"/>
    </xf>
    <xf numFmtId="174" fontId="18" fillId="0" borderId="0" xfId="0" applyNumberFormat="1" applyFont="1" applyProtection="1">
      <protection locked="0"/>
    </xf>
    <xf numFmtId="0" fontId="164" fillId="0" borderId="0" xfId="0" applyFont="1" applyProtection="1">
      <protection locked="0"/>
    </xf>
    <xf numFmtId="37" fontId="163" fillId="0" borderId="0" xfId="0" applyNumberFormat="1" applyFont="1" applyAlignment="1" applyProtection="1">
      <alignment wrapText="1"/>
      <protection locked="0"/>
    </xf>
    <xf numFmtId="0" fontId="39" fillId="0" borderId="8" xfId="0" applyFont="1" applyBorder="1" applyAlignment="1">
      <alignment horizontal="center" wrapText="1"/>
    </xf>
    <xf numFmtId="0" fontId="39" fillId="0" borderId="1" xfId="0" applyFont="1" applyBorder="1" applyAlignment="1">
      <alignment wrapText="1"/>
    </xf>
    <xf numFmtId="0" fontId="16" fillId="0" borderId="0" xfId="0" applyFont="1" applyAlignment="1">
      <alignment horizontal="left"/>
    </xf>
    <xf numFmtId="0" fontId="47" fillId="0" borderId="0" xfId="0" applyFont="1" applyAlignment="1">
      <alignment horizontal="right"/>
    </xf>
    <xf numFmtId="37" fontId="169" fillId="0" borderId="0" xfId="0" applyNumberFormat="1" applyFont="1"/>
    <xf numFmtId="0" fontId="17" fillId="0" borderId="0" xfId="0" applyFont="1" applyAlignment="1">
      <alignment horizontal="centerContinuous" wrapText="1"/>
    </xf>
    <xf numFmtId="0" fontId="16" fillId="0" borderId="0" xfId="0" applyFont="1" applyAlignment="1">
      <alignment horizontal="centerContinuous" wrapText="1"/>
    </xf>
    <xf numFmtId="39" fontId="16" fillId="0" borderId="23" xfId="0" applyNumberFormat="1" applyFont="1" applyBorder="1"/>
    <xf numFmtId="0" fontId="0" fillId="8" borderId="0" xfId="0" applyFill="1"/>
    <xf numFmtId="37" fontId="16" fillId="8" borderId="0" xfId="0" applyNumberFormat="1" applyFont="1" applyFill="1"/>
    <xf numFmtId="37" fontId="17" fillId="8" borderId="0" xfId="0" applyNumberFormat="1" applyFont="1" applyFill="1" applyAlignment="1">
      <alignment horizontal="centerContinuous"/>
    </xf>
    <xf numFmtId="37" fontId="16" fillId="8" borderId="0" xfId="0" applyNumberFormat="1" applyFont="1" applyFill="1" applyAlignment="1">
      <alignment horizontal="centerContinuous"/>
    </xf>
    <xf numFmtId="37" fontId="16" fillId="0" borderId="0" xfId="0" applyNumberFormat="1" applyFont="1" applyAlignment="1">
      <alignment horizontal="left"/>
    </xf>
    <xf numFmtId="39" fontId="0" fillId="0" borderId="8" xfId="0" applyNumberFormat="1" applyBorder="1" applyProtection="1">
      <protection locked="0"/>
    </xf>
    <xf numFmtId="39" fontId="0" fillId="0" borderId="2" xfId="0" applyNumberFormat="1" applyBorder="1" applyProtection="1">
      <protection locked="0"/>
    </xf>
    <xf numFmtId="0" fontId="169" fillId="0" borderId="0" xfId="0" applyFont="1"/>
    <xf numFmtId="0" fontId="169" fillId="0" borderId="0" xfId="0" applyFont="1" applyAlignment="1">
      <alignment horizontal="left" wrapText="1"/>
    </xf>
    <xf numFmtId="0" fontId="169" fillId="0" borderId="0" xfId="0" applyFont="1" applyProtection="1">
      <protection locked="0"/>
    </xf>
    <xf numFmtId="0" fontId="89" fillId="0" borderId="0" xfId="0" applyFont="1" applyProtection="1">
      <protection locked="0"/>
    </xf>
    <xf numFmtId="0" fontId="89" fillId="0" borderId="93" xfId="38" applyFont="1" applyBorder="1" applyAlignment="1">
      <alignment horizontal="center"/>
    </xf>
    <xf numFmtId="0" fontId="56" fillId="0" borderId="0" xfId="0" applyFont="1"/>
    <xf numFmtId="39" fontId="16" fillId="3" borderId="0" xfId="0" applyNumberFormat="1" applyFont="1" applyFill="1"/>
    <xf numFmtId="39" fontId="16" fillId="8" borderId="2" xfId="0" applyNumberFormat="1" applyFont="1" applyFill="1" applyBorder="1"/>
    <xf numFmtId="39" fontId="16" fillId="8" borderId="0" xfId="0" applyNumberFormat="1" applyFont="1" applyFill="1"/>
    <xf numFmtId="39" fontId="16" fillId="8" borderId="61" xfId="0" applyNumberFormat="1" applyFont="1" applyFill="1" applyBorder="1"/>
    <xf numFmtId="39" fontId="16" fillId="3" borderId="60" xfId="0" applyNumberFormat="1" applyFont="1" applyFill="1" applyBorder="1"/>
    <xf numFmtId="0" fontId="39" fillId="0" borderId="0" xfId="0" quotePrefix="1" applyFont="1"/>
    <xf numFmtId="39" fontId="17" fillId="0" borderId="0" xfId="0" applyNumberFormat="1" applyFont="1" applyAlignment="1" applyProtection="1">
      <alignment horizontal="center"/>
      <protection locked="0"/>
    </xf>
    <xf numFmtId="39" fontId="17" fillId="0" borderId="0" xfId="0" quotePrefix="1" applyNumberFormat="1" applyFont="1" applyAlignment="1" applyProtection="1">
      <alignment horizontal="center"/>
      <protection locked="0"/>
    </xf>
    <xf numFmtId="0" fontId="21" fillId="0" borderId="0" xfId="38" applyAlignment="1">
      <alignment horizontal="left" wrapText="1"/>
    </xf>
    <xf numFmtId="0" fontId="161" fillId="0" borderId="93" xfId="38" applyFont="1" applyBorder="1" applyAlignment="1">
      <alignment horizontal="center"/>
    </xf>
    <xf numFmtId="0" fontId="24" fillId="0" borderId="0" xfId="38" applyFont="1" applyAlignment="1">
      <alignment horizontal="center"/>
    </xf>
    <xf numFmtId="0" fontId="39" fillId="9" borderId="0" xfId="38" applyFont="1" applyFill="1" applyAlignment="1">
      <alignment horizontal="left" vertical="top" wrapText="1"/>
    </xf>
    <xf numFmtId="0" fontId="14" fillId="9" borderId="0" xfId="38" applyFont="1" applyFill="1" applyAlignment="1">
      <alignment horizontal="left" vertical="top" wrapText="1"/>
    </xf>
    <xf numFmtId="0" fontId="14" fillId="0" borderId="0" xfId="38" applyFont="1" applyAlignment="1">
      <alignment horizontal="left"/>
    </xf>
    <xf numFmtId="0" fontId="14" fillId="0" borderId="0" xfId="38" applyFont="1" applyAlignment="1">
      <alignment horizontal="left" wrapText="1"/>
    </xf>
    <xf numFmtId="0" fontId="14" fillId="0" borderId="0" xfId="38" applyFont="1" applyAlignment="1">
      <alignment horizontal="left" vertical="top" wrapText="1"/>
    </xf>
    <xf numFmtId="0" fontId="21" fillId="0" borderId="0" xfId="38" applyAlignment="1">
      <alignment horizontal="left"/>
    </xf>
    <xf numFmtId="0" fontId="39" fillId="0" borderId="0" xfId="38" applyFont="1" applyAlignment="1">
      <alignment horizontal="left" wrapText="1"/>
    </xf>
    <xf numFmtId="0" fontId="15" fillId="10" borderId="23" xfId="38" applyFont="1" applyFill="1" applyBorder="1" applyAlignment="1">
      <alignment horizontal="center"/>
    </xf>
    <xf numFmtId="0" fontId="21" fillId="0" borderId="0" xfId="38" applyAlignment="1">
      <alignment horizontal="justify" wrapText="1"/>
    </xf>
    <xf numFmtId="0" fontId="21" fillId="9" borderId="0" xfId="38" applyFill="1" applyAlignment="1">
      <alignment horizontal="justify" wrapText="1"/>
    </xf>
    <xf numFmtId="0" fontId="144" fillId="0" borderId="0" xfId="0" applyFont="1" applyAlignment="1" applyProtection="1">
      <alignment horizontal="center"/>
      <protection locked="0"/>
    </xf>
    <xf numFmtId="0" fontId="147" fillId="0" borderId="0" xfId="0" applyFont="1" applyAlignment="1" applyProtection="1">
      <alignment horizontal="center"/>
      <protection locked="0"/>
    </xf>
    <xf numFmtId="0" fontId="141" fillId="0" borderId="0" xfId="0" applyFont="1" applyAlignment="1">
      <alignment horizontal="center"/>
    </xf>
    <xf numFmtId="0" fontId="139" fillId="0" borderId="0" xfId="0" applyFont="1" applyAlignment="1">
      <alignment horizontal="left"/>
    </xf>
    <xf numFmtId="0" fontId="140" fillId="0" borderId="0" xfId="12" applyFont="1" applyAlignment="1">
      <alignment horizontal="left"/>
    </xf>
    <xf numFmtId="0" fontId="0" fillId="0" borderId="0" xfId="0" applyAlignment="1">
      <alignment horizontal="center"/>
    </xf>
    <xf numFmtId="0" fontId="141" fillId="0" borderId="0" xfId="0" applyFont="1" applyAlignment="1">
      <alignment horizontal="right"/>
    </xf>
    <xf numFmtId="0" fontId="14" fillId="0" borderId="0" xfId="0" applyFont="1" applyAlignment="1">
      <alignment horizontal="center"/>
    </xf>
    <xf numFmtId="0" fontId="36" fillId="0" borderId="0" xfId="0" applyFont="1" applyAlignment="1">
      <alignment horizontal="center"/>
    </xf>
    <xf numFmtId="0" fontId="14" fillId="0" borderId="0" xfId="0" applyFont="1" applyAlignment="1">
      <alignment horizontal="left" vertical="top"/>
    </xf>
    <xf numFmtId="0" fontId="36" fillId="0" borderId="0" xfId="0" applyFont="1" applyAlignment="1">
      <alignment horizontal="left" vertical="top"/>
    </xf>
    <xf numFmtId="0" fontId="37" fillId="0" borderId="0" xfId="0" applyFont="1" applyAlignment="1">
      <alignment horizontal="center"/>
    </xf>
    <xf numFmtId="0" fontId="21" fillId="0" borderId="0" xfId="11" applyAlignment="1">
      <alignment horizontal="center" wrapText="1"/>
    </xf>
    <xf numFmtId="0" fontId="15" fillId="0" borderId="0" xfId="9" applyFont="1" applyAlignment="1">
      <alignment horizontal="center"/>
    </xf>
    <xf numFmtId="0" fontId="17" fillId="0" borderId="0" xfId="11" applyFont="1" applyAlignment="1">
      <alignment horizontal="center"/>
    </xf>
    <xf numFmtId="0" fontId="21" fillId="0" borderId="11" xfId="11" applyBorder="1" applyAlignment="1">
      <alignment horizontal="center"/>
    </xf>
    <xf numFmtId="0" fontId="21" fillId="0" borderId="0" xfId="11" applyAlignment="1">
      <alignment horizontal="center"/>
    </xf>
    <xf numFmtId="0" fontId="21" fillId="0" borderId="26" xfId="11" applyBorder="1" applyAlignment="1" applyProtection="1">
      <alignment horizontal="center"/>
      <protection locked="0"/>
    </xf>
    <xf numFmtId="0" fontId="21" fillId="0" borderId="12" xfId="11" applyBorder="1" applyAlignment="1" applyProtection="1">
      <alignment horizontal="center"/>
      <protection locked="0"/>
    </xf>
    <xf numFmtId="0" fontId="69" fillId="0" borderId="10" xfId="13" applyFont="1" applyBorder="1" applyAlignment="1">
      <alignment horizontal="left" vertical="center" wrapText="1" indent="1"/>
    </xf>
    <xf numFmtId="0" fontId="69" fillId="0" borderId="2" xfId="13" applyFont="1" applyBorder="1" applyAlignment="1">
      <alignment horizontal="left" vertical="center" wrapText="1" indent="1"/>
    </xf>
    <xf numFmtId="0" fontId="69" fillId="0" borderId="3" xfId="13" applyFont="1" applyBorder="1" applyAlignment="1">
      <alignment horizontal="left" vertical="center" wrapText="1" indent="1"/>
    </xf>
    <xf numFmtId="0" fontId="18" fillId="0" borderId="26" xfId="11" applyFont="1" applyBorder="1" applyAlignment="1" applyProtection="1">
      <alignment horizontal="center"/>
      <protection locked="0"/>
    </xf>
    <xf numFmtId="0" fontId="18" fillId="0" borderId="12" xfId="11" applyFont="1" applyBorder="1" applyAlignment="1" applyProtection="1">
      <alignment horizontal="center"/>
      <protection locked="0"/>
    </xf>
    <xf numFmtId="0" fontId="16" fillId="0" borderId="0" xfId="9" applyFont="1" applyAlignment="1">
      <alignment horizontal="left" vertical="top" wrapText="1"/>
    </xf>
    <xf numFmtId="0" fontId="14" fillId="0" borderId="0" xfId="11" applyFont="1" applyAlignment="1">
      <alignment horizontal="center"/>
    </xf>
    <xf numFmtId="0" fontId="116" fillId="0" borderId="10" xfId="10" applyFont="1" applyBorder="1" applyAlignment="1">
      <alignment vertical="center" wrapText="1"/>
    </xf>
    <xf numFmtId="0" fontId="116" fillId="0" borderId="2" xfId="10" applyFont="1" applyBorder="1" applyAlignment="1">
      <alignment vertical="center" wrapText="1"/>
    </xf>
    <xf numFmtId="0" fontId="116" fillId="0" borderId="3" xfId="10" applyFont="1" applyBorder="1" applyAlignment="1">
      <alignment vertical="center" wrapText="1"/>
    </xf>
    <xf numFmtId="0" fontId="14" fillId="0" borderId="81" xfId="11" applyFont="1" applyBorder="1" applyAlignment="1">
      <alignment horizontal="center"/>
    </xf>
    <xf numFmtId="0" fontId="14" fillId="0" borderId="82" xfId="11" applyFont="1" applyBorder="1" applyAlignment="1">
      <alignment horizontal="center"/>
    </xf>
    <xf numFmtId="0" fontId="14" fillId="0" borderId="12" xfId="11" applyFont="1" applyBorder="1" applyAlignment="1">
      <alignment horizontal="center"/>
    </xf>
    <xf numFmtId="0" fontId="14" fillId="0" borderId="27" xfId="11" applyFont="1" applyBorder="1" applyAlignment="1">
      <alignment horizontal="center"/>
    </xf>
    <xf numFmtId="167" fontId="21" fillId="0" borderId="81" xfId="11" applyNumberFormat="1" applyBorder="1" applyAlignment="1">
      <alignment horizontal="right" indent="5"/>
    </xf>
    <xf numFmtId="167" fontId="21" fillId="0" borderId="81" xfId="11" applyNumberFormat="1" applyBorder="1" applyAlignment="1">
      <alignment horizontal="center"/>
    </xf>
    <xf numFmtId="167" fontId="21" fillId="0" borderId="82" xfId="11" applyNumberFormat="1" applyBorder="1" applyAlignment="1">
      <alignment horizontal="center"/>
    </xf>
    <xf numFmtId="167" fontId="21" fillId="5" borderId="0" xfId="11" applyNumberFormat="1" applyFill="1" applyAlignment="1">
      <alignment horizontal="right" wrapText="1" indent="5"/>
    </xf>
    <xf numFmtId="167" fontId="21" fillId="5" borderId="0" xfId="11" applyNumberFormat="1" applyFill="1" applyAlignment="1">
      <alignment horizontal="right" indent="5"/>
    </xf>
    <xf numFmtId="167" fontId="21" fillId="5" borderId="0" xfId="11" applyNumberFormat="1" applyFill="1" applyAlignment="1">
      <alignment horizontal="center"/>
    </xf>
    <xf numFmtId="167" fontId="21" fillId="5" borderId="41" xfId="11" applyNumberFormat="1" applyFill="1" applyBorder="1" applyAlignment="1">
      <alignment horizontal="center"/>
    </xf>
    <xf numFmtId="167" fontId="21" fillId="0" borderId="0" xfId="11" applyNumberFormat="1" applyAlignment="1">
      <alignment horizontal="right" indent="5"/>
    </xf>
    <xf numFmtId="167" fontId="21" fillId="0" borderId="0" xfId="11" applyNumberFormat="1" applyAlignment="1">
      <alignment horizontal="center"/>
    </xf>
    <xf numFmtId="167" fontId="21" fillId="0" borderId="41" xfId="11" applyNumberFormat="1" applyBorder="1" applyAlignment="1">
      <alignment horizontal="center"/>
    </xf>
    <xf numFmtId="167" fontId="21" fillId="0" borderId="12" xfId="11" applyNumberFormat="1" applyBorder="1" applyAlignment="1">
      <alignment horizontal="right" indent="5"/>
    </xf>
    <xf numFmtId="167" fontId="21" fillId="0" borderId="12" xfId="11" applyNumberFormat="1" applyBorder="1" applyAlignment="1">
      <alignment horizontal="center"/>
    </xf>
    <xf numFmtId="167" fontId="21" fillId="0" borderId="27" xfId="11" applyNumberFormat="1" applyBorder="1" applyAlignment="1">
      <alignment horizontal="center"/>
    </xf>
    <xf numFmtId="0" fontId="14" fillId="0" borderId="0" xfId="9" applyFont="1" applyAlignment="1">
      <alignment horizontal="center"/>
    </xf>
    <xf numFmtId="0" fontId="56" fillId="0" borderId="17" xfId="10" applyFont="1" applyBorder="1" applyAlignment="1">
      <alignment horizontal="left" vertical="top"/>
    </xf>
    <xf numFmtId="0" fontId="56" fillId="0" borderId="31" xfId="10" applyFont="1" applyBorder="1" applyAlignment="1">
      <alignment horizontal="left" vertical="top"/>
    </xf>
    <xf numFmtId="0" fontId="14" fillId="0" borderId="17" xfId="9" applyFont="1" applyBorder="1" applyAlignment="1">
      <alignment horizontal="center"/>
    </xf>
    <xf numFmtId="0" fontId="14" fillId="0" borderId="8" xfId="9" applyFont="1" applyBorder="1" applyAlignment="1">
      <alignment horizontal="center"/>
    </xf>
    <xf numFmtId="0" fontId="14" fillId="0" borderId="32" xfId="9" applyFont="1" applyBorder="1" applyAlignment="1">
      <alignment horizontal="left"/>
    </xf>
    <xf numFmtId="0" fontId="14" fillId="0" borderId="12" xfId="9" applyFont="1" applyBorder="1" applyAlignment="1">
      <alignment horizontal="left"/>
    </xf>
    <xf numFmtId="0" fontId="14" fillId="0" borderId="12" xfId="9" applyFont="1" applyBorder="1" applyAlignment="1">
      <alignment horizontal="center"/>
    </xf>
    <xf numFmtId="0" fontId="14" fillId="0" borderId="33" xfId="9" applyFont="1" applyBorder="1" applyAlignment="1">
      <alignment horizontal="center"/>
    </xf>
    <xf numFmtId="165" fontId="67" fillId="0" borderId="8" xfId="10" applyNumberFormat="1" applyFont="1" applyBorder="1" applyAlignment="1">
      <alignment horizontal="center" vertical="center"/>
    </xf>
    <xf numFmtId="165" fontId="67" fillId="0" borderId="9" xfId="10" applyNumberFormat="1" applyFont="1" applyBorder="1" applyAlignment="1">
      <alignment horizontal="center" vertical="center"/>
    </xf>
    <xf numFmtId="165" fontId="67" fillId="0" borderId="0" xfId="10" applyNumberFormat="1" applyFont="1" applyAlignment="1">
      <alignment horizontal="center" vertical="center"/>
    </xf>
    <xf numFmtId="165" fontId="67" fillId="0" borderId="5" xfId="10" applyNumberFormat="1" applyFont="1" applyBorder="1" applyAlignment="1">
      <alignment horizontal="center" vertical="center"/>
    </xf>
    <xf numFmtId="165" fontId="67" fillId="0" borderId="1" xfId="10" applyNumberFormat="1" applyFont="1" applyBorder="1" applyAlignment="1">
      <alignment horizontal="center" vertical="center"/>
    </xf>
    <xf numFmtId="165" fontId="67" fillId="0" borderId="4" xfId="10" applyNumberFormat="1" applyFont="1" applyBorder="1" applyAlignment="1">
      <alignment horizontal="center" vertical="center"/>
    </xf>
    <xf numFmtId="0" fontId="13" fillId="0" borderId="17" xfId="10" applyBorder="1" applyAlignment="1">
      <alignment horizontal="left" vertical="top"/>
    </xf>
    <xf numFmtId="0" fontId="13" fillId="0" borderId="31" xfId="10" applyBorder="1" applyAlignment="1">
      <alignment horizontal="left" vertical="top"/>
    </xf>
    <xf numFmtId="0" fontId="14" fillId="0" borderId="33" xfId="9" applyFont="1" applyBorder="1" applyAlignment="1">
      <alignment horizontal="left"/>
    </xf>
    <xf numFmtId="0" fontId="21" fillId="0" borderId="0" xfId="9" applyAlignment="1">
      <alignment horizontal="center"/>
    </xf>
    <xf numFmtId="0" fontId="58" fillId="0" borderId="0" xfId="10" applyFont="1" applyAlignment="1">
      <alignment horizontal="center"/>
    </xf>
    <xf numFmtId="0" fontId="21"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24" fillId="0" borderId="10" xfId="10" applyFont="1" applyBorder="1" applyAlignment="1">
      <alignment horizontal="left" vertical="center" wrapText="1"/>
    </xf>
    <xf numFmtId="0" fontId="124" fillId="0" borderId="2" xfId="10" applyFont="1" applyBorder="1" applyAlignment="1">
      <alignment horizontal="left" vertical="center" wrapText="1"/>
    </xf>
    <xf numFmtId="0" fontId="124" fillId="0" borderId="3" xfId="10" applyFont="1" applyBorder="1" applyAlignment="1">
      <alignment horizontal="left" vertical="center" wrapText="1"/>
    </xf>
    <xf numFmtId="0" fontId="72" fillId="0" borderId="17" xfId="10" applyFont="1" applyBorder="1" applyAlignment="1">
      <alignment horizontal="center" vertical="center" wrapText="1"/>
    </xf>
    <xf numFmtId="0" fontId="72" fillId="0" borderId="8" xfId="10" applyFont="1" applyBorder="1" applyAlignment="1">
      <alignment horizontal="center" vertical="center" wrapText="1"/>
    </xf>
    <xf numFmtId="0" fontId="72" fillId="0" borderId="31" xfId="10" applyFont="1" applyBorder="1" applyAlignment="1">
      <alignment horizontal="center" vertical="center" wrapText="1"/>
    </xf>
    <xf numFmtId="0" fontId="72" fillId="0" borderId="0" xfId="10" applyFont="1" applyAlignment="1">
      <alignment horizontal="center" vertical="center" wrapText="1"/>
    </xf>
    <xf numFmtId="0" fontId="72" fillId="0" borderId="19" xfId="10" applyFont="1" applyBorder="1" applyAlignment="1">
      <alignment horizontal="center" vertical="center" wrapText="1"/>
    </xf>
    <xf numFmtId="0" fontId="72" fillId="0" borderId="1" xfId="10" applyFont="1" applyBorder="1" applyAlignment="1">
      <alignment horizontal="center" vertical="center" wrapText="1"/>
    </xf>
    <xf numFmtId="0" fontId="67" fillId="0" borderId="8" xfId="10" applyFont="1" applyBorder="1" applyAlignment="1">
      <alignment horizontal="center" vertical="center"/>
    </xf>
    <xf numFmtId="0" fontId="67" fillId="0" borderId="9" xfId="10" applyFont="1" applyBorder="1" applyAlignment="1">
      <alignment horizontal="center" vertical="center"/>
    </xf>
    <xf numFmtId="0" fontId="67" fillId="0" borderId="0" xfId="10" applyFont="1" applyAlignment="1">
      <alignment horizontal="center" vertical="center"/>
    </xf>
    <xf numFmtId="0" fontId="67" fillId="0" borderId="5" xfId="10" applyFont="1" applyBorder="1" applyAlignment="1">
      <alignment horizontal="center" vertical="center"/>
    </xf>
    <xf numFmtId="0" fontId="67" fillId="0" borderId="1" xfId="10" applyFont="1" applyBorder="1" applyAlignment="1">
      <alignment horizontal="center" vertical="center"/>
    </xf>
    <xf numFmtId="0" fontId="67" fillId="0" borderId="4" xfId="10" applyFont="1" applyBorder="1" applyAlignment="1">
      <alignment horizontal="center" vertical="center"/>
    </xf>
    <xf numFmtId="0" fontId="57" fillId="0" borderId="0" xfId="10" applyFont="1" applyAlignment="1">
      <alignment horizontal="left" wrapText="1"/>
    </xf>
    <xf numFmtId="0" fontId="0" fillId="0" borderId="0" xfId="0"/>
    <xf numFmtId="0" fontId="61" fillId="6" borderId="0" xfId="12" applyFont="1" applyFill="1" applyAlignment="1">
      <alignment horizontal="left" vertical="center"/>
    </xf>
    <xf numFmtId="0" fontId="61" fillId="6" borderId="0" xfId="10" applyFont="1" applyFill="1" applyAlignment="1">
      <alignment horizontal="left"/>
    </xf>
    <xf numFmtId="0" fontId="63" fillId="6" borderId="0" xfId="10" applyFont="1" applyFill="1" applyAlignment="1">
      <alignment horizontal="left" indent="8"/>
    </xf>
    <xf numFmtId="0" fontId="4" fillId="0" borderId="0" xfId="10" applyFont="1" applyAlignment="1">
      <alignment horizontal="left" vertical="center" wrapText="1"/>
    </xf>
    <xf numFmtId="0" fontId="7" fillId="0" borderId="0" xfId="10" applyFont="1" applyAlignment="1">
      <alignment horizontal="left" vertical="center" wrapText="1"/>
    </xf>
    <xf numFmtId="0" fontId="71" fillId="0" borderId="10" xfId="10" applyFont="1" applyBorder="1" applyAlignment="1">
      <alignment horizontal="center" wrapText="1"/>
    </xf>
    <xf numFmtId="0" fontId="71" fillId="0" borderId="2" xfId="10" applyFont="1" applyBorder="1" applyAlignment="1">
      <alignment horizontal="center" wrapText="1"/>
    </xf>
    <xf numFmtId="0" fontId="71" fillId="0" borderId="3" xfId="10" applyFont="1" applyBorder="1" applyAlignment="1">
      <alignment horizontal="center" wrapText="1"/>
    </xf>
    <xf numFmtId="0" fontId="65" fillId="0" borderId="10" xfId="10" applyFont="1" applyBorder="1" applyAlignment="1">
      <alignment horizontal="center" vertical="center" wrapText="1"/>
    </xf>
    <xf numFmtId="0" fontId="65" fillId="0" borderId="2" xfId="10" applyFont="1" applyBorder="1" applyAlignment="1">
      <alignment horizontal="center" vertical="center" wrapText="1"/>
    </xf>
    <xf numFmtId="0" fontId="65" fillId="0" borderId="3" xfId="10" applyFont="1" applyBorder="1" applyAlignment="1">
      <alignment horizontal="center" vertical="center" wrapText="1"/>
    </xf>
    <xf numFmtId="0" fontId="65" fillId="0" borderId="17" xfId="10" applyFont="1" applyBorder="1" applyAlignment="1">
      <alignment horizontal="center" vertical="center" wrapText="1"/>
    </xf>
    <xf numFmtId="0" fontId="65" fillId="0" borderId="8" xfId="10" applyFont="1" applyBorder="1" applyAlignment="1">
      <alignment horizontal="center" vertical="center" wrapText="1"/>
    </xf>
    <xf numFmtId="0" fontId="65" fillId="0" borderId="31" xfId="10" applyFont="1" applyBorder="1" applyAlignment="1">
      <alignment horizontal="center" vertical="center" wrapText="1"/>
    </xf>
    <xf numFmtId="0" fontId="65" fillId="0" borderId="0" xfId="10" applyFont="1" applyAlignment="1">
      <alignment horizontal="center" vertical="center" wrapText="1"/>
    </xf>
    <xf numFmtId="0" fontId="65" fillId="0" borderId="19" xfId="10" applyFont="1" applyBorder="1" applyAlignment="1">
      <alignment horizontal="center" vertical="center" wrapText="1"/>
    </xf>
    <xf numFmtId="0" fontId="65" fillId="0" borderId="1" xfId="10" applyFont="1" applyBorder="1" applyAlignment="1">
      <alignment horizontal="center" vertical="center" wrapText="1"/>
    </xf>
    <xf numFmtId="0" fontId="39" fillId="0" borderId="0" xfId="0" applyFont="1" applyAlignment="1">
      <alignment horizontal="left" wrapText="1"/>
    </xf>
    <xf numFmtId="0" fontId="17" fillId="0" borderId="0" xfId="0" applyFont="1" applyAlignment="1">
      <alignment horizontal="left" wrapText="1"/>
    </xf>
    <xf numFmtId="0" fontId="28" fillId="0" borderId="0" xfId="0" applyFont="1" applyAlignment="1">
      <alignment horizontal="center"/>
    </xf>
    <xf numFmtId="0" fontId="133" fillId="0" borderId="31" xfId="0" applyFont="1" applyBorder="1" applyAlignment="1">
      <alignment horizontal="center"/>
    </xf>
    <xf numFmtId="0" fontId="133" fillId="0" borderId="0" xfId="0" applyFont="1" applyAlignment="1">
      <alignment horizontal="center"/>
    </xf>
    <xf numFmtId="0" fontId="133" fillId="0" borderId="5" xfId="0" applyFont="1" applyBorder="1" applyAlignment="1">
      <alignment horizontal="center"/>
    </xf>
    <xf numFmtId="0" fontId="15"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5"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33" fillId="0" borderId="17" xfId="0" applyFont="1" applyBorder="1" applyAlignment="1">
      <alignment horizontal="center"/>
    </xf>
    <xf numFmtId="0" fontId="133" fillId="0" borderId="8" xfId="0" applyFont="1" applyBorder="1" applyAlignment="1">
      <alignment horizontal="center"/>
    </xf>
    <xf numFmtId="0" fontId="133" fillId="0" borderId="9" xfId="0" applyFont="1" applyBorder="1" applyAlignment="1">
      <alignment horizontal="center"/>
    </xf>
    <xf numFmtId="0" fontId="21" fillId="0" borderId="0" xfId="0" applyFont="1" applyAlignment="1">
      <alignment horizontal="left" vertical="top" wrapText="1"/>
    </xf>
    <xf numFmtId="0" fontId="0" fillId="0" borderId="0" xfId="0" applyAlignment="1">
      <alignment horizontal="left" vertical="top" wrapText="1"/>
    </xf>
    <xf numFmtId="0" fontId="64" fillId="0" borderId="123" xfId="0" applyFont="1" applyBorder="1" applyAlignment="1">
      <alignment horizontal="center" wrapText="1"/>
    </xf>
    <xf numFmtId="0" fontId="64" fillId="0" borderId="12" xfId="0" applyFont="1" applyBorder="1" applyAlignment="1">
      <alignment horizontal="center"/>
    </xf>
    <xf numFmtId="0" fontId="64" fillId="0" borderId="0" xfId="0" applyFont="1" applyAlignment="1">
      <alignment horizontal="center"/>
    </xf>
    <xf numFmtId="0" fontId="29" fillId="0" borderId="0" xfId="0" applyFont="1" applyAlignment="1">
      <alignment horizontal="center"/>
    </xf>
    <xf numFmtId="0" fontId="14" fillId="0" borderId="0" xfId="0" applyFont="1" applyAlignment="1">
      <alignment horizontal="left"/>
    </xf>
    <xf numFmtId="0" fontId="17" fillId="0" borderId="8" xfId="0" applyFont="1" applyBorder="1" applyAlignment="1">
      <alignment horizontal="center"/>
    </xf>
    <xf numFmtId="0" fontId="17" fillId="0" borderId="0" xfId="0" applyFont="1" applyAlignment="1">
      <alignment horizontal="center"/>
    </xf>
    <xf numFmtId="0" fontId="17" fillId="0" borderId="1" xfId="0" applyFont="1" applyBorder="1" applyAlignment="1">
      <alignment horizontal="center"/>
    </xf>
    <xf numFmtId="0" fontId="17" fillId="0" borderId="0" xfId="0" quotePrefix="1" applyFont="1" applyAlignment="1">
      <alignment horizontal="center"/>
    </xf>
    <xf numFmtId="0" fontId="15" fillId="0" borderId="0" xfId="0" applyFont="1" applyAlignment="1">
      <alignment horizontal="center"/>
    </xf>
    <xf numFmtId="164" fontId="15" fillId="0" borderId="0" xfId="0" applyNumberFormat="1" applyFont="1" applyAlignment="1">
      <alignment horizontal="center"/>
    </xf>
    <xf numFmtId="0" fontId="16" fillId="0" borderId="0" xfId="0" applyFont="1" applyAlignment="1" applyProtection="1">
      <alignment horizontal="center" wrapText="1"/>
      <protection locked="0"/>
    </xf>
    <xf numFmtId="0" fontId="16" fillId="0" borderId="0" xfId="0" applyFont="1" applyAlignment="1" applyProtection="1">
      <alignment horizontal="left" wrapText="1"/>
      <protection locked="0"/>
    </xf>
    <xf numFmtId="0" fontId="17" fillId="0" borderId="0" xfId="0" applyFont="1" applyAlignment="1" applyProtection="1">
      <alignment horizontal="center" wrapText="1"/>
      <protection locked="0"/>
    </xf>
    <xf numFmtId="0" fontId="17" fillId="0" borderId="1" xfId="0" applyFont="1" applyBorder="1" applyAlignment="1" applyProtection="1">
      <alignment horizontal="center" wrapText="1"/>
      <protection locked="0"/>
    </xf>
    <xf numFmtId="0" fontId="17" fillId="0" borderId="0" xfId="0" applyFont="1" applyAlignment="1">
      <alignment horizontal="center" wrapText="1"/>
    </xf>
    <xf numFmtId="0" fontId="17" fillId="0" borderId="1" xfId="0" applyFont="1" applyBorder="1" applyAlignment="1">
      <alignment horizontal="center" wrapText="1"/>
    </xf>
    <xf numFmtId="0" fontId="17" fillId="0" borderId="0" xfId="0" quotePrefix="1" applyFont="1" applyAlignment="1" applyProtection="1">
      <alignment horizontal="center"/>
      <protection locked="0"/>
    </xf>
    <xf numFmtId="0" fontId="17" fillId="0" borderId="1" xfId="0" applyFont="1" applyBorder="1" applyAlignment="1" applyProtection="1">
      <alignment horizontal="center"/>
      <protection locked="0"/>
    </xf>
    <xf numFmtId="0" fontId="17" fillId="0" borderId="10" xfId="0" applyFont="1" applyBorder="1" applyAlignment="1" applyProtection="1">
      <alignment horizontal="center"/>
      <protection locked="0"/>
    </xf>
    <xf numFmtId="0" fontId="17" fillId="0" borderId="3" xfId="0" applyFont="1" applyBorder="1" applyAlignment="1" applyProtection="1">
      <alignment horizontal="center"/>
      <protection locked="0"/>
    </xf>
    <xf numFmtId="0" fontId="17" fillId="0" borderId="10" xfId="0" applyFont="1" applyBorder="1" applyAlignment="1">
      <alignment horizontal="center"/>
    </xf>
    <xf numFmtId="0" fontId="17" fillId="0" borderId="3" xfId="0" applyFont="1" applyBorder="1" applyAlignment="1">
      <alignment horizontal="center"/>
    </xf>
    <xf numFmtId="0" fontId="15" fillId="0" borderId="0" xfId="38" applyFont="1" applyAlignment="1">
      <alignment horizontal="center"/>
    </xf>
    <xf numFmtId="164" fontId="15" fillId="0" borderId="0" xfId="38" applyNumberFormat="1" applyFont="1" applyAlignment="1">
      <alignment horizontal="center"/>
    </xf>
    <xf numFmtId="0" fontId="97" fillId="0" borderId="0" xfId="38" applyFont="1" applyAlignment="1">
      <alignment horizontal="left" vertical="center" wrapText="1"/>
    </xf>
    <xf numFmtId="0" fontId="21" fillId="0" borderId="0" xfId="38" applyAlignment="1">
      <alignment horizontal="left" vertical="top" wrapText="1"/>
    </xf>
    <xf numFmtId="0" fontId="17" fillId="0" borderId="0" xfId="38" quotePrefix="1" applyFont="1" applyAlignment="1">
      <alignment horizontal="center"/>
    </xf>
    <xf numFmtId="0" fontId="89" fillId="0" borderId="0" xfId="38" applyFont="1" applyAlignment="1">
      <alignment vertical="top" wrapText="1"/>
    </xf>
    <xf numFmtId="0" fontId="21" fillId="0" borderId="0" xfId="38" applyAlignment="1">
      <alignment vertical="top"/>
    </xf>
    <xf numFmtId="0" fontId="14" fillId="0" borderId="0" xfId="38" quotePrefix="1" applyFont="1" applyAlignment="1">
      <alignment horizontal="center"/>
    </xf>
    <xf numFmtId="0" fontId="21" fillId="0" borderId="0" xfId="0" applyFont="1" applyAlignment="1">
      <alignment horizontal="left" wrapText="1"/>
    </xf>
    <xf numFmtId="0" fontId="0" fillId="0" borderId="0" xfId="0" applyAlignment="1">
      <alignment horizontal="left" wrapText="1"/>
    </xf>
    <xf numFmtId="0" fontId="21" fillId="0" borderId="0" xfId="0" applyFont="1" applyAlignment="1">
      <alignment horizontal="left"/>
    </xf>
    <xf numFmtId="0" fontId="51" fillId="0" borderId="0" xfId="38" applyFont="1" applyAlignment="1">
      <alignment horizontal="left" vertical="top" wrapText="1"/>
    </xf>
    <xf numFmtId="0" fontId="21" fillId="0" borderId="0" xfId="38" applyAlignment="1">
      <alignment horizontal="center"/>
    </xf>
    <xf numFmtId="0" fontId="21" fillId="0" borderId="93" xfId="38" applyBorder="1" applyAlignment="1">
      <alignment horizontal="center"/>
    </xf>
    <xf numFmtId="0" fontId="21" fillId="0" borderId="99" xfId="38" applyBorder="1" applyAlignment="1">
      <alignment horizontal="center"/>
    </xf>
    <xf numFmtId="0" fontId="51" fillId="0" borderId="0" xfId="38" applyFont="1" applyAlignment="1">
      <alignment horizontal="left" wrapText="1"/>
    </xf>
    <xf numFmtId="0" fontId="51" fillId="0" borderId="0" xfId="38" applyFont="1" applyAlignment="1">
      <alignment horizontal="left" wrapText="1" indent="1"/>
    </xf>
    <xf numFmtId="0" fontId="21" fillId="0" borderId="0" xfId="38" applyAlignment="1">
      <alignment horizontal="left" wrapText="1" indent="1"/>
    </xf>
    <xf numFmtId="0" fontId="88" fillId="0" borderId="0" xfId="38" applyFont="1" applyAlignment="1">
      <alignment horizontal="left" wrapText="1" indent="1"/>
    </xf>
    <xf numFmtId="0" fontId="21" fillId="0" borderId="0" xfId="38" applyAlignment="1">
      <alignment horizontal="left" wrapText="1" indent="2"/>
    </xf>
    <xf numFmtId="0" fontId="41" fillId="0" borderId="0" xfId="38" applyFont="1" applyAlignment="1">
      <alignment horizontal="left" wrapText="1"/>
    </xf>
    <xf numFmtId="0" fontId="87" fillId="0" borderId="0" xfId="38" applyFont="1" applyAlignment="1">
      <alignment horizontal="left" wrapText="1"/>
    </xf>
    <xf numFmtId="42" fontId="21" fillId="0" borderId="93" xfId="38" applyNumberFormat="1" applyBorder="1" applyAlignment="1">
      <alignment horizontal="center"/>
    </xf>
    <xf numFmtId="41" fontId="21" fillId="0" borderId="93" xfId="38" applyNumberFormat="1" applyBorder="1" applyAlignment="1">
      <alignment horizontal="center"/>
    </xf>
    <xf numFmtId="42" fontId="21" fillId="0" borderId="61" xfId="38" applyNumberFormat="1" applyBorder="1" applyAlignment="1">
      <alignment horizontal="center"/>
    </xf>
    <xf numFmtId="0" fontId="21" fillId="0" borderId="93" xfId="38" applyBorder="1" applyAlignment="1">
      <alignment horizontal="center" wrapText="1"/>
    </xf>
    <xf numFmtId="41" fontId="21" fillId="0" borderId="0" xfId="38" applyNumberFormat="1" applyAlignment="1">
      <alignment horizontal="center"/>
    </xf>
    <xf numFmtId="0" fontId="21" fillId="0" borderId="0" xfId="38" applyAlignment="1">
      <alignment horizontal="left" indent="1"/>
    </xf>
    <xf numFmtId="44" fontId="21" fillId="0" borderId="61" xfId="38" applyNumberFormat="1" applyBorder="1" applyAlignment="1">
      <alignment horizontal="left" wrapText="1"/>
    </xf>
    <xf numFmtId="44" fontId="21" fillId="0" borderId="0" xfId="38" applyNumberFormat="1" applyAlignment="1">
      <alignment horizontal="left" wrapText="1"/>
    </xf>
    <xf numFmtId="44" fontId="21" fillId="0" borderId="99" xfId="38" applyNumberFormat="1" applyBorder="1" applyAlignment="1">
      <alignment horizontal="left" wrapText="1"/>
    </xf>
    <xf numFmtId="165" fontId="21" fillId="0" borderId="93" xfId="38" applyNumberFormat="1" applyBorder="1" applyAlignment="1">
      <alignment horizontal="left" vertical="top" wrapText="1"/>
    </xf>
    <xf numFmtId="0" fontId="102" fillId="0" borderId="0" xfId="38" applyFont="1" applyAlignment="1">
      <alignment horizontal="left" vertical="top" wrapText="1"/>
    </xf>
    <xf numFmtId="0" fontId="19" fillId="0" borderId="0" xfId="38" applyFont="1" applyAlignment="1">
      <alignment horizontal="left" vertical="top" wrapText="1"/>
    </xf>
    <xf numFmtId="0" fontId="21" fillId="0" borderId="93" xfId="38" applyBorder="1" applyAlignment="1">
      <alignment horizontal="left" vertical="top" wrapText="1"/>
    </xf>
    <xf numFmtId="0" fontId="21" fillId="0" borderId="0" xfId="38" applyAlignment="1">
      <alignment horizontal="center" vertical="top" wrapText="1"/>
    </xf>
    <xf numFmtId="0" fontId="21" fillId="0" borderId="93" xfId="38" applyBorder="1" applyAlignment="1">
      <alignment horizontal="center" vertical="top" wrapText="1"/>
    </xf>
    <xf numFmtId="0" fontId="21" fillId="0" borderId="99" xfId="38" applyBorder="1" applyAlignment="1">
      <alignment horizontal="left" vertical="top" wrapText="1"/>
    </xf>
    <xf numFmtId="0" fontId="21" fillId="0" borderId="99" xfId="38" applyBorder="1" applyAlignment="1">
      <alignment horizontal="center" vertical="top" wrapText="1"/>
    </xf>
    <xf numFmtId="0" fontId="21" fillId="0" borderId="0" xfId="38" applyAlignment="1">
      <alignment horizontal="left" vertical="center" wrapText="1"/>
    </xf>
    <xf numFmtId="0" fontId="21" fillId="0" borderId="93" xfId="38" applyBorder="1" applyAlignment="1">
      <alignment horizontal="left" vertical="center" wrapText="1"/>
    </xf>
    <xf numFmtId="0" fontId="21" fillId="0" borderId="99" xfId="38" applyBorder="1" applyAlignment="1">
      <alignment horizontal="left" vertical="center" wrapText="1"/>
    </xf>
    <xf numFmtId="0" fontId="21" fillId="0" borderId="0" xfId="38" applyAlignment="1">
      <alignment horizontal="center" vertical="center" wrapText="1"/>
    </xf>
    <xf numFmtId="42" fontId="21" fillId="0" borderId="0" xfId="38" applyNumberFormat="1" applyAlignment="1">
      <alignment horizontal="center"/>
    </xf>
    <xf numFmtId="0" fontId="20" fillId="0" borderId="0" xfId="38" applyFont="1" applyAlignment="1">
      <alignment horizontal="center" vertical="center" wrapText="1"/>
    </xf>
    <xf numFmtId="0" fontId="21" fillId="0" borderId="93" xfId="38" applyBorder="1" applyAlignment="1">
      <alignment horizontal="left" vertical="top"/>
    </xf>
    <xf numFmtId="0" fontId="21" fillId="0" borderId="99" xfId="38" applyBorder="1" applyAlignment="1">
      <alignment horizontal="left" wrapText="1"/>
    </xf>
    <xf numFmtId="0" fontId="21" fillId="0" borderId="99" xfId="38" applyBorder="1" applyAlignment="1">
      <alignment horizontal="left" wrapText="1" indent="1"/>
    </xf>
    <xf numFmtId="0" fontId="20" fillId="0" borderId="0" xfId="38" applyFont="1" applyAlignment="1">
      <alignment horizontal="left" vertical="center" wrapText="1"/>
    </xf>
    <xf numFmtId="0" fontId="21" fillId="0" borderId="99" xfId="229" applyNumberFormat="1" applyBorder="1" applyAlignment="1">
      <alignment horizontal="left" vertical="center" wrapText="1"/>
    </xf>
    <xf numFmtId="0" fontId="91" fillId="0" borderId="0" xfId="38" applyFont="1"/>
    <xf numFmtId="0" fontId="21" fillId="0" borderId="98" xfId="38" applyBorder="1" applyAlignment="1">
      <alignment horizontal="center"/>
    </xf>
    <xf numFmtId="0" fontId="21" fillId="0" borderId="102" xfId="38" applyBorder="1" applyAlignment="1">
      <alignment horizontal="center"/>
    </xf>
    <xf numFmtId="0" fontId="21" fillId="0" borderId="112" xfId="38" applyBorder="1" applyAlignment="1">
      <alignment horizontal="center"/>
    </xf>
    <xf numFmtId="0" fontId="21" fillId="0" borderId="0" xfId="38"/>
    <xf numFmtId="0" fontId="21" fillId="0" borderId="10" xfId="38" applyBorder="1" applyAlignment="1">
      <alignment horizontal="center"/>
    </xf>
    <xf numFmtId="0" fontId="21" fillId="0" borderId="2" xfId="38" applyBorder="1" applyAlignment="1">
      <alignment horizontal="center"/>
    </xf>
    <xf numFmtId="0" fontId="21" fillId="0" borderId="3" xfId="38" applyBorder="1" applyAlignment="1">
      <alignment horizontal="center"/>
    </xf>
    <xf numFmtId="0" fontId="21" fillId="0" borderId="94" xfId="38" applyBorder="1" applyAlignment="1">
      <alignment horizontal="center"/>
    </xf>
    <xf numFmtId="0" fontId="21" fillId="0" borderId="95" xfId="38" applyBorder="1" applyAlignment="1">
      <alignment horizontal="center"/>
    </xf>
    <xf numFmtId="0" fontId="21" fillId="0" borderId="20" xfId="38" applyBorder="1" applyAlignment="1">
      <alignment horizontal="center"/>
    </xf>
    <xf numFmtId="0" fontId="21" fillId="0" borderId="22" xfId="38" applyBorder="1" applyAlignment="1">
      <alignment horizontal="center"/>
    </xf>
    <xf numFmtId="0" fontId="21" fillId="0" borderId="34" xfId="38" applyBorder="1" applyAlignment="1">
      <alignment horizontal="center"/>
    </xf>
    <xf numFmtId="0" fontId="21" fillId="0" borderId="21" xfId="38" applyBorder="1" applyAlignment="1">
      <alignment horizontal="center"/>
    </xf>
    <xf numFmtId="0" fontId="21" fillId="0" borderId="23" xfId="38" applyBorder="1" applyAlignment="1">
      <alignment horizontal="center"/>
    </xf>
    <xf numFmtId="0" fontId="21" fillId="0" borderId="76" xfId="38" applyBorder="1" applyAlignment="1">
      <alignment horizontal="center"/>
    </xf>
    <xf numFmtId="0" fontId="21" fillId="0" borderId="38" xfId="38" applyBorder="1" applyAlignment="1">
      <alignment horizontal="center"/>
    </xf>
    <xf numFmtId="0" fontId="102" fillId="0" borderId="0" xfId="0" applyFont="1" applyAlignment="1" applyProtection="1">
      <alignment horizontal="right"/>
      <protection locked="0"/>
    </xf>
    <xf numFmtId="0" fontId="21"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89" fillId="0" borderId="0" xfId="38" applyFont="1" applyAlignment="1">
      <alignment horizontal="left" vertical="top" wrapText="1"/>
    </xf>
    <xf numFmtId="0" fontId="136" fillId="0" borderId="0" xfId="38" applyFont="1" applyAlignment="1">
      <alignment horizontal="left" vertical="top" wrapText="1"/>
    </xf>
    <xf numFmtId="0" fontId="80" fillId="0" borderId="0" xfId="38" applyFont="1" applyAlignment="1">
      <alignment horizontal="left" vertical="top" wrapText="1"/>
    </xf>
    <xf numFmtId="0" fontId="52" fillId="0" borderId="0" xfId="234" quotePrefix="1" applyFont="1" applyAlignment="1">
      <alignment horizontal="center"/>
    </xf>
    <xf numFmtId="0" fontId="51" fillId="0" borderId="0" xfId="234" applyFont="1" applyAlignment="1">
      <alignment horizontal="center"/>
    </xf>
    <xf numFmtId="0" fontId="51" fillId="0" borderId="84" xfId="234" applyFont="1" applyBorder="1" applyAlignment="1">
      <alignment horizontal="left"/>
    </xf>
    <xf numFmtId="0" fontId="51" fillId="0" borderId="85" xfId="234" applyFont="1" applyBorder="1" applyAlignment="1">
      <alignment horizontal="left"/>
    </xf>
    <xf numFmtId="0" fontId="51" fillId="0" borderId="87" xfId="234" applyFont="1" applyBorder="1" applyAlignment="1">
      <alignment horizontal="left"/>
    </xf>
    <xf numFmtId="0" fontId="51" fillId="0" borderId="0" xfId="234" applyFont="1" applyAlignment="1">
      <alignment horizontal="left" vertical="top" wrapText="1"/>
    </xf>
    <xf numFmtId="0" fontId="51" fillId="0" borderId="93" xfId="234" applyFont="1" applyBorder="1" applyAlignment="1">
      <alignment horizontal="center"/>
    </xf>
    <xf numFmtId="0" fontId="51" fillId="0" borderId="85" xfId="234" applyFont="1" applyBorder="1" applyAlignment="1">
      <alignment horizontal="center"/>
    </xf>
    <xf numFmtId="0" fontId="51" fillId="0" borderId="0" xfId="234" applyFont="1" applyAlignment="1">
      <alignment horizontal="left" wrapText="1"/>
    </xf>
    <xf numFmtId="0" fontId="51" fillId="0" borderId="93" xfId="234" applyFont="1" applyBorder="1" applyAlignment="1">
      <alignment horizontal="left"/>
    </xf>
    <xf numFmtId="0" fontId="51" fillId="0" borderId="0" xfId="234" applyFont="1" applyAlignment="1">
      <alignment horizontal="left"/>
    </xf>
    <xf numFmtId="0" fontId="15" fillId="0" borderId="0" xfId="38" applyFont="1" applyAlignment="1" applyProtection="1">
      <alignment horizontal="center"/>
      <protection locked="0"/>
    </xf>
    <xf numFmtId="0" fontId="39" fillId="0" borderId="0" xfId="38" applyFont="1" applyAlignment="1">
      <alignment horizontal="left"/>
    </xf>
    <xf numFmtId="0" fontId="132" fillId="0" borderId="0" xfId="38" applyFont="1" applyAlignment="1">
      <alignment horizontal="left" wrapText="1"/>
    </xf>
    <xf numFmtId="0" fontId="87" fillId="0" borderId="0" xfId="234" applyFont="1" applyAlignment="1">
      <alignment horizontal="left" vertical="center" wrapText="1"/>
    </xf>
    <xf numFmtId="0" fontId="51" fillId="0" borderId="0" xfId="234" applyFont="1" applyAlignment="1">
      <alignment horizontal="left" vertical="center" wrapText="1"/>
    </xf>
    <xf numFmtId="0" fontId="14" fillId="0" borderId="0" xfId="0" quotePrefix="1" applyFont="1" applyAlignment="1" applyProtection="1">
      <alignment horizontal="center"/>
      <protection locked="0"/>
    </xf>
    <xf numFmtId="0" fontId="14" fillId="0" borderId="0" xfId="0" applyFont="1" applyAlignment="1" applyProtection="1">
      <alignment horizontal="center"/>
      <protection locked="0"/>
    </xf>
    <xf numFmtId="0" fontId="14" fillId="0" borderId="12" xfId="38" applyFont="1" applyBorder="1" applyAlignment="1">
      <alignment horizontal="center" vertical="center"/>
    </xf>
    <xf numFmtId="0" fontId="14" fillId="0" borderId="12" xfId="38" applyFont="1" applyBorder="1" applyAlignment="1">
      <alignment horizontal="center"/>
    </xf>
    <xf numFmtId="0" fontId="26" fillId="0" borderId="0" xfId="38" applyFont="1" applyAlignment="1">
      <alignment horizontal="center" vertical="center"/>
    </xf>
    <xf numFmtId="0" fontId="14" fillId="0" borderId="0" xfId="38" applyFont="1" applyAlignment="1">
      <alignment horizontal="center" vertical="center"/>
    </xf>
    <xf numFmtId="0" fontId="14" fillId="0" borderId="0" xfId="0" applyFont="1" applyAlignment="1" applyProtection="1">
      <alignment horizontal="left" wrapText="1"/>
      <protection locked="0"/>
    </xf>
    <xf numFmtId="0" fontId="21"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1" fillId="0" borderId="0" xfId="38" applyFont="1" applyAlignment="1">
      <alignment horizontal="left" vertical="top" wrapText="1"/>
    </xf>
    <xf numFmtId="0" fontId="0" fillId="0" borderId="84" xfId="0" applyBorder="1" applyAlignment="1" applyProtection="1">
      <alignment horizontal="center"/>
      <protection locked="0"/>
    </xf>
    <xf numFmtId="0" fontId="0" fillId="0" borderId="85" xfId="0" applyBorder="1" applyAlignment="1" applyProtection="1">
      <alignment horizontal="center"/>
      <protection locked="0"/>
    </xf>
    <xf numFmtId="0" fontId="0" fillId="0" borderId="87" xfId="0" applyBorder="1" applyAlignment="1" applyProtection="1">
      <alignment horizontal="center"/>
      <protection locked="0"/>
    </xf>
    <xf numFmtId="3" fontId="0" fillId="0" borderId="84" xfId="0" applyNumberFormat="1"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7" xfId="0" applyNumberFormat="1" applyBorder="1" applyAlignment="1" applyProtection="1">
      <alignment horizontal="center"/>
      <protection locked="0"/>
    </xf>
    <xf numFmtId="0" fontId="19" fillId="0" borderId="80" xfId="0" applyFont="1" applyBorder="1" applyAlignment="1" applyProtection="1">
      <alignment horizontal="center" wrapText="1"/>
      <protection locked="0"/>
    </xf>
    <xf numFmtId="0" fontId="19" fillId="0" borderId="81" xfId="0" applyFont="1" applyBorder="1" applyAlignment="1" applyProtection="1">
      <alignment horizontal="center" wrapText="1"/>
      <protection locked="0"/>
    </xf>
    <xf numFmtId="0" fontId="19" fillId="0" borderId="82" xfId="0" applyFont="1" applyBorder="1" applyAlignment="1" applyProtection="1">
      <alignment horizontal="center" wrapText="1"/>
      <protection locked="0"/>
    </xf>
    <xf numFmtId="0" fontId="15"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14" fillId="0" borderId="0" xfId="38" applyFont="1"/>
    <xf numFmtId="0" fontId="14" fillId="0" borderId="93" xfId="38" applyFont="1" applyBorder="1" applyAlignment="1">
      <alignment horizontal="center" vertical="center"/>
    </xf>
    <xf numFmtId="0" fontId="21" fillId="0" borderId="0" xfId="38" applyAlignment="1">
      <alignment vertical="top" wrapText="1"/>
    </xf>
    <xf numFmtId="0" fontId="14" fillId="0" borderId="93" xfId="38" applyFont="1" applyBorder="1" applyAlignment="1">
      <alignment horizontal="center"/>
    </xf>
    <xf numFmtId="0" fontId="26" fillId="0" borderId="93" xfId="38" applyFont="1" applyBorder="1" applyAlignment="1">
      <alignment horizontal="center" vertical="center"/>
    </xf>
    <xf numFmtId="0" fontId="26" fillId="0" borderId="104" xfId="38" applyFont="1" applyBorder="1" applyAlignment="1">
      <alignment horizontal="center" vertical="center"/>
    </xf>
    <xf numFmtId="0" fontId="51" fillId="0" borderId="134" xfId="234" applyFont="1" applyBorder="1" applyAlignment="1">
      <alignment horizontal="left"/>
    </xf>
    <xf numFmtId="0" fontId="0" fillId="0" borderId="135" xfId="0" applyBorder="1"/>
    <xf numFmtId="0" fontId="51" fillId="0" borderId="12" xfId="234" applyFont="1" applyBorder="1" applyAlignment="1">
      <alignment horizontal="left"/>
    </xf>
    <xf numFmtId="0" fontId="51" fillId="0" borderId="12" xfId="234" applyFont="1" applyBorder="1" applyAlignment="1">
      <alignment horizontal="center"/>
    </xf>
    <xf numFmtId="0" fontId="51" fillId="0" borderId="134" xfId="234" applyFont="1" applyBorder="1" applyAlignment="1">
      <alignment horizontal="center"/>
    </xf>
    <xf numFmtId="0" fontId="133" fillId="0" borderId="0" xfId="38" applyFont="1"/>
    <xf numFmtId="0" fontId="21" fillId="0" borderId="0" xfId="38" applyAlignment="1" applyProtection="1">
      <alignment horizontal="center"/>
      <protection locked="0"/>
    </xf>
    <xf numFmtId="164" fontId="15" fillId="0" borderId="0" xfId="38" applyNumberFormat="1" applyFont="1" applyAlignment="1" applyProtection="1">
      <alignment horizontal="center"/>
      <protection locked="0"/>
    </xf>
    <xf numFmtId="0" fontId="21" fillId="0" borderId="0" xfId="38" applyAlignment="1" applyProtection="1">
      <alignment horizontal="left" wrapText="1"/>
      <protection locked="0"/>
    </xf>
    <xf numFmtId="0" fontId="21" fillId="0" borderId="26" xfId="38" applyBorder="1" applyAlignment="1" applyProtection="1">
      <alignment horizontal="center"/>
      <protection locked="0"/>
    </xf>
    <xf numFmtId="0" fontId="21" fillId="0" borderId="95" xfId="38" applyBorder="1" applyAlignment="1" applyProtection="1">
      <alignment horizontal="center"/>
      <protection locked="0"/>
    </xf>
    <xf numFmtId="0" fontId="21" fillId="0" borderId="93" xfId="38" applyBorder="1" applyAlignment="1" applyProtection="1">
      <alignment horizontal="center"/>
      <protection locked="0"/>
    </xf>
    <xf numFmtId="3" fontId="21" fillId="0" borderId="26" xfId="38" applyNumberFormat="1" applyBorder="1" applyAlignment="1" applyProtection="1">
      <alignment horizontal="center"/>
      <protection locked="0"/>
    </xf>
    <xf numFmtId="3" fontId="21" fillId="0" borderId="93" xfId="38" applyNumberFormat="1" applyBorder="1" applyAlignment="1" applyProtection="1">
      <alignment horizontal="center"/>
      <protection locked="0"/>
    </xf>
    <xf numFmtId="3" fontId="21" fillId="0" borderId="95" xfId="38" applyNumberFormat="1" applyBorder="1" applyAlignment="1" applyProtection="1">
      <alignment horizontal="center"/>
      <protection locked="0"/>
    </xf>
    <xf numFmtId="0" fontId="19" fillId="0" borderId="126" xfId="38" applyFont="1" applyBorder="1" applyAlignment="1" applyProtection="1">
      <alignment horizontal="center" wrapText="1"/>
      <protection locked="0"/>
    </xf>
    <xf numFmtId="0" fontId="19" fillId="0" borderId="127" xfId="38" applyFont="1" applyBorder="1" applyAlignment="1" applyProtection="1">
      <alignment horizontal="center" wrapText="1"/>
      <protection locked="0"/>
    </xf>
    <xf numFmtId="0" fontId="19" fillId="0" borderId="124" xfId="38" applyFont="1" applyBorder="1" applyAlignment="1" applyProtection="1">
      <alignment horizontal="center" wrapText="1"/>
      <protection locked="0"/>
    </xf>
    <xf numFmtId="0" fontId="21" fillId="0" borderId="128" xfId="38" applyBorder="1" applyAlignment="1" applyProtection="1">
      <alignment horizontal="center"/>
      <protection locked="0"/>
    </xf>
    <xf numFmtId="0" fontId="21" fillId="0" borderId="129" xfId="38" applyBorder="1" applyAlignment="1" applyProtection="1">
      <alignment horizontal="center"/>
      <protection locked="0"/>
    </xf>
    <xf numFmtId="0" fontId="21" fillId="0" borderId="123" xfId="38" applyBorder="1" applyAlignment="1" applyProtection="1">
      <alignment horizontal="center"/>
      <protection locked="0"/>
    </xf>
    <xf numFmtId="3" fontId="21" fillId="0" borderId="128" xfId="38" applyNumberFormat="1" applyBorder="1" applyAlignment="1" applyProtection="1">
      <alignment horizontal="center"/>
      <protection locked="0"/>
    </xf>
    <xf numFmtId="3" fontId="21" fillId="0" borderId="123" xfId="38" applyNumberFormat="1" applyBorder="1" applyAlignment="1" applyProtection="1">
      <alignment horizontal="center"/>
      <protection locked="0"/>
    </xf>
    <xf numFmtId="3" fontId="21" fillId="0" borderId="129" xfId="38" applyNumberFormat="1" applyBorder="1" applyAlignment="1" applyProtection="1">
      <alignment horizontal="center"/>
      <protection locked="0"/>
    </xf>
    <xf numFmtId="0" fontId="14" fillId="0" borderId="0" xfId="38" applyFont="1" applyAlignment="1" applyProtection="1">
      <alignment horizontal="left" wrapText="1"/>
      <protection locked="0"/>
    </xf>
    <xf numFmtId="0" fontId="21" fillId="0" borderId="0" xfId="38" applyAlignment="1" applyProtection="1">
      <alignment horizontal="left" vertical="top" wrapText="1"/>
      <protection locked="0"/>
    </xf>
    <xf numFmtId="0" fontId="14" fillId="0" borderId="0" xfId="38" quotePrefix="1" applyFont="1" applyAlignment="1" applyProtection="1">
      <alignment horizontal="center"/>
      <protection locked="0"/>
    </xf>
    <xf numFmtId="0" fontId="14" fillId="0" borderId="0" xfId="38" applyFont="1" applyAlignment="1" applyProtection="1">
      <alignment horizontal="center"/>
      <protection locked="0"/>
    </xf>
    <xf numFmtId="0" fontId="39" fillId="0" borderId="0" xfId="38" applyFont="1" applyAlignment="1">
      <alignment horizontal="center"/>
    </xf>
    <xf numFmtId="0" fontId="21" fillId="0" borderId="105" xfId="38" applyBorder="1" applyAlignment="1">
      <alignment horizontal="left"/>
    </xf>
    <xf numFmtId="0" fontId="21" fillId="0" borderId="104" xfId="38" applyBorder="1" applyAlignment="1">
      <alignment horizontal="left"/>
    </xf>
    <xf numFmtId="0" fontId="21" fillId="0" borderId="103" xfId="38" applyBorder="1" applyAlignment="1">
      <alignment horizontal="left"/>
    </xf>
    <xf numFmtId="0" fontId="21" fillId="0" borderId="11" xfId="38" applyBorder="1" applyAlignment="1">
      <alignment horizontal="left"/>
    </xf>
    <xf numFmtId="0" fontId="21" fillId="0" borderId="41" xfId="38" applyBorder="1" applyAlignment="1">
      <alignment horizontal="left"/>
    </xf>
    <xf numFmtId="0" fontId="21" fillId="0" borderId="94" xfId="38" applyBorder="1" applyAlignment="1">
      <alignment horizontal="left"/>
    </xf>
    <xf numFmtId="0" fontId="21" fillId="0" borderId="93" xfId="38" applyBorder="1" applyAlignment="1">
      <alignment horizontal="left"/>
    </xf>
    <xf numFmtId="0" fontId="21" fillId="0" borderId="95" xfId="38" applyBorder="1" applyAlignment="1">
      <alignment horizontal="left"/>
    </xf>
    <xf numFmtId="0" fontId="45" fillId="0" borderId="0" xfId="38" applyFont="1" applyAlignment="1">
      <alignment horizontal="left" wrapText="1"/>
    </xf>
    <xf numFmtId="0" fontId="49" fillId="0" borderId="0" xfId="38" applyFont="1" applyAlignment="1">
      <alignment horizontal="left" wrapText="1"/>
    </xf>
    <xf numFmtId="0" fontId="17" fillId="0" borderId="0" xfId="38" applyFont="1" applyAlignment="1">
      <alignment horizontal="center"/>
    </xf>
    <xf numFmtId="164" fontId="15" fillId="0" borderId="0" xfId="0" applyNumberFormat="1" applyFont="1" applyAlignment="1" applyProtection="1">
      <alignment horizontal="center"/>
      <protection locked="0"/>
    </xf>
    <xf numFmtId="0" fontId="14" fillId="0" borderId="98" xfId="38" applyFont="1" applyBorder="1" applyAlignment="1">
      <alignment horizontal="center" wrapText="1"/>
    </xf>
    <xf numFmtId="0" fontId="14" fillId="0" borderId="102" xfId="38" applyFont="1" applyBorder="1" applyAlignment="1">
      <alignment horizontal="center" wrapText="1"/>
    </xf>
    <xf numFmtId="0" fontId="21" fillId="0" borderId="98" xfId="38" applyBorder="1" applyAlignment="1">
      <alignment horizontal="left" wrapText="1"/>
    </xf>
    <xf numFmtId="0" fontId="21" fillId="0" borderId="102" xfId="38" applyBorder="1" applyAlignment="1">
      <alignment horizontal="left" wrapText="1"/>
    </xf>
    <xf numFmtId="0" fontId="14" fillId="0" borderId="99" xfId="38" applyFont="1" applyBorder="1" applyAlignment="1">
      <alignment horizontal="center" wrapText="1"/>
    </xf>
    <xf numFmtId="0" fontId="14" fillId="0" borderId="99" xfId="38" applyFont="1" applyBorder="1" applyAlignment="1">
      <alignment horizontal="left"/>
    </xf>
    <xf numFmtId="0" fontId="21" fillId="0" borderId="0" xfId="38" applyAlignment="1">
      <alignment horizontal="right"/>
    </xf>
    <xf numFmtId="0" fontId="21" fillId="0" borderId="99" xfId="38" applyBorder="1" applyAlignment="1">
      <alignment horizontal="left" vertical="top"/>
    </xf>
    <xf numFmtId="0" fontId="14" fillId="0" borderId="93" xfId="38" applyFont="1" applyBorder="1" applyAlignment="1">
      <alignment horizontal="left"/>
    </xf>
    <xf numFmtId="0" fontId="21" fillId="0" borderId="98" xfId="38" applyBorder="1" applyAlignment="1">
      <alignment horizontal="left"/>
    </xf>
    <xf numFmtId="0" fontId="21" fillId="0" borderId="102" xfId="38" applyBorder="1" applyAlignment="1">
      <alignment horizontal="left"/>
    </xf>
    <xf numFmtId="0" fontId="21" fillId="0" borderId="99" xfId="38" applyBorder="1" applyAlignment="1">
      <alignment horizontal="left"/>
    </xf>
    <xf numFmtId="0" fontId="14" fillId="0" borderId="0" xfId="38" applyFont="1" applyAlignment="1">
      <alignment horizontal="center"/>
    </xf>
    <xf numFmtId="0" fontId="21" fillId="0" borderId="98" xfId="38" applyBorder="1" applyAlignment="1" applyProtection="1">
      <alignment horizontal="center"/>
      <protection locked="0"/>
    </xf>
    <xf numFmtId="0" fontId="21" fillId="0" borderId="99" xfId="38" applyBorder="1" applyAlignment="1" applyProtection="1">
      <alignment horizontal="center"/>
      <protection locked="0"/>
    </xf>
    <xf numFmtId="0" fontId="21" fillId="0" borderId="102" xfId="38" applyBorder="1" applyAlignment="1" applyProtection="1">
      <alignment horizontal="center"/>
      <protection locked="0"/>
    </xf>
    <xf numFmtId="39" fontId="21" fillId="0" borderId="98" xfId="38" applyNumberFormat="1" applyBorder="1" applyAlignment="1" applyProtection="1">
      <alignment horizontal="center"/>
      <protection locked="0"/>
    </xf>
    <xf numFmtId="39" fontId="21" fillId="0" borderId="102" xfId="38" applyNumberFormat="1" applyBorder="1" applyAlignment="1" applyProtection="1">
      <alignment horizontal="center"/>
      <protection locked="0"/>
    </xf>
    <xf numFmtId="4" fontId="21" fillId="0" borderId="0" xfId="38" applyNumberFormat="1" applyAlignment="1" applyProtection="1">
      <alignment horizontal="center"/>
      <protection locked="0"/>
    </xf>
    <xf numFmtId="0" fontId="17" fillId="0" borderId="0" xfId="38" quotePrefix="1" applyFont="1" applyAlignment="1" applyProtection="1">
      <alignment horizontal="center"/>
      <protection locked="0"/>
    </xf>
    <xf numFmtId="39" fontId="21" fillId="0" borderId="98" xfId="38" applyNumberFormat="1" applyBorder="1" applyAlignment="1">
      <alignment horizontal="center"/>
    </xf>
    <xf numFmtId="39" fontId="21" fillId="0" borderId="102" xfId="38" applyNumberFormat="1" applyBorder="1" applyAlignment="1">
      <alignment horizontal="center"/>
    </xf>
    <xf numFmtId="0" fontId="21" fillId="0" borderId="75" xfId="38" applyBorder="1" applyAlignment="1">
      <alignment horizontal="center"/>
    </xf>
    <xf numFmtId="0" fontId="14" fillId="0" borderId="23" xfId="38" applyFont="1" applyBorder="1" applyAlignment="1">
      <alignment horizontal="center"/>
    </xf>
    <xf numFmtId="0" fontId="14" fillId="0" borderId="76" xfId="38" applyFont="1" applyBorder="1" applyAlignment="1">
      <alignment horizontal="center"/>
    </xf>
    <xf numFmtId="0" fontId="14" fillId="0" borderId="21" xfId="38" applyFont="1" applyBorder="1" applyAlignment="1">
      <alignment horizontal="center"/>
    </xf>
    <xf numFmtId="0" fontId="53" fillId="0" borderId="0" xfId="5" quotePrefix="1" applyFont="1" applyAlignment="1">
      <alignment horizontal="center" textRotation="90"/>
    </xf>
    <xf numFmtId="0" fontId="52" fillId="0" borderId="12" xfId="5" applyFont="1" applyBorder="1" applyAlignment="1">
      <alignment horizontal="center"/>
    </xf>
    <xf numFmtId="164" fontId="21" fillId="0" borderId="0" xfId="0" applyNumberFormat="1" applyFont="1" applyAlignment="1" applyProtection="1">
      <alignment horizontal="left"/>
      <protection locked="0"/>
    </xf>
    <xf numFmtId="164" fontId="19" fillId="0" borderId="0" xfId="0" applyNumberFormat="1" applyFont="1" applyAlignment="1" applyProtection="1">
      <alignment horizontal="left"/>
      <protection locked="0"/>
    </xf>
    <xf numFmtId="164" fontId="21" fillId="0" borderId="0" xfId="0" applyNumberFormat="1" applyFont="1" applyAlignment="1" applyProtection="1">
      <alignment horizontal="left" wrapText="1"/>
      <protection locked="0"/>
    </xf>
    <xf numFmtId="0" fontId="41" fillId="0" borderId="0" xfId="38" applyFont="1" applyAlignment="1">
      <alignment horizontal="left" vertical="center" wrapText="1"/>
    </xf>
    <xf numFmtId="0" fontId="107" fillId="0" borderId="0" xfId="38" applyFont="1" applyAlignment="1">
      <alignment horizontal="left" wrapText="1"/>
    </xf>
    <xf numFmtId="0" fontId="21" fillId="0" borderId="0" xfId="38" applyAlignment="1">
      <alignment horizontal="left" vertical="top"/>
    </xf>
    <xf numFmtId="37" fontId="0" fillId="0" borderId="80"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88"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25" fillId="0" borderId="26" xfId="0" applyNumberFormat="1" applyFont="1" applyBorder="1" applyAlignment="1" applyProtection="1">
      <alignment horizontal="center"/>
      <protection locked="0"/>
    </xf>
    <xf numFmtId="1" fontId="25" fillId="0" borderId="12" xfId="0" applyNumberFormat="1" applyFont="1" applyBorder="1" applyAlignment="1" applyProtection="1">
      <alignment horizontal="center"/>
      <protection locked="0"/>
    </xf>
    <xf numFmtId="1" fontId="25" fillId="0" borderId="33" xfId="0" applyNumberFormat="1" applyFont="1" applyBorder="1" applyAlignment="1" applyProtection="1">
      <alignment horizontal="center"/>
      <protection locked="0"/>
    </xf>
    <xf numFmtId="1" fontId="0" fillId="0" borderId="33" xfId="0" applyNumberForma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80"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8" xfId="0" applyNumberFormat="1" applyBorder="1" applyAlignment="1" applyProtection="1">
      <alignment horizontal="center"/>
      <protection locked="0"/>
    </xf>
    <xf numFmtId="0" fontId="14" fillId="0" borderId="31" xfId="0" applyFont="1" applyBorder="1" applyAlignment="1">
      <alignment horizontal="center"/>
    </xf>
    <xf numFmtId="1" fontId="0" fillId="0" borderId="32" xfId="0" applyNumberFormat="1" applyBorder="1" applyAlignment="1" applyProtection="1">
      <alignment horizontal="center"/>
      <protection locked="0"/>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15" fontId="17" fillId="0" borderId="1" xfId="0" applyNumberFormat="1" applyFont="1" applyBorder="1" applyAlignment="1">
      <alignment horizontal="center"/>
    </xf>
    <xf numFmtId="15" fontId="17" fillId="0" borderId="0" xfId="0" applyNumberFormat="1" applyFont="1" applyAlignment="1">
      <alignment horizontal="center"/>
    </xf>
    <xf numFmtId="0" fontId="41" fillId="0" borderId="0" xfId="0" applyFont="1" applyAlignment="1">
      <alignment horizontal="left" vertical="top" wrapText="1"/>
    </xf>
    <xf numFmtId="0" fontId="39" fillId="0" borderId="0" xfId="0" applyFont="1" applyAlignment="1">
      <alignment horizontal="center"/>
    </xf>
    <xf numFmtId="0" fontId="18" fillId="0" borderId="0" xfId="0" applyFont="1" applyAlignment="1">
      <alignment horizontal="center"/>
    </xf>
    <xf numFmtId="0" fontId="16" fillId="0" borderId="0" xfId="0" applyFont="1" applyAlignment="1">
      <alignment horizontal="center"/>
    </xf>
    <xf numFmtId="0" fontId="0" fillId="0" borderId="99" xfId="0" applyBorder="1" applyAlignment="1">
      <alignment horizontal="center"/>
    </xf>
    <xf numFmtId="0" fontId="14" fillId="0" borderId="0" xfId="0" quotePrefix="1" applyFont="1" applyAlignment="1">
      <alignment horizontal="center"/>
    </xf>
    <xf numFmtId="0" fontId="125" fillId="0" borderId="0" xfId="0" applyFont="1" applyAlignment="1">
      <alignment horizontal="left" wrapText="1"/>
    </xf>
    <xf numFmtId="0" fontId="89" fillId="0" borderId="93" xfId="0" applyFont="1" applyBorder="1" applyAlignment="1">
      <alignment horizontal="left"/>
    </xf>
    <xf numFmtId="0" fontId="80" fillId="0" borderId="99" xfId="0" applyFont="1" applyBorder="1" applyAlignment="1">
      <alignment horizontal="center"/>
    </xf>
    <xf numFmtId="0" fontId="80" fillId="0" borderId="99" xfId="0" applyFont="1" applyBorder="1" applyAlignment="1">
      <alignment horizontal="left"/>
    </xf>
    <xf numFmtId="0" fontId="49" fillId="0" borderId="0" xfId="38" applyFont="1" applyAlignment="1">
      <alignment horizontal="center"/>
    </xf>
    <xf numFmtId="0" fontId="49" fillId="0" borderId="0" xfId="38" applyFont="1" applyAlignment="1">
      <alignment horizontal="center" wrapText="1"/>
    </xf>
    <xf numFmtId="0" fontId="14" fillId="0" borderId="98" xfId="38" applyFont="1" applyBorder="1" applyAlignment="1">
      <alignment horizontal="right"/>
    </xf>
    <xf numFmtId="0" fontId="14" fillId="0" borderId="99" xfId="38" applyFont="1" applyBorder="1" applyAlignment="1">
      <alignment horizontal="right"/>
    </xf>
    <xf numFmtId="0" fontId="110" fillId="0" borderId="98" xfId="38" applyFont="1" applyBorder="1" applyAlignment="1">
      <alignment horizontal="right" wrapText="1"/>
    </xf>
    <xf numFmtId="0" fontId="110" fillId="0" borderId="99" xfId="38" applyFont="1" applyBorder="1" applyAlignment="1">
      <alignment horizontal="right" wrapText="1"/>
    </xf>
    <xf numFmtId="0" fontId="14" fillId="0" borderId="98" xfId="38" applyFont="1" applyBorder="1" applyAlignment="1">
      <alignment horizontal="center"/>
    </xf>
    <xf numFmtId="0" fontId="14" fillId="0" borderId="99" xfId="38" applyFont="1" applyBorder="1" applyAlignment="1">
      <alignment horizontal="center"/>
    </xf>
    <xf numFmtId="0" fontId="14" fillId="0" borderId="98" xfId="38" applyFont="1" applyBorder="1" applyAlignment="1">
      <alignment horizontal="left" wrapText="1"/>
    </xf>
    <xf numFmtId="0" fontId="14" fillId="0" borderId="99" xfId="38" applyFont="1" applyBorder="1" applyAlignment="1">
      <alignment horizontal="left" wrapText="1"/>
    </xf>
    <xf numFmtId="0" fontId="27" fillId="0" borderId="98" xfId="38" applyFont="1" applyBorder="1" applyAlignment="1">
      <alignment horizontal="left" wrapText="1"/>
    </xf>
    <xf numFmtId="0" fontId="27" fillId="0" borderId="123" xfId="38" applyFont="1" applyBorder="1" applyAlignment="1">
      <alignment horizontal="left" wrapText="1"/>
    </xf>
    <xf numFmtId="0" fontId="27" fillId="0" borderId="99" xfId="38" applyFont="1" applyBorder="1" applyAlignment="1">
      <alignment horizontal="left" wrapText="1"/>
    </xf>
    <xf numFmtId="0" fontId="27" fillId="0" borderId="102" xfId="38" applyFont="1" applyBorder="1" applyAlignment="1">
      <alignment horizontal="left" wrapText="1"/>
    </xf>
    <xf numFmtId="0" fontId="27" fillId="0" borderId="104" xfId="38" applyFont="1" applyBorder="1" applyAlignment="1">
      <alignment horizontal="left" wrapText="1"/>
    </xf>
    <xf numFmtId="0" fontId="27" fillId="0" borderId="124" xfId="38" applyFont="1" applyBorder="1" applyAlignment="1">
      <alignment horizontal="left" wrapText="1"/>
    </xf>
    <xf numFmtId="10" fontId="129" fillId="0" borderId="98" xfId="38" applyNumberFormat="1" applyFont="1" applyBorder="1" applyAlignment="1">
      <alignment horizontal="left" shrinkToFit="1"/>
    </xf>
    <xf numFmtId="10" fontId="129" fillId="0" borderId="99" xfId="38" applyNumberFormat="1" applyFont="1" applyBorder="1" applyAlignment="1">
      <alignment horizontal="left" shrinkToFit="1"/>
    </xf>
    <xf numFmtId="10" fontId="129" fillId="0" borderId="102" xfId="38" applyNumberFormat="1" applyFont="1" applyBorder="1" applyAlignment="1">
      <alignment horizontal="left" shrinkToFit="1"/>
    </xf>
    <xf numFmtId="10" fontId="129" fillId="0" borderId="98" xfId="38" applyNumberFormat="1" applyFont="1" applyBorder="1" applyAlignment="1">
      <alignment horizontal="left" wrapText="1" shrinkToFit="1"/>
    </xf>
    <xf numFmtId="10" fontId="129" fillId="0" borderId="99" xfId="38" applyNumberFormat="1" applyFont="1" applyBorder="1" applyAlignment="1">
      <alignment horizontal="left" wrapText="1" shrinkToFit="1"/>
    </xf>
    <xf numFmtId="10" fontId="129" fillId="0" borderId="102" xfId="38" applyNumberFormat="1" applyFont="1" applyBorder="1" applyAlignment="1">
      <alignment horizontal="left" wrapText="1" shrinkToFit="1"/>
    </xf>
    <xf numFmtId="0" fontId="21" fillId="0" borderId="0" xfId="38" applyAlignment="1">
      <alignment vertical="center"/>
    </xf>
    <xf numFmtId="0" fontId="21" fillId="0" borderId="0" xfId="38" applyAlignment="1">
      <alignment horizontal="left" wrapText="1" indent="3"/>
    </xf>
    <xf numFmtId="46" fontId="14" fillId="0" borderId="0" xfId="38" applyNumberFormat="1" applyFont="1" applyAlignment="1">
      <alignment vertical="center"/>
    </xf>
    <xf numFmtId="0" fontId="21" fillId="0" borderId="0" xfId="38" applyAlignment="1">
      <alignment horizontal="left" indent="4"/>
    </xf>
    <xf numFmtId="0" fontId="21" fillId="0" borderId="0" xfId="38" applyAlignment="1">
      <alignment horizontal="left" wrapText="1" indent="8"/>
    </xf>
    <xf numFmtId="0" fontId="21" fillId="0" borderId="0" xfId="38" applyAlignment="1">
      <alignment horizontal="left" indent="3"/>
    </xf>
    <xf numFmtId="0" fontId="21" fillId="0" borderId="0" xfId="38" applyAlignment="1">
      <alignment horizontal="left" indent="6"/>
    </xf>
    <xf numFmtId="0" fontId="21" fillId="0" borderId="0" xfId="38" applyAlignment="1">
      <alignment horizontal="left" indent="8"/>
    </xf>
    <xf numFmtId="0" fontId="21" fillId="0" borderId="0" xfId="38" applyAlignment="1">
      <alignment horizontal="left" wrapText="1" indent="6"/>
    </xf>
    <xf numFmtId="0" fontId="21" fillId="0" borderId="0" xfId="38" applyAlignment="1">
      <alignment horizontal="left" vertical="center" wrapText="1" indent="1"/>
    </xf>
    <xf numFmtId="0" fontId="21" fillId="0" borderId="0" xfId="38" applyAlignment="1">
      <alignment horizontal="left" indent="7"/>
    </xf>
    <xf numFmtId="0" fontId="21" fillId="0" borderId="0" xfId="38" applyAlignment="1">
      <alignment horizontal="left" wrapText="1" indent="7"/>
    </xf>
    <xf numFmtId="0" fontId="14" fillId="0" borderId="0" xfId="38" applyFont="1" applyAlignment="1">
      <alignment vertical="center"/>
    </xf>
    <xf numFmtId="0" fontId="21" fillId="0" borderId="123" xfId="38" applyBorder="1" applyAlignment="1">
      <alignment horizontal="left" wrapText="1"/>
    </xf>
    <xf numFmtId="10" fontId="113" fillId="0" borderId="98" xfId="38" applyNumberFormat="1" applyFont="1" applyBorder="1" applyAlignment="1">
      <alignment horizontal="left" shrinkToFit="1"/>
    </xf>
    <xf numFmtId="10" fontId="113" fillId="0" borderId="99" xfId="38" applyNumberFormat="1" applyFont="1" applyBorder="1" applyAlignment="1">
      <alignment horizontal="left" shrinkToFit="1"/>
    </xf>
    <xf numFmtId="10" fontId="113" fillId="0" borderId="102" xfId="38" applyNumberFormat="1" applyFont="1" applyBorder="1" applyAlignment="1">
      <alignment horizontal="left" shrinkToFit="1"/>
    </xf>
    <xf numFmtId="10" fontId="21" fillId="0" borderId="98" xfId="38" applyNumberFormat="1" applyBorder="1" applyAlignment="1">
      <alignment horizontal="left" wrapText="1"/>
    </xf>
    <xf numFmtId="10" fontId="21" fillId="0" borderId="0" xfId="38" applyNumberFormat="1" applyAlignment="1">
      <alignment horizontal="left" vertical="center" wrapText="1"/>
    </xf>
    <xf numFmtId="10" fontId="21" fillId="0" borderId="0" xfId="38" applyNumberFormat="1" applyAlignment="1">
      <alignment horizontal="left"/>
    </xf>
    <xf numFmtId="0" fontId="113" fillId="0" borderId="0" xfId="38" applyFont="1" applyAlignment="1">
      <alignment horizontal="left" wrapText="1"/>
    </xf>
    <xf numFmtId="0" fontId="46" fillId="0" borderId="0" xfId="38" applyFont="1"/>
    <xf numFmtId="0" fontId="27" fillId="0" borderId="0" xfId="38" applyFont="1" applyAlignment="1">
      <alignment horizontal="left" wrapText="1" indent="2"/>
    </xf>
    <xf numFmtId="0" fontId="27" fillId="0" borderId="0" xfId="38" applyFont="1" applyAlignment="1">
      <alignment horizontal="left" wrapText="1"/>
    </xf>
    <xf numFmtId="0" fontId="27" fillId="0" borderId="0" xfId="38" applyFont="1" applyAlignment="1">
      <alignment vertical="top" wrapText="1"/>
    </xf>
    <xf numFmtId="0" fontId="27" fillId="0" borderId="0" xfId="38" applyFont="1" applyAlignment="1">
      <alignment horizontal="left" indent="2"/>
    </xf>
    <xf numFmtId="0" fontId="27" fillId="0" borderId="0" xfId="38" applyFont="1" applyAlignment="1">
      <alignment vertical="center"/>
    </xf>
    <xf numFmtId="0" fontId="27" fillId="0" borderId="0" xfId="38" applyFont="1"/>
    <xf numFmtId="0" fontId="27" fillId="0" borderId="0" xfId="38" applyFont="1" applyAlignment="1">
      <alignment horizontal="left" indent="10"/>
    </xf>
    <xf numFmtId="0" fontId="27" fillId="0" borderId="0" xfId="38" applyFont="1" applyAlignment="1">
      <alignment horizontal="left" wrapText="1" indent="10"/>
    </xf>
    <xf numFmtId="0" fontId="27" fillId="0" borderId="0" xfId="38" applyFont="1" applyAlignment="1">
      <alignment horizontal="left" indent="6"/>
    </xf>
    <xf numFmtId="0" fontId="27" fillId="0" borderId="0" xfId="38" applyFont="1" applyAlignment="1">
      <alignment horizontal="left" wrapText="1" indent="6"/>
    </xf>
    <xf numFmtId="0" fontId="27" fillId="0" borderId="0" xfId="38" applyFont="1" applyAlignment="1">
      <alignment horizontal="left" wrapText="1" indent="1"/>
    </xf>
    <xf numFmtId="0" fontId="46" fillId="0" borderId="0" xfId="38" applyFont="1" applyAlignment="1">
      <alignment vertical="center"/>
    </xf>
    <xf numFmtId="0" fontId="27" fillId="0" borderId="113" xfId="38" applyFont="1" applyBorder="1" applyAlignment="1">
      <alignment horizontal="left" wrapText="1"/>
    </xf>
    <xf numFmtId="0" fontId="27" fillId="0" borderId="114" xfId="38" applyFont="1" applyBorder="1" applyAlignment="1">
      <alignment horizontal="left" wrapText="1"/>
    </xf>
    <xf numFmtId="0" fontId="27" fillId="0" borderId="115" xfId="38" applyFont="1" applyBorder="1" applyAlignment="1">
      <alignment horizontal="left" wrapText="1"/>
    </xf>
    <xf numFmtId="0" fontId="27" fillId="0" borderId="106" xfId="38" applyFont="1" applyBorder="1" applyAlignment="1">
      <alignment horizontal="left" wrapText="1"/>
    </xf>
    <xf numFmtId="0" fontId="27" fillId="0" borderId="107" xfId="38" applyFont="1" applyBorder="1" applyAlignment="1">
      <alignment horizontal="left" wrapText="1"/>
    </xf>
    <xf numFmtId="0" fontId="27" fillId="0" borderId="116" xfId="38" applyFont="1" applyBorder="1" applyAlignment="1">
      <alignment horizontal="left" wrapText="1"/>
    </xf>
    <xf numFmtId="10" fontId="129" fillId="0" borderId="107" xfId="38" applyNumberFormat="1" applyFont="1" applyBorder="1" applyAlignment="1">
      <alignment horizontal="left" shrinkToFit="1"/>
    </xf>
    <xf numFmtId="10" fontId="129" fillId="0" borderId="110" xfId="38" applyNumberFormat="1" applyFont="1" applyBorder="1" applyAlignment="1">
      <alignment horizontal="left" shrinkToFit="1"/>
    </xf>
    <xf numFmtId="10" fontId="129" fillId="0" borderId="106" xfId="38" applyNumberFormat="1" applyFont="1" applyBorder="1" applyAlignment="1">
      <alignment horizontal="left" shrinkToFit="1"/>
    </xf>
    <xf numFmtId="0" fontId="27" fillId="0" borderId="110" xfId="38" applyFont="1" applyBorder="1" applyAlignment="1">
      <alignment horizontal="left" wrapText="1"/>
    </xf>
    <xf numFmtId="0" fontId="27" fillId="0" borderId="108" xfId="38" applyFont="1" applyBorder="1" applyAlignment="1">
      <alignment horizontal="left" wrapText="1"/>
    </xf>
    <xf numFmtId="0" fontId="27" fillId="0" borderId="109" xfId="38" applyFont="1" applyBorder="1" applyAlignment="1">
      <alignment horizontal="left" wrapText="1"/>
    </xf>
    <xf numFmtId="0" fontId="27" fillId="0" borderId="111" xfId="38" applyFont="1" applyBorder="1" applyAlignment="1">
      <alignment horizontal="left" wrapText="1"/>
    </xf>
    <xf numFmtId="0" fontId="27" fillId="0" borderId="0" xfId="38" applyFont="1" applyAlignment="1">
      <alignment horizontal="left" wrapText="1" indent="4"/>
    </xf>
    <xf numFmtId="0" fontId="49" fillId="0" borderId="0" xfId="38" applyFont="1" applyAlignment="1">
      <alignment horizontal="left"/>
    </xf>
    <xf numFmtId="0" fontId="27" fillId="0" borderId="0" xfId="38" applyFont="1" applyAlignment="1">
      <alignment horizontal="left" wrapText="1" indent="8"/>
    </xf>
    <xf numFmtId="0" fontId="49" fillId="0" borderId="131" xfId="38" applyFont="1" applyBorder="1" applyAlignment="1">
      <alignment horizontal="center"/>
    </xf>
    <xf numFmtId="0" fontId="110" fillId="0" borderId="98" xfId="38" applyFont="1" applyBorder="1" applyAlignment="1">
      <alignment horizontal="left" wrapText="1"/>
    </xf>
    <xf numFmtId="0" fontId="110" fillId="0" borderId="99" xfId="38" applyFont="1" applyBorder="1" applyAlignment="1">
      <alignment horizontal="left" wrapText="1"/>
    </xf>
    <xf numFmtId="0" fontId="21" fillId="0" borderId="100" xfId="38" applyBorder="1" applyAlignment="1">
      <alignment horizontal="left"/>
    </xf>
    <xf numFmtId="0" fontId="21" fillId="0" borderId="125" xfId="38" applyBorder="1" applyAlignment="1">
      <alignment horizontal="left"/>
    </xf>
    <xf numFmtId="0" fontId="21" fillId="0" borderId="100" xfId="38" applyBorder="1" applyAlignment="1">
      <alignment horizontal="left" wrapText="1"/>
    </xf>
    <xf numFmtId="0" fontId="18" fillId="0" borderId="0" xfId="38" applyFont="1" applyAlignment="1">
      <alignment horizontal="center"/>
    </xf>
    <xf numFmtId="0" fontId="22" fillId="0" borderId="0" xfId="38" applyFont="1" applyAlignment="1">
      <alignment horizontal="center"/>
    </xf>
    <xf numFmtId="0" fontId="96" fillId="0" borderId="0" xfId="38" applyFont="1" applyAlignment="1">
      <alignment horizontal="left" wrapText="1"/>
    </xf>
    <xf numFmtId="0" fontId="14" fillId="0" borderId="0" xfId="38" applyFont="1" applyAlignment="1" applyProtection="1">
      <alignment horizontal="center" wrapText="1"/>
      <protection locked="0"/>
    </xf>
    <xf numFmtId="0" fontId="18" fillId="0" borderId="0" xfId="38" applyFont="1" applyAlignment="1">
      <alignment horizontal="left" vertical="center" wrapText="1"/>
    </xf>
    <xf numFmtId="0" fontId="18" fillId="0" borderId="0" xfId="38" applyFont="1" applyAlignment="1" applyProtection="1">
      <alignment horizontal="left" wrapText="1"/>
      <protection locked="0"/>
    </xf>
    <xf numFmtId="0" fontId="14" fillId="0" borderId="93" xfId="38" applyFont="1" applyBorder="1" applyAlignment="1">
      <alignment horizontal="left" wrapText="1"/>
    </xf>
    <xf numFmtId="0" fontId="17" fillId="0" borderId="0" xfId="0" applyFont="1" applyAlignment="1" applyProtection="1">
      <alignment horizontal="center" vertical="top"/>
      <protection locked="0"/>
    </xf>
    <xf numFmtId="0" fontId="17" fillId="0" borderId="1" xfId="0" applyFont="1" applyBorder="1" applyAlignment="1" applyProtection="1">
      <alignment horizontal="center" vertical="top"/>
      <protection locked="0"/>
    </xf>
    <xf numFmtId="0" fontId="17" fillId="0" borderId="0" xfId="0" applyFont="1" applyAlignment="1" applyProtection="1">
      <alignment horizontal="center" vertical="top" wrapText="1"/>
      <protection locked="0"/>
    </xf>
    <xf numFmtId="0" fontId="17" fillId="0" borderId="1" xfId="0" applyFont="1" applyBorder="1" applyAlignment="1" applyProtection="1">
      <alignment horizontal="center" vertical="top" wrapText="1"/>
      <protection locked="0"/>
    </xf>
    <xf numFmtId="49" fontId="17" fillId="0" borderId="0" xfId="0" applyNumberFormat="1" applyFont="1" applyAlignment="1">
      <alignment horizontal="center"/>
    </xf>
    <xf numFmtId="49" fontId="0" fillId="0" borderId="0" xfId="0" applyNumberFormat="1" applyAlignment="1">
      <alignment horizontal="center"/>
    </xf>
    <xf numFmtId="0" fontId="28" fillId="0" borderId="0" xfId="0" applyFont="1" applyAlignment="1">
      <alignment horizontal="center" vertical="center"/>
    </xf>
    <xf numFmtId="0" fontId="14" fillId="0" borderId="1" xfId="0" applyFont="1" applyBorder="1" applyAlignment="1" applyProtection="1">
      <alignment horizontal="center"/>
      <protection locked="0"/>
    </xf>
    <xf numFmtId="0" fontId="0" fillId="0" borderId="1" xfId="0" applyBorder="1" applyProtection="1">
      <protection locked="0"/>
    </xf>
    <xf numFmtId="0" fontId="17" fillId="0" borderId="26" xfId="0" applyFont="1" applyBorder="1" applyAlignment="1" applyProtection="1">
      <alignment horizontal="right"/>
      <protection locked="0"/>
    </xf>
    <xf numFmtId="0" fontId="17" fillId="0" borderId="27" xfId="0" applyFont="1" applyBorder="1" applyAlignment="1" applyProtection="1">
      <alignment horizontal="right"/>
      <protection locked="0"/>
    </xf>
    <xf numFmtId="39" fontId="17" fillId="2" borderId="77" xfId="6" applyFont="1" applyFill="1" applyBorder="1" applyAlignment="1" applyProtection="1">
      <alignment horizontal="center" vertical="center" wrapText="1"/>
      <protection locked="0"/>
    </xf>
    <xf numFmtId="39" fontId="17" fillId="0" borderId="74" xfId="6" applyFont="1" applyBorder="1" applyAlignment="1" applyProtection="1">
      <alignment horizontal="center" vertical="center" wrapText="1"/>
      <protection locked="0"/>
    </xf>
    <xf numFmtId="39" fontId="17" fillId="2" borderId="78" xfId="6" applyFont="1" applyFill="1" applyBorder="1" applyAlignment="1" applyProtection="1">
      <alignment vertical="center"/>
      <protection locked="0"/>
    </xf>
    <xf numFmtId="39" fontId="17" fillId="0" borderId="51" xfId="6" applyFont="1" applyBorder="1" applyAlignment="1" applyProtection="1">
      <alignment vertical="center"/>
      <protection locked="0"/>
    </xf>
    <xf numFmtId="0" fontId="21" fillId="0" borderId="41" xfId="0" applyFont="1" applyBorder="1" applyAlignment="1">
      <alignment horizontal="center" textRotation="90"/>
    </xf>
    <xf numFmtId="0" fontId="0" fillId="0" borderId="41" xfId="0" applyBorder="1" applyAlignment="1">
      <alignment horizontal="center" textRotation="90"/>
    </xf>
  </cellXfs>
  <cellStyles count="241">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11" xfId="239" xr:uid="{10A8BE9D-17F5-47A1-80D7-2CF0B9C3C55F}"/>
    <cellStyle name="Normal 12" xfId="240" xr:uid="{B967A400-A773-428A-BFB6-18FE1EBA43F1}"/>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8.xml"/><Relationship Id="rId118" Type="http://schemas.openxmlformats.org/officeDocument/2006/relationships/externalLink" Target="externalLinks/externalLink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9.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20</xdr:row>
      <xdr:rowOff>192433</xdr:rowOff>
    </xdr:from>
    <xdr:to>
      <xdr:col>1</xdr:col>
      <xdr:colOff>511298</xdr:colOff>
      <xdr:row>21</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1007745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cmb247\Downloads\Zl8NK5m069VX1cbG_GASB100example%20(2).xlsx" TargetMode="External"/><Relationship Id="rId1" Type="http://schemas.openxmlformats.org/officeDocument/2006/relationships/externalLinkPath" Target="file:///C:\Users\cmb247\Downloads\Zl8NK5m069VX1cbG_GASB100exampl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FS major to non"/>
      <sheetName val="GFS nonmajor to major"/>
      <sheetName val="GFS Bal major to nonmajor"/>
      <sheetName val="GFS Bal nonmajor to major"/>
      <sheetName val="SA discrete to blended"/>
      <sheetName val="SA blended to discrete"/>
      <sheetName val="Note table M&amp;D to N&amp;B"/>
      <sheetName val="Note table N&amp;B to M&amp;D"/>
      <sheetName val="Comb sch major to nonmajor"/>
      <sheetName val="Comb sch nonmajor to majo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doa.mt.gov/SFSD/lgsb/lgs-portal" TargetMode="External"/><Relationship Id="rId7" Type="http://schemas.openxmlformats.org/officeDocument/2006/relationships/vmlDrawing" Target="../drawings/vmlDrawing1.vml"/><Relationship Id="rId2" Type="http://schemas.openxmlformats.org/officeDocument/2006/relationships/hyperlink" Target="http://sfsd.mt.gov/LGSB/LGSPortal" TargetMode="External"/><Relationship Id="rId1" Type="http://schemas.openxmlformats.org/officeDocument/2006/relationships/hyperlink" Target="https://mtlgsb.my.site.com/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oa.mt.gov/SFSD/lgsb/"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0.bin"/><Relationship Id="rId1" Type="http://schemas.openxmlformats.org/officeDocument/2006/relationships/hyperlink" Target="https://gasb.org/page/Document?pdf=GASBS%20103.pdf&amp;title=GASB%20STATEMENT%20NO.%20103,%20FINANCIAL%20REPORTING%20MODEL%20IMPROVEMENTS" TargetMode="Externa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xml"/><Relationship Id="rId1" Type="http://schemas.openxmlformats.org/officeDocument/2006/relationships/printerSettings" Target="../printerSettings/printerSettings51.bin"/><Relationship Id="rId4"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omments" Target="../comments2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gasb.org/page/PageContent?pageId=/standards-guidance/pronouncements/summary--statement-no-83.html&amp;isStaticPage=tru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mtlgsb.my.site.com/s/" TargetMode="Externa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63.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9.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gasb.org/page/pageContent?pageId=/standards-guidance/pronouncements/summary--statement-no-96.html"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8.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mpera.mt.gov/"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mpera.mt.gov/"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s://mpera.mt.gov/"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mpera.mt.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s://trs.mt.gov/trs-info/NewsAnnualReports" TargetMode="External"/></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7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comments" Target="../comments37.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81.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sd.mt.gov/LGSB" TargetMode="Externa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40.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comments" Target="../comments41.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98.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comments" Target="../comments43.xm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comments" Target="../comments44.xm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comments" Target="../comments4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comments" Target="../comments46.xm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47.xml"/><Relationship Id="rId4" Type="http://schemas.openxmlformats.org/officeDocument/2006/relationships/vmlDrawing" Target="../drawings/vmlDrawing47.vm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comments" Target="../comments48.xml"/><Relationship Id="rId4" Type="http://schemas.openxmlformats.org/officeDocument/2006/relationships/vmlDrawing" Target="../drawings/vmlDrawing48.vm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5" Type="http://schemas.openxmlformats.org/officeDocument/2006/relationships/comments" Target="../comments49.xml"/><Relationship Id="rId4" Type="http://schemas.openxmlformats.org/officeDocument/2006/relationships/vmlDrawing" Target="../drawings/vmlDrawing49.v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comments" Target="../comments50.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4" Type="http://schemas.openxmlformats.org/officeDocument/2006/relationships/comments" Target="../comments51.xm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184"/>
  <sheetViews>
    <sheetView tabSelected="1" zoomScale="130" zoomScaleNormal="130" workbookViewId="0"/>
  </sheetViews>
  <sheetFormatPr defaultColWidth="9.140625" defaultRowHeight="12.75"/>
  <cols>
    <col min="1" max="1" width="2.7109375" style="535" customWidth="1"/>
    <col min="2" max="11" width="9.140625" style="535"/>
    <col min="12" max="12" width="9.85546875" style="535" customWidth="1"/>
    <col min="13" max="13" width="9.140625" style="535"/>
    <col min="14" max="14" width="15" style="535" customWidth="1"/>
    <col min="15" max="16384" width="9.140625" style="535"/>
  </cols>
  <sheetData>
    <row r="1" spans="1:14" ht="27.75">
      <c r="B1" s="1214" t="s">
        <v>906</v>
      </c>
      <c r="C1" s="1214"/>
      <c r="D1" s="1214"/>
      <c r="E1" s="1214"/>
      <c r="F1" s="1214"/>
      <c r="G1" s="1214"/>
      <c r="H1" s="1214"/>
      <c r="I1" s="1214"/>
      <c r="J1" s="1214"/>
      <c r="K1" s="1214"/>
      <c r="L1" s="1214"/>
      <c r="M1" s="1214"/>
      <c r="N1" s="1214"/>
    </row>
    <row r="2" spans="1:14" ht="15.75">
      <c r="A2" s="1215" t="s">
        <v>2267</v>
      </c>
      <c r="B2" s="1215"/>
      <c r="C2" s="1215"/>
      <c r="D2" s="1215"/>
      <c r="E2" s="1215"/>
      <c r="F2" s="1215"/>
      <c r="G2" s="1215"/>
      <c r="H2" s="1215"/>
      <c r="I2" s="1215"/>
      <c r="J2" s="1215"/>
      <c r="K2" s="1215"/>
      <c r="L2" s="1215"/>
      <c r="M2" s="1215"/>
      <c r="N2" s="1215"/>
    </row>
    <row r="3" spans="1:14" ht="23.25" customHeight="1">
      <c r="A3" s="951"/>
      <c r="B3" s="1121" t="s">
        <v>2364</v>
      </c>
      <c r="C3" s="957"/>
      <c r="D3" s="957"/>
      <c r="E3" s="957"/>
      <c r="F3" s="957"/>
      <c r="G3" s="1121"/>
      <c r="H3" s="957"/>
      <c r="I3" s="957"/>
      <c r="J3" s="957"/>
      <c r="K3" s="957"/>
      <c r="L3" s="957"/>
      <c r="M3" s="957"/>
    </row>
    <row r="4" spans="1:14" ht="12" customHeight="1">
      <c r="A4" s="951"/>
      <c r="B4" s="588"/>
      <c r="G4" s="534"/>
    </row>
    <row r="5" spans="1:14" ht="15">
      <c r="A5" s="534"/>
      <c r="B5" s="952" t="s">
        <v>2268</v>
      </c>
      <c r="G5" s="534"/>
      <c r="I5" s="955" t="s">
        <v>2026</v>
      </c>
    </row>
    <row r="6" spans="1:14" ht="15.75" customHeight="1">
      <c r="A6" s="951"/>
      <c r="B6" s="947" t="s">
        <v>3060</v>
      </c>
      <c r="G6" s="534"/>
    </row>
    <row r="7" spans="1:14" ht="16.5" customHeight="1">
      <c r="A7" s="951"/>
      <c r="B7" s="947" t="s">
        <v>2680</v>
      </c>
      <c r="G7" s="534"/>
    </row>
    <row r="8" spans="1:14" ht="47.25" customHeight="1">
      <c r="A8" s="951"/>
      <c r="B8" s="1216" t="s">
        <v>2679</v>
      </c>
      <c r="C8" s="1217"/>
      <c r="D8" s="1217"/>
      <c r="E8" s="1217"/>
      <c r="F8" s="1217"/>
      <c r="G8" s="1217"/>
      <c r="H8" s="1217"/>
      <c r="I8" s="1217"/>
      <c r="J8" s="1217"/>
      <c r="K8" s="1217"/>
      <c r="L8" s="1217"/>
      <c r="M8" s="1217"/>
      <c r="N8" s="1217"/>
    </row>
    <row r="9" spans="1:14" ht="12" customHeight="1">
      <c r="A9" s="951"/>
      <c r="B9" s="946"/>
      <c r="C9" s="946"/>
      <c r="D9" s="946"/>
      <c r="E9" s="946"/>
      <c r="F9" s="946"/>
      <c r="G9" s="946"/>
      <c r="H9" s="946"/>
      <c r="I9" s="946"/>
      <c r="J9" s="946"/>
      <c r="K9" s="946"/>
      <c r="L9" s="946"/>
      <c r="M9" s="946"/>
      <c r="N9" s="946"/>
    </row>
    <row r="10" spans="1:14" ht="16.5" customHeight="1">
      <c r="A10" s="951"/>
      <c r="B10" s="535" t="s">
        <v>2653</v>
      </c>
      <c r="I10" s="1156" t="s">
        <v>3217</v>
      </c>
      <c r="J10" s="1156"/>
      <c r="K10" s="1155"/>
      <c r="L10" s="1155"/>
    </row>
    <row r="11" spans="1:14" ht="15" customHeight="1">
      <c r="A11" s="951"/>
      <c r="B11" s="535" t="s">
        <v>2654</v>
      </c>
      <c r="G11" s="534"/>
      <c r="I11" s="953"/>
      <c r="K11" s="954"/>
    </row>
    <row r="12" spans="1:14" ht="12" customHeight="1">
      <c r="A12" s="951"/>
      <c r="B12" s="534"/>
      <c r="I12" s="955"/>
    </row>
    <row r="13" spans="1:14" ht="12" customHeight="1">
      <c r="A13" s="951"/>
      <c r="B13" s="534"/>
      <c r="I13" s="955"/>
    </row>
    <row r="14" spans="1:14" ht="15.75">
      <c r="A14" s="1215" t="s">
        <v>907</v>
      </c>
      <c r="B14" s="1215"/>
      <c r="C14" s="1215"/>
      <c r="D14" s="1215"/>
      <c r="E14" s="1215"/>
      <c r="F14" s="1215"/>
      <c r="G14" s="1215"/>
      <c r="H14" s="1215"/>
      <c r="I14" s="1215"/>
      <c r="J14" s="1215"/>
      <c r="K14" s="1215"/>
      <c r="L14" s="1215"/>
      <c r="M14" s="1215"/>
      <c r="N14" s="1215"/>
    </row>
    <row r="15" spans="1:14" ht="15.75">
      <c r="A15" s="956"/>
      <c r="B15" s="534" t="s">
        <v>2269</v>
      </c>
    </row>
    <row r="16" spans="1:14" ht="12" customHeight="1">
      <c r="A16" s="956"/>
      <c r="B16" s="588"/>
    </row>
    <row r="17" spans="1:14" ht="20.25" customHeight="1">
      <c r="A17" s="956"/>
      <c r="B17" s="1125" t="s">
        <v>2270</v>
      </c>
      <c r="C17" s="1126"/>
      <c r="D17" s="1126"/>
      <c r="E17" s="1126"/>
      <c r="F17" s="1126"/>
      <c r="G17" s="1126"/>
      <c r="H17" s="1109"/>
      <c r="I17" s="1109"/>
      <c r="J17" s="1109"/>
      <c r="K17" s="1109"/>
    </row>
    <row r="18" spans="1:14" ht="28.5" customHeight="1">
      <c r="A18" s="956"/>
      <c r="B18" s="1213" t="s">
        <v>2271</v>
      </c>
      <c r="C18" s="1213"/>
      <c r="D18" s="1213"/>
      <c r="E18" s="1213"/>
      <c r="F18" s="1213"/>
      <c r="G18" s="1213"/>
      <c r="H18" s="1213"/>
      <c r="I18" s="1213"/>
      <c r="J18" s="1213"/>
      <c r="K18" s="1213"/>
      <c r="L18" s="1213"/>
      <c r="M18" s="1213"/>
      <c r="N18" s="1213"/>
    </row>
    <row r="19" spans="1:14" ht="12.75" customHeight="1">
      <c r="A19" s="956"/>
      <c r="B19" s="958"/>
      <c r="C19" s="957"/>
      <c r="D19" s="957"/>
      <c r="E19" s="957"/>
      <c r="F19" s="957"/>
      <c r="G19" s="957"/>
    </row>
    <row r="20" spans="1:14" ht="30" customHeight="1">
      <c r="A20" s="956"/>
      <c r="B20" s="1213" t="s">
        <v>2681</v>
      </c>
      <c r="C20" s="1213"/>
      <c r="D20" s="1213"/>
      <c r="E20" s="1213"/>
      <c r="F20" s="1213"/>
      <c r="G20" s="1213"/>
      <c r="H20" s="1213"/>
      <c r="I20" s="1213"/>
      <c r="J20" s="1213"/>
      <c r="K20" s="1213"/>
      <c r="L20" s="1213"/>
      <c r="M20" s="1213"/>
      <c r="N20" s="1213"/>
    </row>
    <row r="21" spans="1:14" ht="12" customHeight="1">
      <c r="A21" s="956"/>
      <c r="B21" s="959"/>
      <c r="C21" s="960"/>
      <c r="D21" s="960"/>
      <c r="E21" s="960"/>
      <c r="F21" s="960"/>
      <c r="G21" s="960"/>
      <c r="H21" s="960"/>
      <c r="I21" s="960"/>
      <c r="J21" s="960"/>
      <c r="K21" s="960"/>
      <c r="L21" s="960"/>
      <c r="M21" s="948"/>
    </row>
    <row r="22" spans="1:14" ht="15.75">
      <c r="A22" s="956"/>
      <c r="B22" s="961"/>
      <c r="C22" s="962" t="s">
        <v>1379</v>
      </c>
      <c r="D22" s="963"/>
      <c r="E22" s="963"/>
      <c r="F22" s="963"/>
      <c r="G22" s="963"/>
      <c r="H22" s="963"/>
      <c r="I22" s="963"/>
      <c r="J22" s="963"/>
      <c r="K22" s="963"/>
      <c r="L22" s="963"/>
      <c r="M22" s="963"/>
      <c r="N22" s="964"/>
    </row>
    <row r="23" spans="1:14" ht="15.75">
      <c r="A23" s="956"/>
      <c r="B23" s="965" t="s">
        <v>1376</v>
      </c>
      <c r="C23" s="965"/>
      <c r="D23" s="966"/>
      <c r="E23" s="966"/>
      <c r="F23" s="966"/>
      <c r="G23" s="966"/>
      <c r="H23" s="966"/>
      <c r="I23" s="966"/>
      <c r="J23" s="966"/>
      <c r="K23" s="966"/>
      <c r="L23" s="966"/>
      <c r="M23" s="966"/>
      <c r="N23" s="966"/>
    </row>
    <row r="24" spans="1:14" ht="12" customHeight="1">
      <c r="A24" s="956"/>
      <c r="B24" s="947"/>
    </row>
    <row r="25" spans="1:14" ht="27" customHeight="1">
      <c r="A25" s="956"/>
      <c r="B25" s="1213" t="s">
        <v>2272</v>
      </c>
      <c r="C25" s="1213"/>
      <c r="D25" s="1213"/>
      <c r="E25" s="1213"/>
      <c r="F25" s="1213"/>
      <c r="G25" s="1213"/>
      <c r="H25" s="1213"/>
      <c r="I25" s="1213"/>
      <c r="J25" s="1213"/>
      <c r="K25" s="1213"/>
      <c r="L25" s="1213"/>
      <c r="M25" s="1213"/>
      <c r="N25" s="1213"/>
    </row>
    <row r="26" spans="1:14" ht="12" customHeight="1">
      <c r="A26" s="956"/>
    </row>
    <row r="27" spans="1:14" ht="15.75">
      <c r="A27" s="956"/>
      <c r="B27" s="1108" t="s">
        <v>1349</v>
      </c>
      <c r="C27" s="1109"/>
      <c r="D27" s="1109"/>
      <c r="E27" s="1109"/>
      <c r="F27" s="1109"/>
      <c r="G27" s="1109"/>
      <c r="H27" s="1109"/>
      <c r="I27" s="1109"/>
      <c r="J27" s="1109"/>
      <c r="K27" s="1109"/>
      <c r="L27" s="1109"/>
      <c r="M27" s="1109"/>
      <c r="N27" s="1109"/>
    </row>
    <row r="28" spans="1:14" ht="40.5" customHeight="1">
      <c r="A28" s="956"/>
      <c r="B28" s="1213" t="s">
        <v>3606</v>
      </c>
      <c r="C28" s="1213"/>
      <c r="D28" s="1213"/>
      <c r="E28" s="1213"/>
      <c r="F28" s="1213"/>
      <c r="G28" s="1213"/>
      <c r="H28" s="1213"/>
      <c r="I28" s="1213"/>
      <c r="J28" s="1213"/>
      <c r="K28" s="1213"/>
      <c r="L28" s="1213"/>
      <c r="M28" s="1213"/>
      <c r="N28" s="1213"/>
    </row>
    <row r="29" spans="1:14" ht="11.45" customHeight="1">
      <c r="A29" s="956"/>
      <c r="B29" s="955" t="s">
        <v>3605</v>
      </c>
      <c r="C29" s="604"/>
      <c r="D29" s="604"/>
      <c r="E29" s="604"/>
      <c r="F29" s="604"/>
      <c r="G29" s="604"/>
      <c r="H29" s="604"/>
      <c r="I29" s="604"/>
      <c r="J29" s="604"/>
      <c r="K29" s="604"/>
      <c r="L29" s="604"/>
      <c r="M29" s="604"/>
      <c r="N29" s="604"/>
    </row>
    <row r="30" spans="1:14" ht="12" customHeight="1">
      <c r="A30" s="956"/>
    </row>
    <row r="31" spans="1:14" ht="15.75">
      <c r="A31" s="956"/>
      <c r="B31" s="881" t="s">
        <v>1378</v>
      </c>
    </row>
    <row r="32" spans="1:14">
      <c r="B32" s="535" t="s">
        <v>2273</v>
      </c>
    </row>
    <row r="33" spans="1:14">
      <c r="B33" s="950"/>
      <c r="C33" s="948"/>
      <c r="D33" s="948"/>
      <c r="E33" s="948"/>
      <c r="F33" s="948"/>
      <c r="G33" s="948"/>
      <c r="H33" s="948"/>
      <c r="I33" s="948"/>
      <c r="J33" s="948"/>
      <c r="K33" s="948"/>
    </row>
    <row r="34" spans="1:14">
      <c r="B34" s="965" t="s">
        <v>1377</v>
      </c>
      <c r="C34" s="966"/>
      <c r="D34" s="966"/>
      <c r="E34" s="966"/>
      <c r="F34" s="966"/>
      <c r="G34" s="966"/>
      <c r="H34" s="966"/>
      <c r="I34" s="966"/>
      <c r="J34" s="966"/>
      <c r="K34" s="966"/>
      <c r="L34" s="967"/>
      <c r="M34" s="967"/>
      <c r="N34" s="967"/>
    </row>
    <row r="35" spans="1:14" ht="27.75" customHeight="1">
      <c r="A35" s="534"/>
      <c r="B35" s="1213" t="s">
        <v>2274</v>
      </c>
      <c r="C35" s="1213"/>
      <c r="D35" s="1213"/>
      <c r="E35" s="1213"/>
      <c r="F35" s="1213"/>
      <c r="G35" s="1213"/>
      <c r="H35" s="1213"/>
      <c r="I35" s="1213"/>
      <c r="J35" s="1213"/>
      <c r="K35" s="1213"/>
      <c r="L35" s="1213"/>
      <c r="M35" s="1213"/>
      <c r="N35" s="1213"/>
    </row>
    <row r="37" spans="1:14">
      <c r="B37" s="535" t="s">
        <v>2275</v>
      </c>
    </row>
    <row r="38" spans="1:14" ht="12" customHeight="1">
      <c r="B38" s="534"/>
    </row>
    <row r="39" spans="1:14" ht="15.75">
      <c r="A39" s="1215" t="s">
        <v>1347</v>
      </c>
      <c r="B39" s="1215"/>
      <c r="C39" s="1215"/>
      <c r="D39" s="1215"/>
      <c r="E39" s="1215"/>
      <c r="F39" s="1215"/>
      <c r="G39" s="1215"/>
      <c r="H39" s="1215"/>
      <c r="I39" s="1215"/>
      <c r="J39" s="1215"/>
      <c r="K39" s="1215"/>
      <c r="L39" s="1215"/>
      <c r="M39" s="1215"/>
      <c r="N39" s="1215"/>
    </row>
    <row r="40" spans="1:14" ht="12" customHeight="1">
      <c r="A40" s="969"/>
      <c r="B40" s="969"/>
      <c r="C40" s="969"/>
      <c r="D40" s="969"/>
      <c r="E40" s="969"/>
      <c r="F40" s="969"/>
      <c r="G40" s="969"/>
      <c r="H40" s="969"/>
      <c r="I40" s="969"/>
      <c r="J40" s="969"/>
      <c r="K40" s="969"/>
      <c r="L40" s="969"/>
      <c r="M40" s="969"/>
      <c r="N40" s="969"/>
    </row>
    <row r="41" spans="1:14">
      <c r="B41" s="534" t="s">
        <v>2336</v>
      </c>
    </row>
    <row r="42" spans="1:14">
      <c r="B42" s="535" t="s">
        <v>2682</v>
      </c>
    </row>
    <row r="43" spans="1:14" ht="12" customHeight="1">
      <c r="B43" s="534" t="s">
        <v>1215</v>
      </c>
    </row>
    <row r="44" spans="1:14">
      <c r="B44" s="534" t="s">
        <v>2337</v>
      </c>
    </row>
    <row r="45" spans="1:14" ht="25.5" customHeight="1">
      <c r="B45" s="1213" t="s">
        <v>2683</v>
      </c>
      <c r="C45" s="1213"/>
      <c r="D45" s="1213"/>
      <c r="E45" s="1213"/>
      <c r="F45" s="1213"/>
      <c r="G45" s="1213"/>
      <c r="H45" s="1213"/>
      <c r="I45" s="1213"/>
      <c r="J45" s="1213"/>
      <c r="K45" s="1213"/>
      <c r="L45" s="1213"/>
      <c r="M45" s="1213"/>
      <c r="N45" s="1213"/>
    </row>
    <row r="46" spans="1:14" ht="12" customHeight="1"/>
    <row r="47" spans="1:14" ht="24.75" customHeight="1">
      <c r="B47" s="1213" t="s">
        <v>2338</v>
      </c>
      <c r="C47" s="1213"/>
      <c r="D47" s="1213"/>
      <c r="E47" s="1213"/>
      <c r="F47" s="1213"/>
      <c r="G47" s="1213"/>
      <c r="H47" s="1213"/>
      <c r="I47" s="1213"/>
      <c r="J47" s="1213"/>
      <c r="K47" s="1213"/>
      <c r="L47" s="1213"/>
      <c r="M47" s="1213"/>
      <c r="N47" s="1213"/>
    </row>
    <row r="48" spans="1:14">
      <c r="C48" s="1108" t="s">
        <v>2339</v>
      </c>
      <c r="D48" s="1108"/>
      <c r="E48" s="1108"/>
      <c r="F48" s="1108"/>
      <c r="G48" s="1108"/>
      <c r="H48" s="1109"/>
      <c r="I48" s="1109"/>
      <c r="J48" s="1109"/>
      <c r="K48" s="1109"/>
    </row>
    <row r="49" spans="1:14">
      <c r="C49" s="1108" t="s">
        <v>2340</v>
      </c>
      <c r="D49" s="1108"/>
      <c r="E49" s="1108"/>
      <c r="F49" s="1108"/>
      <c r="G49" s="1108"/>
      <c r="H49" s="1109"/>
      <c r="I49" s="1109"/>
      <c r="J49" s="1109"/>
      <c r="K49" s="1109"/>
    </row>
    <row r="50" spans="1:14">
      <c r="C50" s="1108" t="s">
        <v>2341</v>
      </c>
      <c r="D50" s="1108"/>
      <c r="E50" s="1108"/>
      <c r="F50" s="1108"/>
      <c r="G50" s="1108"/>
      <c r="H50" s="1109"/>
      <c r="I50" s="1109"/>
      <c r="J50" s="1109"/>
      <c r="K50" s="1109"/>
    </row>
    <row r="51" spans="1:14" ht="12" customHeight="1">
      <c r="B51" s="970"/>
      <c r="C51" s="534"/>
      <c r="D51" s="534"/>
      <c r="E51" s="534"/>
      <c r="F51" s="534"/>
      <c r="G51" s="534"/>
    </row>
    <row r="52" spans="1:14" ht="26.25" customHeight="1">
      <c r="B52" s="1213" t="s">
        <v>2685</v>
      </c>
      <c r="C52" s="1213"/>
      <c r="D52" s="1213"/>
      <c r="E52" s="1213"/>
      <c r="F52" s="1213"/>
      <c r="G52" s="1213"/>
      <c r="H52" s="1213"/>
      <c r="I52" s="1213"/>
      <c r="J52" s="1213"/>
      <c r="K52" s="1213"/>
      <c r="L52" s="1213"/>
      <c r="M52" s="1213"/>
      <c r="N52" s="1213"/>
    </row>
    <row r="53" spans="1:14" ht="12" customHeight="1"/>
    <row r="54" spans="1:14" ht="24.75" customHeight="1">
      <c r="B54" s="1213" t="s">
        <v>2684</v>
      </c>
      <c r="C54" s="1213"/>
      <c r="D54" s="1213"/>
      <c r="E54" s="1213"/>
      <c r="F54" s="1213"/>
      <c r="G54" s="1213"/>
      <c r="H54" s="1213"/>
      <c r="I54" s="1213"/>
      <c r="J54" s="1213"/>
      <c r="K54" s="1213"/>
      <c r="L54" s="1213"/>
      <c r="M54" s="1213"/>
      <c r="N54" s="1213"/>
    </row>
    <row r="55" spans="1:14" ht="15.75">
      <c r="A55" s="1215" t="s">
        <v>908</v>
      </c>
      <c r="B55" s="1215"/>
      <c r="C55" s="1215"/>
      <c r="D55" s="1215"/>
      <c r="E55" s="1215"/>
      <c r="F55" s="1215"/>
      <c r="G55" s="1215"/>
      <c r="H55" s="1215"/>
      <c r="I55" s="1215"/>
      <c r="J55" s="1215"/>
      <c r="K55" s="1215"/>
      <c r="L55" s="1215"/>
      <c r="M55" s="1215"/>
      <c r="N55" s="1215"/>
    </row>
    <row r="56" spans="1:14" ht="12" customHeight="1">
      <c r="A56" s="956"/>
    </row>
    <row r="57" spans="1:14">
      <c r="B57" s="534" t="s">
        <v>909</v>
      </c>
    </row>
    <row r="58" spans="1:14" ht="24.75" customHeight="1">
      <c r="B58" s="1213" t="s">
        <v>2276</v>
      </c>
      <c r="C58" s="1213"/>
      <c r="D58" s="1213"/>
      <c r="E58" s="1213"/>
      <c r="F58" s="1213"/>
      <c r="G58" s="1213"/>
      <c r="H58" s="1213"/>
      <c r="I58" s="1213"/>
      <c r="J58" s="1213"/>
      <c r="K58" s="1213"/>
      <c r="L58" s="1213"/>
      <c r="M58" s="1213"/>
      <c r="N58" s="1213"/>
    </row>
    <row r="60" spans="1:14">
      <c r="B60" s="534" t="s">
        <v>207</v>
      </c>
    </row>
    <row r="61" spans="1:14" ht="26.25" customHeight="1">
      <c r="B61" s="1213" t="s">
        <v>2277</v>
      </c>
      <c r="C61" s="1213"/>
      <c r="D61" s="1213"/>
      <c r="E61" s="1213"/>
      <c r="F61" s="1213"/>
      <c r="G61" s="1213"/>
      <c r="H61" s="1213"/>
      <c r="I61" s="1213"/>
      <c r="J61" s="1213"/>
      <c r="K61" s="1213"/>
      <c r="L61" s="1213"/>
      <c r="M61" s="1213"/>
      <c r="N61" s="1213"/>
    </row>
    <row r="62" spans="1:14" ht="12" customHeight="1"/>
    <row r="63" spans="1:14">
      <c r="B63" s="534" t="s">
        <v>910</v>
      </c>
    </row>
    <row r="64" spans="1:14">
      <c r="B64" s="1218" t="s">
        <v>2278</v>
      </c>
      <c r="C64" s="1218"/>
      <c r="D64" s="1218"/>
      <c r="E64" s="1218"/>
      <c r="F64" s="1218"/>
      <c r="G64" s="1218"/>
      <c r="H64" s="1218"/>
      <c r="I64" s="1218"/>
      <c r="J64" s="1218"/>
      <c r="K64" s="1218"/>
      <c r="L64" s="1218"/>
      <c r="M64" s="1218"/>
      <c r="N64" s="1218"/>
    </row>
    <row r="65" spans="1:14" ht="12" customHeight="1"/>
    <row r="66" spans="1:14" ht="26.25" customHeight="1">
      <c r="B66" s="1219" t="s">
        <v>3061</v>
      </c>
      <c r="C66" s="1219"/>
      <c r="D66" s="1219"/>
      <c r="E66" s="1219"/>
      <c r="F66" s="1219"/>
      <c r="G66" s="1219"/>
      <c r="H66" s="1219"/>
      <c r="I66" s="1219"/>
      <c r="J66" s="1219"/>
      <c r="K66" s="1219"/>
      <c r="L66" s="1219"/>
      <c r="M66" s="1219"/>
      <c r="N66" s="1219"/>
    </row>
    <row r="67" spans="1:14">
      <c r="B67" s="534" t="s">
        <v>2279</v>
      </c>
    </row>
    <row r="68" spans="1:14" ht="14.25" customHeight="1">
      <c r="B68" s="534" t="s">
        <v>2280</v>
      </c>
    </row>
    <row r="69" spans="1:14" ht="14.25" customHeight="1">
      <c r="B69" s="534" t="s">
        <v>2281</v>
      </c>
    </row>
    <row r="70" spans="1:14" ht="12" customHeight="1">
      <c r="B70" s="534"/>
    </row>
    <row r="71" spans="1:14" ht="56.25" customHeight="1">
      <c r="B71" s="1220" t="s">
        <v>3742</v>
      </c>
      <c r="C71" s="1220"/>
      <c r="D71" s="1220"/>
      <c r="E71" s="1220"/>
      <c r="F71" s="1220"/>
      <c r="G71" s="1220"/>
      <c r="H71" s="1220"/>
      <c r="I71" s="1220"/>
      <c r="J71" s="1220"/>
      <c r="K71" s="1220"/>
      <c r="L71" s="1220"/>
      <c r="M71" s="1220"/>
      <c r="N71" s="1220"/>
    </row>
    <row r="72" spans="1:14" ht="12" customHeight="1"/>
    <row r="73" spans="1:14" ht="15.75">
      <c r="A73" s="1215" t="s">
        <v>911</v>
      </c>
      <c r="B73" s="1215"/>
      <c r="C73" s="1215"/>
      <c r="D73" s="1215"/>
      <c r="E73" s="1215"/>
      <c r="F73" s="1215"/>
      <c r="G73" s="1215"/>
      <c r="H73" s="1215"/>
      <c r="I73" s="1215"/>
      <c r="J73" s="1215"/>
      <c r="K73" s="1215"/>
      <c r="L73" s="1215"/>
      <c r="M73" s="1215"/>
      <c r="N73" s="1215"/>
    </row>
    <row r="74" spans="1:14" ht="17.25" customHeight="1">
      <c r="B74" s="534" t="s">
        <v>912</v>
      </c>
    </row>
    <row r="75" spans="1:14" ht="54" customHeight="1">
      <c r="B75" s="1213" t="s">
        <v>3722</v>
      </c>
      <c r="C75" s="1213"/>
      <c r="D75" s="1213"/>
      <c r="E75" s="1213"/>
      <c r="F75" s="1213"/>
      <c r="G75" s="1213"/>
      <c r="H75" s="1213"/>
      <c r="I75" s="1213"/>
      <c r="J75" s="1213"/>
      <c r="K75" s="1213"/>
      <c r="L75" s="1213"/>
      <c r="M75" s="1213"/>
      <c r="N75" s="1213"/>
    </row>
    <row r="76" spans="1:14" ht="12" customHeight="1"/>
    <row r="77" spans="1:14">
      <c r="B77" s="534" t="s">
        <v>913</v>
      </c>
    </row>
    <row r="78" spans="1:14">
      <c r="B78" s="535" t="s">
        <v>2282</v>
      </c>
    </row>
    <row r="79" spans="1:14" ht="25.5" customHeight="1">
      <c r="B79" s="1213" t="s">
        <v>2283</v>
      </c>
      <c r="C79" s="1213"/>
      <c r="D79" s="1213"/>
      <c r="E79" s="1213"/>
      <c r="F79" s="1213"/>
      <c r="G79" s="1213"/>
      <c r="H79" s="1213"/>
      <c r="I79" s="1213"/>
      <c r="J79" s="1213"/>
      <c r="K79" s="1213"/>
      <c r="L79" s="1213"/>
      <c r="M79" s="1213"/>
      <c r="N79" s="1213"/>
    </row>
    <row r="80" spans="1:14" ht="13.5" customHeight="1">
      <c r="B80" s="1213" t="s">
        <v>2284</v>
      </c>
      <c r="C80" s="1213"/>
      <c r="D80" s="1213"/>
      <c r="E80" s="1213"/>
      <c r="F80" s="1213"/>
      <c r="G80" s="1213"/>
      <c r="H80" s="1213"/>
      <c r="I80" s="1213"/>
      <c r="J80" s="1213"/>
      <c r="K80" s="1213"/>
      <c r="L80" s="1213"/>
      <c r="M80" s="1213"/>
      <c r="N80" s="1213"/>
    </row>
    <row r="81" spans="2:14" ht="12" customHeight="1"/>
    <row r="82" spans="2:14">
      <c r="B82" s="534" t="s">
        <v>914</v>
      </c>
    </row>
    <row r="83" spans="2:14">
      <c r="B83" s="535" t="s">
        <v>915</v>
      </c>
    </row>
    <row r="84" spans="2:14">
      <c r="C84" s="535" t="s">
        <v>916</v>
      </c>
      <c r="G84" s="535" t="s">
        <v>2285</v>
      </c>
    </row>
    <row r="85" spans="2:14">
      <c r="C85" s="535" t="s">
        <v>917</v>
      </c>
      <c r="G85" s="535" t="s">
        <v>2286</v>
      </c>
    </row>
    <row r="86" spans="2:14">
      <c r="C86" s="535" t="s">
        <v>918</v>
      </c>
      <c r="G86" s="535" t="s">
        <v>2287</v>
      </c>
    </row>
    <row r="87" spans="2:14">
      <c r="C87" s="535" t="s">
        <v>919</v>
      </c>
      <c r="G87" s="535" t="s">
        <v>2288</v>
      </c>
    </row>
    <row r="88" spans="2:14">
      <c r="C88" s="535" t="s">
        <v>920</v>
      </c>
      <c r="G88" s="535" t="s">
        <v>3743</v>
      </c>
    </row>
    <row r="89" spans="2:14">
      <c r="C89" s="535" t="s">
        <v>921</v>
      </c>
      <c r="G89" s="535" t="s">
        <v>3744</v>
      </c>
    </row>
    <row r="90" spans="2:14" ht="12" customHeight="1"/>
    <row r="91" spans="2:14">
      <c r="B91" s="534" t="s">
        <v>2289</v>
      </c>
    </row>
    <row r="92" spans="2:14">
      <c r="B92" s="1218" t="s">
        <v>2290</v>
      </c>
      <c r="C92" s="1218"/>
      <c r="D92" s="1218"/>
      <c r="E92" s="1218"/>
      <c r="F92" s="1218"/>
      <c r="G92" s="1218"/>
      <c r="H92" s="1218"/>
      <c r="I92" s="1218"/>
      <c r="J92" s="1218"/>
      <c r="K92" s="1218"/>
      <c r="L92" s="1218"/>
      <c r="M92" s="1218"/>
      <c r="N92" s="1218"/>
    </row>
    <row r="93" spans="2:14">
      <c r="B93" s="1221" t="s">
        <v>2291</v>
      </c>
      <c r="C93" s="1221"/>
      <c r="D93" s="1221"/>
      <c r="E93" s="1221"/>
      <c r="F93" s="1221"/>
      <c r="G93" s="1221"/>
      <c r="H93" s="1221"/>
      <c r="I93" s="1221"/>
      <c r="J93" s="1221"/>
      <c r="K93" s="1221"/>
      <c r="L93" s="1221"/>
      <c r="M93" s="1221"/>
      <c r="N93" s="1221"/>
    </row>
    <row r="94" spans="2:14">
      <c r="B94" s="535" t="s">
        <v>2292</v>
      </c>
    </row>
    <row r="95" spans="2:14">
      <c r="B95" s="535" t="s">
        <v>2293</v>
      </c>
    </row>
    <row r="96" spans="2:14">
      <c r="B96" s="1218" t="s">
        <v>2294</v>
      </c>
      <c r="C96" s="1218"/>
      <c r="D96" s="1218"/>
      <c r="E96" s="1218"/>
      <c r="F96" s="1218"/>
      <c r="G96" s="1218"/>
      <c r="H96" s="1218"/>
      <c r="I96" s="1218"/>
      <c r="J96" s="1218"/>
      <c r="K96" s="1218"/>
      <c r="L96" s="1218"/>
      <c r="M96" s="1218"/>
      <c r="N96" s="1218"/>
    </row>
    <row r="97" spans="2:14">
      <c r="B97" s="1221" t="s">
        <v>3726</v>
      </c>
      <c r="C97" s="1221"/>
      <c r="D97" s="1221"/>
      <c r="E97" s="1221"/>
      <c r="F97" s="1221"/>
      <c r="G97" s="1221"/>
      <c r="H97" s="1221"/>
      <c r="I97" s="1221"/>
      <c r="J97" s="1221"/>
      <c r="K97" s="1221"/>
      <c r="L97" s="1221"/>
      <c r="M97" s="1221"/>
      <c r="N97" s="1221"/>
    </row>
    <row r="98" spans="2:14" ht="12" customHeight="1"/>
    <row r="99" spans="2:14">
      <c r="B99" s="534" t="s">
        <v>2295</v>
      </c>
    </row>
    <row r="100" spans="2:14" ht="27.75" customHeight="1">
      <c r="B100" s="1213" t="s">
        <v>2296</v>
      </c>
      <c r="C100" s="1213"/>
      <c r="D100" s="1213"/>
      <c r="E100" s="1213"/>
      <c r="F100" s="1213"/>
      <c r="G100" s="1213"/>
      <c r="H100" s="1213"/>
      <c r="I100" s="1213"/>
      <c r="J100" s="1213"/>
      <c r="K100" s="1213"/>
      <c r="L100" s="1213"/>
      <c r="M100" s="1213"/>
      <c r="N100" s="1213"/>
    </row>
    <row r="101" spans="2:14" ht="12" customHeight="1"/>
    <row r="102" spans="2:14">
      <c r="B102" s="534" t="s">
        <v>2297</v>
      </c>
    </row>
    <row r="103" spans="2:14" ht="66" customHeight="1">
      <c r="B103" s="1213" t="s">
        <v>2298</v>
      </c>
      <c r="C103" s="1213"/>
      <c r="D103" s="1213"/>
      <c r="E103" s="1213"/>
      <c r="F103" s="1213"/>
      <c r="G103" s="1213"/>
      <c r="H103" s="1213"/>
      <c r="I103" s="1213"/>
      <c r="J103" s="1213"/>
      <c r="K103" s="1213"/>
      <c r="L103" s="1213"/>
      <c r="M103" s="1213"/>
      <c r="N103" s="1213"/>
    </row>
    <row r="104" spans="2:14" ht="12" customHeight="1">
      <c r="B104" s="604"/>
      <c r="C104" s="604"/>
      <c r="D104" s="604"/>
      <c r="E104" s="604"/>
      <c r="F104" s="604"/>
      <c r="G104" s="604"/>
      <c r="H104" s="604"/>
      <c r="I104" s="604"/>
      <c r="J104" s="604"/>
      <c r="K104" s="604"/>
      <c r="L104" s="604"/>
      <c r="M104" s="604"/>
      <c r="N104" s="604"/>
    </row>
    <row r="105" spans="2:14" ht="26.25" customHeight="1">
      <c r="B105" s="1219" t="s">
        <v>2299</v>
      </c>
      <c r="C105" s="1219"/>
      <c r="D105" s="1219"/>
      <c r="E105" s="1219"/>
      <c r="F105" s="1219"/>
      <c r="G105" s="1219"/>
      <c r="H105" s="1219"/>
      <c r="I105" s="1219"/>
      <c r="J105" s="1219"/>
      <c r="K105" s="1219"/>
      <c r="L105" s="1219"/>
      <c r="M105" s="1219"/>
      <c r="N105" s="1219"/>
    </row>
    <row r="106" spans="2:14">
      <c r="B106" s="535" t="s">
        <v>3727</v>
      </c>
    </row>
    <row r="107" spans="2:14">
      <c r="B107" s="535" t="s">
        <v>3728</v>
      </c>
    </row>
    <row r="108" spans="2:14" ht="12" customHeight="1"/>
    <row r="109" spans="2:14" ht="16.5" customHeight="1">
      <c r="B109" s="1219" t="s">
        <v>2300</v>
      </c>
      <c r="C109" s="1219"/>
      <c r="D109" s="1219"/>
      <c r="E109" s="1219"/>
      <c r="F109" s="1219"/>
      <c r="G109" s="1219"/>
      <c r="H109" s="1219"/>
      <c r="I109" s="1219"/>
      <c r="J109" s="1219"/>
      <c r="K109" s="1219"/>
      <c r="L109" s="1219"/>
      <c r="M109" s="1219"/>
      <c r="N109" s="1219"/>
    </row>
    <row r="110" spans="2:14" ht="25.5" customHeight="1">
      <c r="B110" s="1213" t="s">
        <v>2301</v>
      </c>
      <c r="C110" s="1219"/>
      <c r="D110" s="1219"/>
      <c r="E110" s="1219"/>
      <c r="F110" s="1219"/>
      <c r="G110" s="1219"/>
      <c r="H110" s="1219"/>
      <c r="I110" s="1219"/>
      <c r="J110" s="1219"/>
      <c r="K110" s="1219"/>
      <c r="L110" s="1219"/>
      <c r="M110" s="1219"/>
      <c r="N110" s="1219"/>
    </row>
    <row r="111" spans="2:14" ht="12" customHeight="1">
      <c r="B111" s="534"/>
    </row>
    <row r="112" spans="2:14">
      <c r="B112" s="534" t="s">
        <v>2302</v>
      </c>
    </row>
    <row r="113" spans="2:14" ht="27" customHeight="1">
      <c r="B113" s="1213" t="s">
        <v>3729</v>
      </c>
      <c r="C113" s="1213"/>
      <c r="D113" s="1213"/>
      <c r="E113" s="1213"/>
      <c r="F113" s="1213"/>
      <c r="G113" s="1213"/>
      <c r="H113" s="1213"/>
      <c r="I113" s="1213"/>
      <c r="J113" s="1213"/>
      <c r="K113" s="1213"/>
      <c r="L113" s="1213"/>
      <c r="M113" s="1213"/>
      <c r="N113" s="1213"/>
    </row>
    <row r="114" spans="2:14" ht="24.75" customHeight="1">
      <c r="B114" s="1213" t="s">
        <v>3730</v>
      </c>
      <c r="C114" s="1213"/>
      <c r="D114" s="1213"/>
      <c r="E114" s="1213"/>
      <c r="F114" s="1213"/>
      <c r="G114" s="1213"/>
      <c r="H114" s="1213"/>
      <c r="I114" s="1213"/>
      <c r="J114" s="1213"/>
      <c r="K114" s="1213"/>
      <c r="L114" s="1213"/>
      <c r="M114" s="1213"/>
      <c r="N114" s="1213"/>
    </row>
    <row r="115" spans="2:14" ht="25.5" customHeight="1">
      <c r="B115" s="1213" t="s">
        <v>3731</v>
      </c>
      <c r="C115" s="1213"/>
      <c r="D115" s="1213"/>
      <c r="E115" s="1213"/>
      <c r="F115" s="1213"/>
      <c r="G115" s="1213"/>
      <c r="H115" s="1213"/>
      <c r="I115" s="1213"/>
      <c r="J115" s="1213"/>
      <c r="K115" s="1213"/>
      <c r="L115" s="1213"/>
      <c r="M115" s="1213"/>
      <c r="N115" s="1213"/>
    </row>
    <row r="116" spans="2:14" ht="12" customHeight="1"/>
    <row r="117" spans="2:14">
      <c r="B117" s="534" t="s">
        <v>2303</v>
      </c>
    </row>
    <row r="118" spans="2:14">
      <c r="B118" s="535" t="s">
        <v>3732</v>
      </c>
    </row>
    <row r="119" spans="2:14" ht="26.25" customHeight="1">
      <c r="B119" s="1213" t="s">
        <v>3733</v>
      </c>
      <c r="C119" s="1213"/>
      <c r="D119" s="1213"/>
      <c r="E119" s="1213"/>
      <c r="F119" s="1213"/>
      <c r="G119" s="1213"/>
      <c r="H119" s="1213"/>
      <c r="I119" s="1213"/>
      <c r="J119" s="1213"/>
      <c r="K119" s="1213"/>
      <c r="L119" s="1213"/>
      <c r="M119" s="1213"/>
      <c r="N119" s="1213"/>
    </row>
    <row r="120" spans="2:14" ht="12" customHeight="1"/>
    <row r="121" spans="2:14">
      <c r="B121" s="534" t="s">
        <v>2304</v>
      </c>
    </row>
    <row r="122" spans="2:14">
      <c r="B122" s="535" t="s">
        <v>3734</v>
      </c>
    </row>
    <row r="123" spans="2:14" ht="26.25" customHeight="1">
      <c r="B123" s="1213" t="s">
        <v>3735</v>
      </c>
      <c r="C123" s="1213"/>
      <c r="D123" s="1213"/>
      <c r="E123" s="1213"/>
      <c r="F123" s="1213"/>
      <c r="G123" s="1213"/>
      <c r="H123" s="1213"/>
      <c r="I123" s="1213"/>
      <c r="J123" s="1213"/>
      <c r="K123" s="1213"/>
      <c r="L123" s="1213"/>
      <c r="M123" s="1213"/>
      <c r="N123" s="1213"/>
    </row>
    <row r="124" spans="2:14" ht="12" customHeight="1"/>
    <row r="125" spans="2:14">
      <c r="B125" s="534" t="s">
        <v>2305</v>
      </c>
    </row>
    <row r="126" spans="2:14">
      <c r="B126" s="535" t="s">
        <v>3736</v>
      </c>
    </row>
    <row r="127" spans="2:14" ht="25.5" customHeight="1">
      <c r="B127" s="1213" t="s">
        <v>3737</v>
      </c>
      <c r="C127" s="1213"/>
      <c r="D127" s="1213"/>
      <c r="E127" s="1213"/>
      <c r="F127" s="1213"/>
      <c r="G127" s="1213"/>
      <c r="H127" s="1213"/>
      <c r="I127" s="1213"/>
      <c r="J127" s="1213"/>
      <c r="K127" s="1213"/>
      <c r="L127" s="1213"/>
      <c r="M127" s="1213"/>
      <c r="N127" s="1213"/>
    </row>
    <row r="128" spans="2:14" ht="12" customHeight="1">
      <c r="B128" s="588"/>
    </row>
    <row r="129" spans="2:14">
      <c r="B129" s="534" t="s">
        <v>2306</v>
      </c>
    </row>
    <row r="130" spans="2:14">
      <c r="B130" s="1213" t="s">
        <v>2307</v>
      </c>
      <c r="C130" s="1213"/>
      <c r="D130" s="1213"/>
      <c r="E130" s="1213"/>
      <c r="F130" s="1213"/>
      <c r="G130" s="1213"/>
      <c r="H130" s="1213"/>
      <c r="I130" s="1213"/>
      <c r="J130" s="1213"/>
      <c r="K130" s="1213"/>
      <c r="L130" s="1213"/>
      <c r="M130" s="1213"/>
      <c r="N130" s="1213"/>
    </row>
    <row r="131" spans="2:14" ht="15" customHeight="1">
      <c r="B131" s="1213" t="s">
        <v>2308</v>
      </c>
      <c r="C131" s="1213"/>
      <c r="D131" s="1213"/>
      <c r="E131" s="1213"/>
      <c r="F131" s="1213"/>
      <c r="G131" s="1213"/>
      <c r="H131" s="1213"/>
      <c r="I131" s="1213"/>
      <c r="J131" s="1213"/>
      <c r="K131" s="1213"/>
      <c r="L131" s="1213"/>
      <c r="M131" s="1213"/>
      <c r="N131" s="1213"/>
    </row>
    <row r="132" spans="2:14" ht="12" customHeight="1">
      <c r="B132" s="588"/>
    </row>
    <row r="133" spans="2:14">
      <c r="B133" s="534" t="s">
        <v>2309</v>
      </c>
    </row>
    <row r="134" spans="2:14">
      <c r="B134" s="535" t="s">
        <v>2310</v>
      </c>
    </row>
    <row r="135" spans="2:14">
      <c r="B135" s="535" t="s">
        <v>3179</v>
      </c>
    </row>
    <row r="136" spans="2:14" ht="12" customHeight="1"/>
    <row r="137" spans="2:14" ht="15">
      <c r="B137" s="968" t="s">
        <v>922</v>
      </c>
    </row>
    <row r="138" spans="2:14" ht="12" customHeight="1">
      <c r="B138" s="945"/>
    </row>
    <row r="139" spans="2:14">
      <c r="B139" s="534" t="s">
        <v>2311</v>
      </c>
    </row>
    <row r="140" spans="2:14" ht="38.25" customHeight="1">
      <c r="B140" s="1213" t="s">
        <v>2312</v>
      </c>
      <c r="C140" s="1213"/>
      <c r="D140" s="1213"/>
      <c r="E140" s="1213"/>
      <c r="F140" s="1213"/>
      <c r="G140" s="1213"/>
      <c r="H140" s="1213"/>
      <c r="I140" s="1213"/>
      <c r="J140" s="1213"/>
      <c r="K140" s="1213"/>
      <c r="L140" s="1213"/>
      <c r="M140" s="1213"/>
      <c r="N140" s="1213"/>
    </row>
    <row r="141" spans="2:14" ht="27.75" customHeight="1">
      <c r="B141" s="604"/>
      <c r="C141" s="1213" t="s">
        <v>2313</v>
      </c>
      <c r="D141" s="1213"/>
      <c r="E141" s="1213"/>
      <c r="F141" s="1213"/>
      <c r="G141" s="1213"/>
      <c r="H141" s="1213"/>
      <c r="I141" s="1213"/>
      <c r="J141" s="1213"/>
      <c r="K141" s="1213"/>
      <c r="L141" s="1213"/>
      <c r="M141" s="1213"/>
      <c r="N141" s="1213"/>
    </row>
    <row r="142" spans="2:14" ht="15.75" customHeight="1">
      <c r="B142" s="604"/>
      <c r="C142" s="1213" t="s">
        <v>2314</v>
      </c>
      <c r="D142" s="1213"/>
      <c r="E142" s="1213"/>
      <c r="F142" s="1213"/>
      <c r="G142" s="1213"/>
      <c r="H142" s="1213"/>
      <c r="I142" s="1213"/>
      <c r="J142" s="1213"/>
      <c r="K142" s="1213"/>
      <c r="L142" s="1213"/>
      <c r="M142" s="1213"/>
      <c r="N142" s="1213"/>
    </row>
    <row r="143" spans="2:14" ht="39.75" customHeight="1">
      <c r="B143" s="1213" t="s">
        <v>2315</v>
      </c>
      <c r="C143" s="1213"/>
      <c r="D143" s="1213"/>
      <c r="E143" s="1213"/>
      <c r="F143" s="1213"/>
      <c r="G143" s="1213"/>
      <c r="H143" s="1213"/>
      <c r="I143" s="1213"/>
      <c r="J143" s="1213"/>
      <c r="K143" s="1213"/>
      <c r="L143" s="1213"/>
      <c r="M143" s="1213"/>
      <c r="N143" s="1213"/>
    </row>
    <row r="144" spans="2:14" ht="25.5" customHeight="1">
      <c r="B144" s="1213" t="s">
        <v>2316</v>
      </c>
      <c r="C144" s="1213"/>
      <c r="D144" s="1213"/>
      <c r="E144" s="1213"/>
      <c r="F144" s="1213"/>
      <c r="G144" s="1213"/>
      <c r="H144" s="1213"/>
      <c r="I144" s="1213"/>
      <c r="J144" s="1213"/>
      <c r="K144" s="1213"/>
      <c r="L144" s="1213"/>
      <c r="M144" s="1213"/>
      <c r="N144" s="1213"/>
    </row>
    <row r="145" spans="2:14" ht="12" customHeight="1"/>
    <row r="146" spans="2:14" ht="38.25" customHeight="1">
      <c r="B146" s="1213" t="s">
        <v>3738</v>
      </c>
      <c r="C146" s="1213"/>
      <c r="D146" s="1213"/>
      <c r="E146" s="1213"/>
      <c r="F146" s="1213"/>
      <c r="G146" s="1213"/>
      <c r="H146" s="1213"/>
      <c r="I146" s="1213"/>
      <c r="J146" s="1213"/>
      <c r="K146" s="1213"/>
      <c r="L146" s="1213"/>
      <c r="M146" s="1213"/>
      <c r="N146" s="1213"/>
    </row>
    <row r="147" spans="2:14" ht="12" customHeight="1"/>
    <row r="148" spans="2:14">
      <c r="B148" s="534" t="s">
        <v>2317</v>
      </c>
    </row>
    <row r="149" spans="2:14" ht="40.5" customHeight="1">
      <c r="B149" s="1213" t="s">
        <v>3739</v>
      </c>
      <c r="C149" s="1213"/>
      <c r="D149" s="1213"/>
      <c r="E149" s="1213"/>
      <c r="F149" s="1213"/>
      <c r="G149" s="1213"/>
      <c r="H149" s="1213"/>
      <c r="I149" s="1213"/>
      <c r="J149" s="1213"/>
      <c r="K149" s="1213"/>
      <c r="L149" s="1213"/>
      <c r="M149" s="1213"/>
      <c r="N149" s="1213"/>
    </row>
    <row r="150" spans="2:14" ht="12" customHeight="1"/>
    <row r="151" spans="2:14" ht="14.25" customHeight="1">
      <c r="B151" s="1219" t="s">
        <v>2318</v>
      </c>
      <c r="C151" s="1219"/>
      <c r="D151" s="1219"/>
      <c r="E151" s="1219"/>
      <c r="F151" s="1219"/>
      <c r="G151" s="1219"/>
      <c r="H151" s="1219"/>
      <c r="I151" s="1219"/>
      <c r="J151" s="1219"/>
      <c r="K151" s="1219"/>
      <c r="L151" s="1219"/>
      <c r="M151" s="1219"/>
      <c r="N151" s="1219"/>
    </row>
    <row r="152" spans="2:14" ht="27" customHeight="1">
      <c r="B152" s="1213" t="s">
        <v>2319</v>
      </c>
      <c r="C152" s="1213"/>
      <c r="D152" s="1213"/>
      <c r="E152" s="1213"/>
      <c r="F152" s="1213"/>
      <c r="G152" s="1213"/>
      <c r="H152" s="1213"/>
      <c r="I152" s="1213"/>
      <c r="J152" s="1213"/>
      <c r="K152" s="1213"/>
      <c r="L152" s="1213"/>
      <c r="M152" s="1213"/>
      <c r="N152" s="1213"/>
    </row>
    <row r="153" spans="2:14">
      <c r="C153" s="1213" t="s">
        <v>2320</v>
      </c>
      <c r="D153" s="1213"/>
      <c r="E153" s="1213"/>
      <c r="F153" s="1213"/>
      <c r="G153" s="1213"/>
      <c r="H153" s="1213"/>
      <c r="I153" s="1213"/>
      <c r="J153" s="1213"/>
      <c r="K153" s="1213"/>
      <c r="L153" s="1213"/>
      <c r="M153" s="1213"/>
      <c r="N153" s="1213"/>
    </row>
    <row r="154" spans="2:14">
      <c r="C154" s="1213" t="s">
        <v>2321</v>
      </c>
      <c r="D154" s="1213"/>
      <c r="E154" s="1213"/>
      <c r="F154" s="1213"/>
      <c r="G154" s="1213"/>
      <c r="H154" s="1213"/>
      <c r="I154" s="1213"/>
      <c r="J154" s="1213"/>
      <c r="K154" s="1213"/>
      <c r="L154" s="1213"/>
      <c r="M154" s="1213"/>
      <c r="N154" s="1213"/>
    </row>
    <row r="155" spans="2:14" ht="12" customHeight="1"/>
    <row r="156" spans="2:14" ht="13.5" customHeight="1">
      <c r="B156" s="1219" t="s">
        <v>2322</v>
      </c>
      <c r="C156" s="1219"/>
      <c r="D156" s="1219"/>
      <c r="E156" s="1219"/>
      <c r="F156" s="1219"/>
      <c r="G156" s="1219"/>
      <c r="H156" s="1219"/>
      <c r="I156" s="1219"/>
      <c r="J156" s="1219"/>
      <c r="K156" s="1219"/>
      <c r="L156" s="1219"/>
      <c r="M156" s="1219"/>
      <c r="N156" s="1219"/>
    </row>
    <row r="157" spans="2:14" ht="39.75" customHeight="1">
      <c r="B157" s="1213" t="s">
        <v>3740</v>
      </c>
      <c r="C157" s="1213"/>
      <c r="D157" s="1213"/>
      <c r="E157" s="1213"/>
      <c r="F157" s="1213"/>
      <c r="G157" s="1213"/>
      <c r="H157" s="1213"/>
      <c r="I157" s="1213"/>
      <c r="J157" s="1213"/>
      <c r="K157" s="1213"/>
      <c r="L157" s="1213"/>
      <c r="M157" s="1213"/>
      <c r="N157" s="1213"/>
    </row>
    <row r="158" spans="2:14" ht="12" customHeight="1"/>
    <row r="159" spans="2:14">
      <c r="B159" s="534" t="s">
        <v>2323</v>
      </c>
    </row>
    <row r="160" spans="2:14">
      <c r="B160" s="534"/>
      <c r="C160" s="1213" t="s">
        <v>2324</v>
      </c>
      <c r="D160" s="1213"/>
      <c r="E160" s="1213"/>
      <c r="F160" s="1213"/>
      <c r="G160" s="1213"/>
      <c r="H160" s="1213"/>
      <c r="I160" s="1213"/>
      <c r="J160" s="1213"/>
      <c r="K160" s="1213"/>
      <c r="L160" s="1213"/>
      <c r="M160" s="1213"/>
      <c r="N160" s="1213"/>
    </row>
    <row r="161" spans="1:14" ht="12" customHeight="1">
      <c r="B161" s="534"/>
    </row>
    <row r="162" spans="1:14">
      <c r="B162" s="534" t="s">
        <v>2325</v>
      </c>
    </row>
    <row r="163" spans="1:14" ht="13.5" customHeight="1">
      <c r="B163" s="1213" t="s">
        <v>2326</v>
      </c>
      <c r="C163" s="1213"/>
      <c r="D163" s="1213"/>
      <c r="E163" s="1213"/>
      <c r="F163" s="1213"/>
      <c r="G163" s="1213"/>
      <c r="H163" s="1213"/>
      <c r="I163" s="1213"/>
      <c r="J163" s="1213"/>
      <c r="K163" s="1213"/>
      <c r="L163" s="1213"/>
      <c r="M163" s="1213"/>
      <c r="N163" s="1213"/>
    </row>
    <row r="164" spans="1:14" ht="12" customHeight="1"/>
    <row r="165" spans="1:14">
      <c r="B165" s="534" t="s">
        <v>2327</v>
      </c>
    </row>
    <row r="166" spans="1:14" ht="27" customHeight="1">
      <c r="B166" s="1213" t="s">
        <v>3741</v>
      </c>
      <c r="C166" s="1213"/>
      <c r="D166" s="1213"/>
      <c r="E166" s="1213"/>
      <c r="F166" s="1213"/>
      <c r="G166" s="1213"/>
      <c r="H166" s="1213"/>
      <c r="I166" s="1213"/>
      <c r="J166" s="1213"/>
      <c r="K166" s="1213"/>
      <c r="L166" s="1213"/>
      <c r="M166" s="1213"/>
      <c r="N166" s="1213"/>
    </row>
    <row r="167" spans="1:14" ht="12" customHeight="1"/>
    <row r="168" spans="1:14" ht="15.75">
      <c r="A168" s="1215" t="s">
        <v>2328</v>
      </c>
      <c r="B168" s="1215"/>
      <c r="C168" s="1215"/>
      <c r="D168" s="1215"/>
      <c r="E168" s="1215"/>
      <c r="F168" s="1215"/>
      <c r="G168" s="1215"/>
      <c r="H168" s="1215"/>
      <c r="I168" s="1215"/>
      <c r="J168" s="1215"/>
      <c r="K168" s="1215"/>
      <c r="L168" s="1215"/>
      <c r="M168" s="1215"/>
      <c r="N168" s="1215"/>
    </row>
    <row r="169" spans="1:14" ht="12" customHeight="1">
      <c r="A169" s="969"/>
      <c r="B169" s="969"/>
      <c r="C169" s="969"/>
      <c r="D169" s="969"/>
      <c r="E169" s="969"/>
      <c r="F169" s="969"/>
      <c r="G169" s="969"/>
      <c r="H169" s="969"/>
      <c r="I169" s="969"/>
      <c r="J169" s="969"/>
      <c r="K169" s="969"/>
      <c r="L169" s="969"/>
      <c r="M169" s="969"/>
      <c r="N169" s="969"/>
    </row>
    <row r="170" spans="1:14" ht="27" customHeight="1">
      <c r="B170" s="1219" t="s">
        <v>2659</v>
      </c>
      <c r="C170" s="1219"/>
      <c r="D170" s="1219"/>
      <c r="E170" s="1219"/>
      <c r="F170" s="1219"/>
      <c r="G170" s="1219"/>
      <c r="H170" s="1219"/>
      <c r="I170" s="1219"/>
      <c r="J170" s="1219"/>
      <c r="K170" s="1219"/>
      <c r="L170" s="1219"/>
      <c r="M170" s="1219"/>
      <c r="N170" s="1219"/>
    </row>
    <row r="171" spans="1:14" ht="27" customHeight="1">
      <c r="B171" s="1213" t="s">
        <v>3724</v>
      </c>
      <c r="C171" s="1213"/>
      <c r="D171" s="1213"/>
      <c r="E171" s="1213"/>
      <c r="F171" s="1213"/>
      <c r="G171" s="1213"/>
      <c r="H171" s="1213"/>
      <c r="I171" s="1213"/>
      <c r="J171" s="1213"/>
      <c r="K171" s="1213"/>
      <c r="L171" s="1213"/>
      <c r="M171" s="1213"/>
      <c r="N171" s="1213"/>
    </row>
    <row r="172" spans="1:14" ht="12" customHeight="1"/>
    <row r="173" spans="1:14">
      <c r="B173" s="534" t="s">
        <v>2329</v>
      </c>
    </row>
    <row r="174" spans="1:14" ht="27" customHeight="1">
      <c r="B174" s="1213" t="s">
        <v>2330</v>
      </c>
      <c r="C174" s="1213"/>
      <c r="D174" s="1213"/>
      <c r="E174" s="1213"/>
      <c r="F174" s="1213"/>
      <c r="G174" s="1213"/>
      <c r="H174" s="1213"/>
      <c r="I174" s="1213"/>
      <c r="J174" s="1213"/>
      <c r="K174" s="1213"/>
      <c r="L174" s="1213"/>
      <c r="M174" s="1213"/>
      <c r="N174" s="1213"/>
    </row>
    <row r="175" spans="1:14" ht="12" customHeight="1"/>
    <row r="176" spans="1:14" ht="15.75" customHeight="1">
      <c r="B176" s="534" t="s">
        <v>2331</v>
      </c>
    </row>
    <row r="177" spans="2:14" ht="39.75" customHeight="1">
      <c r="B177" s="1213" t="s">
        <v>3725</v>
      </c>
      <c r="C177" s="1213"/>
      <c r="D177" s="1213"/>
      <c r="E177" s="1213"/>
      <c r="F177" s="1213"/>
      <c r="G177" s="1213"/>
      <c r="H177" s="1213"/>
      <c r="I177" s="1213"/>
      <c r="J177" s="1213"/>
      <c r="K177" s="1213"/>
      <c r="L177" s="1213"/>
      <c r="M177" s="1213"/>
      <c r="N177" s="1213"/>
    </row>
    <row r="178" spans="2:14">
      <c r="C178" s="1213" t="s">
        <v>2332</v>
      </c>
      <c r="D178" s="1213"/>
      <c r="E178" s="1213"/>
      <c r="F178" s="1213"/>
      <c r="G178" s="1213"/>
      <c r="H178" s="1213"/>
      <c r="I178" s="1213"/>
      <c r="J178" s="1213"/>
      <c r="K178" s="1213"/>
      <c r="L178" s="1213"/>
      <c r="M178" s="1213"/>
      <c r="N178" s="1213"/>
    </row>
    <row r="179" spans="2:14">
      <c r="C179" s="1213" t="s">
        <v>2333</v>
      </c>
      <c r="D179" s="1213"/>
      <c r="E179" s="1213"/>
      <c r="F179" s="1213"/>
      <c r="G179" s="1213"/>
      <c r="H179" s="1213"/>
      <c r="I179" s="1213"/>
      <c r="J179" s="1213"/>
      <c r="K179" s="1213"/>
      <c r="L179" s="1213"/>
      <c r="M179" s="1213"/>
      <c r="N179" s="1213"/>
    </row>
    <row r="180" spans="2:14" ht="12" customHeight="1"/>
    <row r="181" spans="2:14">
      <c r="B181" s="534" t="s">
        <v>2334</v>
      </c>
    </row>
    <row r="182" spans="2:14" ht="38.25" customHeight="1">
      <c r="B182" s="1213" t="s">
        <v>2335</v>
      </c>
      <c r="C182" s="1213"/>
      <c r="D182" s="1213"/>
      <c r="E182" s="1213"/>
      <c r="F182" s="1213"/>
      <c r="G182" s="1213"/>
      <c r="H182" s="1213"/>
      <c r="I182" s="1213"/>
      <c r="J182" s="1213"/>
      <c r="K182" s="1213"/>
      <c r="L182" s="1213"/>
      <c r="M182" s="1213"/>
      <c r="N182" s="1213"/>
    </row>
    <row r="183" spans="2:14" ht="12" customHeight="1"/>
    <row r="184" spans="2:14" ht="12" customHeight="1"/>
  </sheetData>
  <mergeCells count="65">
    <mergeCell ref="B163:N163"/>
    <mergeCell ref="B157:N157"/>
    <mergeCell ref="B144:N144"/>
    <mergeCell ref="B114:N114"/>
    <mergeCell ref="B115:N115"/>
    <mergeCell ref="B119:N119"/>
    <mergeCell ref="B123:N123"/>
    <mergeCell ref="B127:N127"/>
    <mergeCell ref="B130:N130"/>
    <mergeCell ref="B131:N131"/>
    <mergeCell ref="B140:N140"/>
    <mergeCell ref="C141:N141"/>
    <mergeCell ref="C142:N142"/>
    <mergeCell ref="B143:N143"/>
    <mergeCell ref="B166:N166"/>
    <mergeCell ref="A168:N168"/>
    <mergeCell ref="B170:N170"/>
    <mergeCell ref="B171:N171"/>
    <mergeCell ref="B174:N174"/>
    <mergeCell ref="B177:N177"/>
    <mergeCell ref="C178:N178"/>
    <mergeCell ref="C179:N179"/>
    <mergeCell ref="B182:N182"/>
    <mergeCell ref="A39:N39"/>
    <mergeCell ref="C160:N160"/>
    <mergeCell ref="B146:N146"/>
    <mergeCell ref="B149:N149"/>
    <mergeCell ref="B151:N151"/>
    <mergeCell ref="B152:N152"/>
    <mergeCell ref="C153:N153"/>
    <mergeCell ref="C154:N154"/>
    <mergeCell ref="B156:N156"/>
    <mergeCell ref="B113:N113"/>
    <mergeCell ref="B79:N79"/>
    <mergeCell ref="B80:N80"/>
    <mergeCell ref="B103:N103"/>
    <mergeCell ref="B105:N105"/>
    <mergeCell ref="B109:N109"/>
    <mergeCell ref="B110:N110"/>
    <mergeCell ref="B75:N75"/>
    <mergeCell ref="B92:N92"/>
    <mergeCell ref="B93:N93"/>
    <mergeCell ref="B96:N96"/>
    <mergeCell ref="B97:N97"/>
    <mergeCell ref="B100:N100"/>
    <mergeCell ref="B20:N20"/>
    <mergeCell ref="B25:N25"/>
    <mergeCell ref="B28:N28"/>
    <mergeCell ref="B35:N35"/>
    <mergeCell ref="A55:N55"/>
    <mergeCell ref="A73:N73"/>
    <mergeCell ref="B47:N47"/>
    <mergeCell ref="B52:N52"/>
    <mergeCell ref="B54:N54"/>
    <mergeCell ref="B45:N45"/>
    <mergeCell ref="B58:N58"/>
    <mergeCell ref="B61:N61"/>
    <mergeCell ref="B64:N64"/>
    <mergeCell ref="B66:N66"/>
    <mergeCell ref="B71:N71"/>
    <mergeCell ref="B18:N18"/>
    <mergeCell ref="B1:N1"/>
    <mergeCell ref="A2:N2"/>
    <mergeCell ref="B8:N8"/>
    <mergeCell ref="A14:N14"/>
  </mergeCells>
  <hyperlinks>
    <hyperlink ref="I5" r:id="rId1" xr:uid="{63083D34-3297-4A6B-8CC2-F8C551CF6AF7}"/>
    <hyperlink ref="I10" r:id="rId2" display="LGS Portal Resources" xr:uid="{C6AE2FF9-B4AC-457F-894C-21F721CBE48E}"/>
    <hyperlink ref="I10:J10" r:id="rId3" display="Local Government Services Bureau Portal Access" xr:uid="{7429EB90-96E0-4EB1-928D-300658357C09}"/>
    <hyperlink ref="B29" r:id="rId4" xr:uid="{305DB096-0FC8-4CD7-BB3A-FB5740BA4921}"/>
  </hyperlinks>
  <printOptions horizontalCentered="1"/>
  <pageMargins left="0.25" right="0.25" top="0.75" bottom="0.75" header="0.3" footer="0.3"/>
  <pageSetup orientation="portrait" r:id="rId5"/>
  <headerFooter alignWithMargins="0">
    <oddHeader xml:space="preserve">&amp;C
</oddHeader>
    <oddFooter>&amp;CPage &amp;P of &amp;N</oddFooter>
  </headerFooter>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heetViews>
  <sheetFormatPr defaultRowHeight="12.75"/>
  <sheetData>
    <row r="2" spans="1:10" ht="60">
      <c r="A2" s="1331" t="s">
        <v>714</v>
      </c>
      <c r="B2" s="1231"/>
      <c r="C2" s="1231"/>
      <c r="D2" s="1231"/>
      <c r="E2" s="1231"/>
      <c r="F2" s="1231"/>
      <c r="G2" s="1231"/>
      <c r="H2" s="1231"/>
      <c r="I2" s="1231"/>
      <c r="J2" s="1231"/>
    </row>
    <row r="7" spans="1:10" ht="60">
      <c r="A7" s="1331" t="s">
        <v>712</v>
      </c>
      <c r="B7" s="1233"/>
      <c r="C7" s="1233"/>
      <c r="D7" s="1233"/>
      <c r="E7" s="1233"/>
      <c r="F7" s="1233"/>
      <c r="G7" s="1233"/>
      <c r="H7" s="1233"/>
      <c r="I7" s="1233"/>
      <c r="J7" s="1233"/>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S66"/>
  <sheetViews>
    <sheetView defaultGridColor="0" topLeftCell="B20" colorId="22" zoomScale="87" workbookViewId="0">
      <selection activeCell="B1" sqref="B1"/>
    </sheetView>
  </sheetViews>
  <sheetFormatPr defaultColWidth="12.5703125" defaultRowHeight="15"/>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c r="B1" s="160" t="str">
        <f>'COVER PAGE'!A9</f>
        <v>LOCAL GOVERNMENT NAME:</v>
      </c>
      <c r="C1" s="161"/>
      <c r="D1" s="161"/>
      <c r="E1" s="161"/>
      <c r="F1" s="161"/>
      <c r="G1" s="161"/>
      <c r="H1" s="161"/>
      <c r="I1" s="161"/>
      <c r="J1" s="161"/>
      <c r="K1" s="161"/>
      <c r="L1" s="161"/>
      <c r="M1" s="161"/>
      <c r="N1" s="161"/>
      <c r="O1" s="161"/>
      <c r="P1" s="161"/>
      <c r="Q1" s="161"/>
      <c r="R1" s="161"/>
      <c r="S1" s="161"/>
    </row>
    <row r="2" spans="1:19" ht="18.75">
      <c r="B2" s="160" t="s">
        <v>990</v>
      </c>
      <c r="C2" s="161"/>
      <c r="D2" s="161"/>
      <c r="E2" s="161"/>
      <c r="F2" s="161"/>
      <c r="G2" s="161"/>
      <c r="H2" s="161"/>
      <c r="I2" s="161"/>
      <c r="J2" s="161"/>
      <c r="K2" s="161"/>
      <c r="L2" s="161"/>
      <c r="M2" s="161"/>
      <c r="N2" s="161"/>
      <c r="O2" s="161"/>
      <c r="P2" s="161"/>
      <c r="Q2" s="161"/>
      <c r="R2" s="161"/>
      <c r="S2" s="161"/>
    </row>
    <row r="4" spans="1:19" ht="15.75">
      <c r="D4" s="163"/>
      <c r="E4" s="163"/>
      <c r="F4" s="163"/>
      <c r="G4" s="164" t="s">
        <v>509</v>
      </c>
      <c r="H4" s="163"/>
      <c r="I4" s="163"/>
      <c r="J4" s="163"/>
      <c r="K4" s="163"/>
      <c r="L4" s="163"/>
      <c r="M4" s="163"/>
      <c r="N4" s="163"/>
      <c r="O4" s="163"/>
      <c r="P4" s="163"/>
      <c r="Q4" s="163"/>
      <c r="R4" s="163"/>
      <c r="S4" s="163"/>
    </row>
    <row r="5" spans="1:19" ht="15.75">
      <c r="A5" s="170" t="s">
        <v>331</v>
      </c>
      <c r="B5" s="164" t="s">
        <v>510</v>
      </c>
      <c r="D5" s="163"/>
      <c r="E5" s="164" t="s">
        <v>511</v>
      </c>
      <c r="F5" s="164" t="s">
        <v>303</v>
      </c>
      <c r="G5" s="164" t="s">
        <v>512</v>
      </c>
      <c r="H5" s="164" t="s">
        <v>509</v>
      </c>
      <c r="I5" s="164" t="s">
        <v>509</v>
      </c>
      <c r="J5" s="164" t="s">
        <v>509</v>
      </c>
      <c r="K5" s="164" t="s">
        <v>509</v>
      </c>
      <c r="L5" s="164" t="s">
        <v>509</v>
      </c>
      <c r="M5" s="164" t="s">
        <v>509</v>
      </c>
      <c r="N5" s="164" t="s">
        <v>509</v>
      </c>
      <c r="O5" s="164" t="s">
        <v>509</v>
      </c>
      <c r="P5" s="164" t="s">
        <v>509</v>
      </c>
      <c r="Q5" s="164" t="s">
        <v>509</v>
      </c>
      <c r="R5" s="164" t="s">
        <v>567</v>
      </c>
      <c r="S5" s="164" t="s">
        <v>568</v>
      </c>
    </row>
    <row r="6" spans="1:19" ht="16.5" thickBot="1">
      <c r="A6" s="172" t="s">
        <v>332</v>
      </c>
      <c r="B6" s="165" t="s">
        <v>569</v>
      </c>
      <c r="C6" s="165" t="s">
        <v>124</v>
      </c>
      <c r="D6" s="165" t="s">
        <v>570</v>
      </c>
      <c r="E6" s="165" t="s">
        <v>571</v>
      </c>
      <c r="F6" s="165" t="s">
        <v>509</v>
      </c>
      <c r="G6" s="172" t="str">
        <f>'Depr.-Water Enterprise'!G6</f>
        <v>FYE 2017</v>
      </c>
      <c r="H6" s="172" t="str">
        <f>'Depr.-Water Enterprise'!H6</f>
        <v>FYE 2017</v>
      </c>
      <c r="I6" s="172" t="str">
        <f>'Depr.-Water Enterprise'!I6</f>
        <v>FYE 2018</v>
      </c>
      <c r="J6" s="172" t="str">
        <f>'Depr.-Water Enterprise'!J6</f>
        <v>FYE 2019</v>
      </c>
      <c r="K6" s="172" t="str">
        <f>'Depr.-Water Enterprise'!K6</f>
        <v>FYE 2020</v>
      </c>
      <c r="L6" s="172" t="str">
        <f>'Depr.-Water Enterprise'!L6</f>
        <v>FYE 2021</v>
      </c>
      <c r="M6" s="172" t="str">
        <f>'Depr.-Water Enterprise'!M6</f>
        <v>FYE 2022</v>
      </c>
      <c r="N6" s="172" t="str">
        <f>'Depr.-Water Enterprise'!N6</f>
        <v>FYE 2023</v>
      </c>
      <c r="O6" s="172" t="str">
        <f>'Depr.-Water Enterprise'!O6</f>
        <v>FYE 2024</v>
      </c>
      <c r="P6" s="172" t="str">
        <f>'Depr.-Water Enterprise'!P6</f>
        <v>FYE 2025</v>
      </c>
      <c r="Q6" s="172" t="s">
        <v>3300</v>
      </c>
      <c r="R6" s="165" t="s">
        <v>509</v>
      </c>
      <c r="S6" s="165" t="s">
        <v>572</v>
      </c>
    </row>
    <row r="7" spans="1:19" ht="16.5" thickBot="1">
      <c r="C7" s="164" t="s">
        <v>668</v>
      </c>
      <c r="D7" s="166"/>
      <c r="F7" s="167" t="s">
        <v>573</v>
      </c>
      <c r="G7" s="167" t="s">
        <v>573</v>
      </c>
      <c r="H7" s="166"/>
      <c r="I7" s="166"/>
      <c r="J7" s="166"/>
      <c r="K7" s="166"/>
      <c r="L7" s="166"/>
      <c r="M7" s="166"/>
      <c r="N7" s="166"/>
      <c r="O7" s="166"/>
      <c r="P7" s="166"/>
      <c r="Q7" s="166"/>
      <c r="R7" s="166"/>
      <c r="S7" s="166">
        <f>D7</f>
        <v>0</v>
      </c>
    </row>
    <row r="8" spans="1:19" ht="15.75" thickTop="1"/>
    <row r="9" spans="1:19" ht="15.75">
      <c r="C9" s="164" t="s">
        <v>669</v>
      </c>
    </row>
    <row r="10" spans="1:19">
      <c r="D10" s="168"/>
      <c r="F10" s="168" t="e">
        <f>D10/E10</f>
        <v>#DIV/0!</v>
      </c>
      <c r="G10" s="168"/>
      <c r="H10" s="168"/>
      <c r="I10" s="168"/>
      <c r="J10" s="168"/>
      <c r="K10" s="168"/>
      <c r="L10" s="168"/>
      <c r="M10" s="168"/>
      <c r="N10" s="168"/>
      <c r="O10" s="168"/>
      <c r="P10" s="168"/>
      <c r="Q10" s="168"/>
      <c r="R10" s="168">
        <f>SUM(G10:Q10)</f>
        <v>0</v>
      </c>
      <c r="S10" s="168">
        <f>D10-R10</f>
        <v>0</v>
      </c>
    </row>
    <row r="11" spans="1:19">
      <c r="D11" s="168"/>
      <c r="F11" s="168" t="e">
        <f>D11/E11</f>
        <v>#DIV/0!</v>
      </c>
      <c r="G11" s="168"/>
      <c r="H11" s="168"/>
      <c r="I11" s="168"/>
      <c r="J11" s="168"/>
      <c r="K11" s="168"/>
      <c r="L11" s="168"/>
      <c r="M11" s="168"/>
      <c r="N11" s="168"/>
      <c r="O11" s="168"/>
      <c r="P11" s="168"/>
      <c r="Q11" s="168"/>
      <c r="R11" s="168">
        <f>SUM(G11:Q11)</f>
        <v>0</v>
      </c>
      <c r="S11" s="168">
        <f>D11-R11</f>
        <v>0</v>
      </c>
    </row>
    <row r="12" spans="1:19" ht="15.75" thickBot="1">
      <c r="D12" s="169"/>
      <c r="F12" s="169"/>
      <c r="G12" s="169"/>
      <c r="H12" s="169"/>
      <c r="I12" s="169"/>
      <c r="J12" s="169"/>
      <c r="K12" s="169"/>
      <c r="L12" s="169"/>
      <c r="M12" s="169"/>
      <c r="N12" s="169"/>
      <c r="O12" s="169"/>
      <c r="P12" s="169"/>
      <c r="Q12" s="169"/>
      <c r="R12" s="169">
        <f>SUM(G12:Q12)</f>
        <v>0</v>
      </c>
      <c r="S12" s="169">
        <f>D12-R12</f>
        <v>0</v>
      </c>
    </row>
    <row r="13" spans="1:19" ht="16.5" thickBot="1">
      <c r="C13" s="164" t="s">
        <v>580</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 ca="1">SUM(R9:R13)</f>
        <v>0</v>
      </c>
      <c r="S13" s="166">
        <f ca="1">D13-R13</f>
        <v>0</v>
      </c>
    </row>
    <row r="14" spans="1:19" ht="16.5" thickTop="1">
      <c r="C14" s="163"/>
      <c r="D14" s="168"/>
      <c r="F14" s="168"/>
      <c r="G14" s="168"/>
      <c r="H14" s="168"/>
      <c r="I14" s="168"/>
      <c r="J14" s="168"/>
      <c r="K14" s="168"/>
      <c r="L14" s="168"/>
      <c r="M14" s="168"/>
      <c r="N14" s="168"/>
      <c r="O14" s="168"/>
      <c r="P14" s="168"/>
      <c r="Q14" s="168"/>
      <c r="R14" s="168"/>
      <c r="S14" s="168"/>
    </row>
    <row r="15" spans="1:19" ht="15.75">
      <c r="C15" s="164" t="s">
        <v>319</v>
      </c>
    </row>
    <row r="16" spans="1:19">
      <c r="D16" s="168"/>
      <c r="F16" s="168" t="e">
        <f>D16/E16</f>
        <v>#DIV/0!</v>
      </c>
      <c r="G16" s="168"/>
      <c r="H16" s="168"/>
      <c r="I16" s="168"/>
      <c r="J16" s="168"/>
      <c r="K16" s="168"/>
      <c r="L16" s="168"/>
      <c r="M16" s="168"/>
      <c r="N16" s="168"/>
      <c r="O16" s="168"/>
      <c r="P16" s="168"/>
      <c r="Q16" s="168"/>
      <c r="R16" s="168">
        <f>SUM(G16:Q16)</f>
        <v>0</v>
      </c>
      <c r="S16" s="168">
        <f>D16-R16</f>
        <v>0</v>
      </c>
    </row>
    <row r="17" spans="3:19">
      <c r="D17" s="168"/>
      <c r="F17" s="168" t="e">
        <f>D17/E17</f>
        <v>#DIV/0!</v>
      </c>
      <c r="G17" s="168"/>
      <c r="H17" s="168"/>
      <c r="I17" s="168"/>
      <c r="J17" s="168"/>
      <c r="K17" s="168"/>
      <c r="L17" s="168"/>
      <c r="M17" s="168"/>
      <c r="N17" s="168"/>
      <c r="O17" s="168"/>
      <c r="P17" s="168"/>
      <c r="Q17" s="168"/>
      <c r="R17" s="168">
        <f>SUM(G17:Q17)</f>
        <v>0</v>
      </c>
      <c r="S17" s="168">
        <f>D17-R17</f>
        <v>0</v>
      </c>
    </row>
    <row r="18" spans="3:19" ht="15.75" thickBot="1">
      <c r="D18" s="169"/>
      <c r="F18" s="169"/>
      <c r="G18" s="169"/>
      <c r="H18" s="169"/>
      <c r="I18" s="169"/>
      <c r="J18" s="169"/>
      <c r="K18" s="169"/>
      <c r="L18" s="169"/>
      <c r="M18" s="169"/>
      <c r="N18" s="169"/>
      <c r="O18" s="169"/>
      <c r="P18" s="169"/>
      <c r="Q18" s="169"/>
      <c r="R18" s="169">
        <f>SUM(G18:Q18)</f>
        <v>0</v>
      </c>
      <c r="S18" s="169">
        <f>D18-R18</f>
        <v>0</v>
      </c>
    </row>
    <row r="19" spans="3:19" ht="16.5" thickBot="1">
      <c r="C19" s="163" t="s">
        <v>320</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c r="C20" s="163"/>
      <c r="D20" s="168"/>
      <c r="F20" s="168"/>
      <c r="G20" s="168"/>
      <c r="H20" s="168"/>
      <c r="I20" s="168"/>
      <c r="J20" s="168"/>
      <c r="K20" s="168"/>
      <c r="L20" s="168"/>
      <c r="M20" s="168"/>
      <c r="N20" s="168"/>
      <c r="O20" s="168"/>
      <c r="P20" s="168"/>
      <c r="Q20" s="168"/>
      <c r="R20" s="168"/>
      <c r="S20" s="168"/>
    </row>
    <row r="21" spans="3:19" ht="15.75">
      <c r="C21" s="164" t="s">
        <v>574</v>
      </c>
    </row>
    <row r="22" spans="3:19">
      <c r="D22" s="168"/>
      <c r="F22" s="168" t="e">
        <f>D22/E22</f>
        <v>#DIV/0!</v>
      </c>
      <c r="G22" s="168"/>
      <c r="H22" s="168"/>
      <c r="I22" s="168"/>
      <c r="J22" s="168"/>
      <c r="K22" s="168"/>
      <c r="L22" s="168"/>
      <c r="M22" s="168"/>
      <c r="N22" s="168"/>
      <c r="O22" s="168"/>
      <c r="P22" s="168"/>
      <c r="Q22" s="168"/>
      <c r="R22" s="168">
        <f>SUM(G22:Q22)</f>
        <v>0</v>
      </c>
      <c r="S22" s="168">
        <f>D22-R22</f>
        <v>0</v>
      </c>
    </row>
    <row r="23" spans="3:19">
      <c r="D23" s="168"/>
      <c r="F23" s="168" t="e">
        <f>D23/E23</f>
        <v>#DIV/0!</v>
      </c>
      <c r="G23" s="168"/>
      <c r="H23" s="168"/>
      <c r="I23" s="168"/>
      <c r="J23" s="168"/>
      <c r="K23" s="168"/>
      <c r="L23" s="168"/>
      <c r="M23" s="168"/>
      <c r="N23" s="168"/>
      <c r="O23" s="168"/>
      <c r="P23" s="168"/>
      <c r="Q23" s="168"/>
      <c r="R23" s="168">
        <f>SUM(G23:Q23)</f>
        <v>0</v>
      </c>
      <c r="S23" s="168">
        <f>D23-R23</f>
        <v>0</v>
      </c>
    </row>
    <row r="24" spans="3:19" ht="15.75" thickBot="1">
      <c r="D24" s="169"/>
      <c r="F24" s="169"/>
      <c r="G24" s="169"/>
      <c r="H24" s="169"/>
      <c r="I24" s="169"/>
      <c r="J24" s="169"/>
      <c r="K24" s="169"/>
      <c r="L24" s="169"/>
      <c r="M24" s="169"/>
      <c r="N24" s="169"/>
      <c r="O24" s="169"/>
      <c r="P24" s="169"/>
      <c r="Q24" s="169"/>
      <c r="R24" s="169">
        <f>SUM(G24:Q24)</f>
        <v>0</v>
      </c>
      <c r="S24" s="169">
        <f>D24-R24</f>
        <v>0</v>
      </c>
    </row>
    <row r="25" spans="3:19" ht="16.5" thickBot="1">
      <c r="C25" s="170" t="s">
        <v>582</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c r="C26" s="170"/>
      <c r="D26" s="168"/>
      <c r="F26" s="168"/>
      <c r="G26" s="168"/>
      <c r="H26" s="168"/>
      <c r="I26" s="168"/>
      <c r="J26" s="168"/>
      <c r="K26" s="168"/>
      <c r="L26" s="168"/>
      <c r="M26" s="168"/>
      <c r="N26" s="168"/>
      <c r="O26" s="168"/>
      <c r="P26" s="168"/>
      <c r="Q26" s="168"/>
      <c r="R26" s="168"/>
      <c r="S26" s="168"/>
    </row>
    <row r="27" spans="3:19" ht="15.75">
      <c r="C27" s="164" t="s">
        <v>575</v>
      </c>
    </row>
    <row r="28" spans="3:19">
      <c r="D28" s="168"/>
      <c r="F28" s="168" t="e">
        <f>D28/E28</f>
        <v>#DIV/0!</v>
      </c>
      <c r="G28" s="168"/>
      <c r="H28" s="168"/>
      <c r="I28" s="168"/>
      <c r="J28" s="168"/>
      <c r="K28" s="168"/>
      <c r="L28" s="168"/>
      <c r="M28" s="168"/>
      <c r="N28" s="168"/>
      <c r="O28" s="168"/>
      <c r="P28" s="168"/>
      <c r="Q28" s="168"/>
      <c r="R28" s="168">
        <f>SUM(G28:Q28)</f>
        <v>0</v>
      </c>
      <c r="S28" s="168">
        <f>D28-R28</f>
        <v>0</v>
      </c>
    </row>
    <row r="29" spans="3:19">
      <c r="D29" s="168"/>
      <c r="F29" s="168" t="e">
        <f>D29/E29</f>
        <v>#DIV/0!</v>
      </c>
      <c r="G29" s="168"/>
      <c r="H29" s="168"/>
      <c r="I29" s="168"/>
      <c r="J29" s="168"/>
      <c r="K29" s="168"/>
      <c r="L29" s="168"/>
      <c r="M29" s="168"/>
      <c r="N29" s="168"/>
      <c r="O29" s="168"/>
      <c r="P29" s="168"/>
      <c r="Q29" s="168"/>
      <c r="R29" s="168">
        <f>SUM(G29:Q29)</f>
        <v>0</v>
      </c>
      <c r="S29" s="168">
        <f>D29-R29</f>
        <v>0</v>
      </c>
    </row>
    <row r="30" spans="3:19">
      <c r="D30" s="168"/>
      <c r="F30" s="168" t="e">
        <f>D30/E30</f>
        <v>#DIV/0!</v>
      </c>
      <c r="G30" s="168"/>
      <c r="H30" s="168"/>
      <c r="I30" s="168"/>
      <c r="J30" s="168"/>
      <c r="K30" s="168"/>
      <c r="L30" s="168"/>
      <c r="M30" s="168"/>
      <c r="N30" s="168"/>
      <c r="O30" s="168"/>
      <c r="P30" s="168"/>
      <c r="Q30" s="168"/>
      <c r="R30" s="168">
        <f>SUM(G30:Q30)</f>
        <v>0</v>
      </c>
      <c r="S30" s="168">
        <f>D30-R30</f>
        <v>0</v>
      </c>
    </row>
    <row r="31" spans="3:19" ht="15.75" thickBot="1">
      <c r="D31" s="169"/>
      <c r="F31" s="169" t="e">
        <f>D31/E31</f>
        <v>#DIV/0!</v>
      </c>
      <c r="G31" s="169"/>
      <c r="H31" s="169"/>
      <c r="I31" s="169"/>
      <c r="J31" s="169"/>
      <c r="K31" s="169"/>
      <c r="L31" s="169"/>
      <c r="M31" s="169"/>
      <c r="N31" s="169"/>
      <c r="O31" s="169"/>
      <c r="P31" s="169"/>
      <c r="Q31" s="169"/>
      <c r="R31" s="169">
        <f>SUM(G31:Q31)</f>
        <v>0</v>
      </c>
      <c r="S31" s="169">
        <f>D31-R31</f>
        <v>0</v>
      </c>
    </row>
    <row r="32" spans="3:19" ht="16.5" thickBot="1">
      <c r="C32" s="170" t="s">
        <v>482</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SUM(R28:R31)</f>
        <v>0</v>
      </c>
      <c r="S32" s="166">
        <f>D32-R32</f>
        <v>0</v>
      </c>
    </row>
    <row r="33" spans="3:19" ht="16.5" thickTop="1">
      <c r="C33" s="170"/>
      <c r="D33" s="168"/>
      <c r="F33" s="168"/>
      <c r="G33" s="168"/>
      <c r="H33" s="168"/>
      <c r="I33" s="168"/>
      <c r="J33" s="168"/>
      <c r="K33" s="168"/>
      <c r="L33" s="168"/>
      <c r="M33" s="168"/>
      <c r="N33" s="168"/>
      <c r="O33" s="168"/>
      <c r="P33" s="168"/>
      <c r="Q33" s="168"/>
      <c r="R33" s="168"/>
      <c r="S33" s="168"/>
    </row>
    <row r="34" spans="3:19" ht="15.75">
      <c r="C34" s="164" t="s">
        <v>483</v>
      </c>
    </row>
    <row r="35" spans="3:19">
      <c r="D35" s="168"/>
      <c r="F35" s="168" t="e">
        <f>D35/E35</f>
        <v>#DIV/0!</v>
      </c>
      <c r="G35" s="168"/>
      <c r="H35" s="168"/>
      <c r="I35" s="168"/>
      <c r="J35" s="168"/>
      <c r="K35" s="168"/>
      <c r="L35" s="168"/>
      <c r="M35" s="168"/>
      <c r="N35" s="168"/>
      <c r="O35" s="168"/>
      <c r="P35" s="168"/>
      <c r="Q35" s="168"/>
      <c r="R35" s="168">
        <f>SUM(G35:Q35)</f>
        <v>0</v>
      </c>
      <c r="S35" s="168">
        <f>D35-R35</f>
        <v>0</v>
      </c>
    </row>
    <row r="36" spans="3:19">
      <c r="D36" s="168"/>
      <c r="F36" s="168" t="e">
        <f>D36/E36</f>
        <v>#DIV/0!</v>
      </c>
      <c r="G36" s="168"/>
      <c r="H36" s="168"/>
      <c r="I36" s="168"/>
      <c r="J36" s="168"/>
      <c r="K36" s="168"/>
      <c r="L36" s="168"/>
      <c r="M36" s="168"/>
      <c r="N36" s="168"/>
      <c r="O36" s="168"/>
      <c r="P36" s="168"/>
      <c r="Q36" s="168"/>
      <c r="R36" s="168">
        <f>SUM(G36:Q36)</f>
        <v>0</v>
      </c>
      <c r="S36" s="168">
        <f>D36-R36</f>
        <v>0</v>
      </c>
    </row>
    <row r="37" spans="3:19" ht="15.75" thickBot="1">
      <c r="D37" s="169"/>
      <c r="F37" s="169"/>
      <c r="G37" s="169"/>
      <c r="H37" s="169"/>
      <c r="I37" s="169"/>
      <c r="J37" s="169"/>
      <c r="K37" s="169"/>
      <c r="L37" s="169"/>
      <c r="M37" s="169"/>
      <c r="N37" s="169"/>
      <c r="O37" s="169"/>
      <c r="P37" s="169"/>
      <c r="Q37" s="169"/>
      <c r="R37" s="169">
        <f>SUM(G37:Q37)</f>
        <v>0</v>
      </c>
      <c r="S37" s="169">
        <f>D37-R37</f>
        <v>0</v>
      </c>
    </row>
    <row r="38" spans="3:19" ht="16.5" thickBot="1">
      <c r="C38" s="170" t="s">
        <v>484</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row r="40" spans="3:19" ht="15.75">
      <c r="C40" s="164" t="s">
        <v>485</v>
      </c>
    </row>
    <row r="41" spans="3:19">
      <c r="D41" s="168"/>
      <c r="F41" s="168" t="e">
        <f>D41/E41</f>
        <v>#DIV/0!</v>
      </c>
      <c r="G41" s="168"/>
      <c r="H41" s="168"/>
      <c r="I41" s="168"/>
      <c r="J41" s="168"/>
      <c r="K41" s="168"/>
      <c r="L41" s="168"/>
      <c r="M41" s="168"/>
      <c r="N41" s="168"/>
      <c r="O41" s="168"/>
      <c r="P41" s="168"/>
      <c r="Q41" s="168"/>
      <c r="R41" s="168">
        <f>SUM(G41:Q41)</f>
        <v>0</v>
      </c>
      <c r="S41" s="168">
        <f>D41-R41</f>
        <v>0</v>
      </c>
    </row>
    <row r="42" spans="3:19">
      <c r="D42" s="168"/>
      <c r="F42" s="168" t="e">
        <f>D42/E42</f>
        <v>#DIV/0!</v>
      </c>
      <c r="G42" s="168"/>
      <c r="H42" s="168"/>
      <c r="I42" s="168"/>
      <c r="J42" s="168"/>
      <c r="K42" s="168"/>
      <c r="L42" s="168"/>
      <c r="M42" s="168"/>
      <c r="N42" s="168"/>
      <c r="O42" s="168"/>
      <c r="P42" s="168"/>
      <c r="Q42" s="168"/>
      <c r="R42" s="168">
        <f>SUM(G42:Q42)</f>
        <v>0</v>
      </c>
      <c r="S42" s="168">
        <f>D42-R42</f>
        <v>0</v>
      </c>
    </row>
    <row r="43" spans="3:19" ht="15.75" thickBot="1">
      <c r="D43" s="169"/>
      <c r="F43" s="169"/>
      <c r="G43" s="169"/>
      <c r="H43" s="169"/>
      <c r="I43" s="169"/>
      <c r="J43" s="169"/>
      <c r="K43" s="169"/>
      <c r="L43" s="169"/>
      <c r="M43" s="169"/>
      <c r="N43" s="169"/>
      <c r="O43" s="169"/>
      <c r="P43" s="169"/>
      <c r="Q43" s="169"/>
      <c r="R43" s="169">
        <f>SUM(G43:Q43)</f>
        <v>0</v>
      </c>
      <c r="S43" s="169">
        <f>D43-R43</f>
        <v>0</v>
      </c>
    </row>
    <row r="44" spans="3:19" ht="16.5" thickBot="1">
      <c r="C44" s="170" t="s">
        <v>486</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c r="D45" s="168"/>
      <c r="F45" s="168"/>
      <c r="G45" s="168"/>
      <c r="H45" s="168"/>
      <c r="I45" s="168"/>
      <c r="J45" s="168"/>
      <c r="K45" s="168"/>
      <c r="L45" s="168"/>
      <c r="M45" s="168"/>
      <c r="N45" s="168"/>
      <c r="O45" s="168"/>
      <c r="P45" s="168"/>
      <c r="Q45" s="168"/>
      <c r="R45" s="168"/>
      <c r="S45" s="168"/>
    </row>
    <row r="46" spans="3:19" ht="15.75">
      <c r="C46" s="164" t="s">
        <v>487</v>
      </c>
    </row>
    <row r="47" spans="3:19">
      <c r="D47" s="168"/>
      <c r="F47" s="168" t="e">
        <f>D47/E47</f>
        <v>#DIV/0!</v>
      </c>
      <c r="G47" s="168"/>
      <c r="H47" s="168"/>
      <c r="I47" s="168"/>
      <c r="J47" s="168"/>
      <c r="K47" s="168"/>
      <c r="L47" s="168"/>
      <c r="M47" s="168"/>
      <c r="N47" s="168"/>
      <c r="O47" s="168"/>
      <c r="P47" s="168"/>
      <c r="Q47" s="168"/>
      <c r="R47" s="168">
        <f>SUM(G47:Q47)</f>
        <v>0</v>
      </c>
      <c r="S47" s="168">
        <f>D47-R47</f>
        <v>0</v>
      </c>
    </row>
    <row r="48" spans="3:19">
      <c r="D48" s="168"/>
      <c r="F48" s="168" t="e">
        <f>D48/E48</f>
        <v>#DIV/0!</v>
      </c>
      <c r="G48" s="168"/>
      <c r="H48" s="168"/>
      <c r="I48" s="168"/>
      <c r="J48" s="168"/>
      <c r="K48" s="168"/>
      <c r="L48" s="168"/>
      <c r="M48" s="168"/>
      <c r="N48" s="168"/>
      <c r="O48" s="168"/>
      <c r="P48" s="168"/>
      <c r="Q48" s="168"/>
      <c r="R48" s="168">
        <f>SUM(G48:Q48)</f>
        <v>0</v>
      </c>
      <c r="S48" s="168">
        <f>D48-R48</f>
        <v>0</v>
      </c>
    </row>
    <row r="49" spans="3:19" ht="15.75" thickBot="1">
      <c r="D49" s="169"/>
      <c r="F49" s="169"/>
      <c r="G49" s="169"/>
      <c r="H49" s="169"/>
      <c r="I49" s="169"/>
      <c r="J49" s="169"/>
      <c r="K49" s="169"/>
      <c r="L49" s="169"/>
      <c r="M49" s="169"/>
      <c r="N49" s="169"/>
      <c r="O49" s="169"/>
      <c r="P49" s="169"/>
      <c r="Q49" s="169"/>
      <c r="R49" s="169">
        <f>SUM(G49:Q49)</f>
        <v>0</v>
      </c>
      <c r="S49" s="169">
        <f>D49-R49</f>
        <v>0</v>
      </c>
    </row>
    <row r="50" spans="3:19" ht="16.5" thickBot="1">
      <c r="C50" s="170" t="s">
        <v>488</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c r="D51" s="168"/>
      <c r="F51" s="168"/>
      <c r="G51" s="168"/>
      <c r="H51" s="168"/>
      <c r="I51" s="168"/>
      <c r="J51" s="168"/>
      <c r="K51" s="168"/>
      <c r="L51" s="168"/>
      <c r="M51" s="168"/>
      <c r="N51" s="168"/>
      <c r="O51" s="168"/>
      <c r="P51" s="168"/>
      <c r="Q51" s="168"/>
      <c r="R51" s="168"/>
      <c r="S51" s="168"/>
    </row>
    <row r="52" spans="3:19" ht="15.75">
      <c r="C52" s="164" t="s">
        <v>489</v>
      </c>
    </row>
    <row r="53" spans="3:19">
      <c r="D53" s="168"/>
      <c r="F53" s="168" t="e">
        <f>D53/E53</f>
        <v>#DIV/0!</v>
      </c>
      <c r="G53" s="168"/>
      <c r="H53" s="168"/>
      <c r="I53" s="168"/>
      <c r="J53" s="168"/>
      <c r="K53" s="168"/>
      <c r="L53" s="168"/>
      <c r="M53" s="168"/>
      <c r="N53" s="168"/>
      <c r="O53" s="168"/>
      <c r="P53" s="168"/>
      <c r="Q53" s="168"/>
      <c r="R53" s="168">
        <f>SUM(G53:Q53)</f>
        <v>0</v>
      </c>
      <c r="S53" s="168">
        <f>D53-R53</f>
        <v>0</v>
      </c>
    </row>
    <row r="54" spans="3:19">
      <c r="D54" s="168"/>
      <c r="F54" s="168" t="e">
        <f>D54/E54</f>
        <v>#DIV/0!</v>
      </c>
      <c r="G54" s="168"/>
      <c r="H54" s="168"/>
      <c r="I54" s="168"/>
      <c r="J54" s="168"/>
      <c r="K54" s="168"/>
      <c r="L54" s="168"/>
      <c r="M54" s="168"/>
      <c r="N54" s="168"/>
      <c r="O54" s="168"/>
      <c r="P54" s="168"/>
      <c r="Q54" s="168"/>
      <c r="R54" s="168">
        <f>SUM(G54:Q54)</f>
        <v>0</v>
      </c>
      <c r="S54" s="168">
        <f>D54-R54</f>
        <v>0</v>
      </c>
    </row>
    <row r="55" spans="3:19" ht="15.75" thickBot="1">
      <c r="D55" s="169"/>
      <c r="F55" s="169"/>
      <c r="G55" s="169"/>
      <c r="H55" s="169"/>
      <c r="I55" s="169"/>
      <c r="J55" s="169"/>
      <c r="K55" s="169"/>
      <c r="L55" s="169"/>
      <c r="M55" s="169"/>
      <c r="N55" s="169"/>
      <c r="O55" s="169"/>
      <c r="P55" s="169"/>
      <c r="Q55" s="169"/>
      <c r="R55" s="169">
        <f>SUM(G55:Q55)</f>
        <v>0</v>
      </c>
      <c r="S55" s="169">
        <f>D55-R55</f>
        <v>0</v>
      </c>
    </row>
    <row r="56" spans="3:19" ht="16.5" thickBot="1">
      <c r="C56" s="171" t="s">
        <v>490</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row r="58" spans="3:19" ht="15.75">
      <c r="C58" s="164" t="s">
        <v>491</v>
      </c>
    </row>
    <row r="59" spans="3:19">
      <c r="D59" s="168"/>
      <c r="F59" s="168" t="e">
        <f>D59/E59</f>
        <v>#DIV/0!</v>
      </c>
      <c r="G59" s="168"/>
      <c r="H59" s="168"/>
      <c r="I59" s="168"/>
      <c r="J59" s="168"/>
      <c r="K59" s="168"/>
      <c r="L59" s="168"/>
      <c r="M59" s="168"/>
      <c r="N59" s="168"/>
      <c r="O59" s="168"/>
      <c r="P59" s="168"/>
      <c r="Q59" s="168"/>
      <c r="R59" s="168">
        <f>SUM(G59:Q59)</f>
        <v>0</v>
      </c>
      <c r="S59" s="168">
        <f>D59-R59</f>
        <v>0</v>
      </c>
    </row>
    <row r="60" spans="3:19">
      <c r="D60" s="168"/>
      <c r="F60" s="168" t="e">
        <f>D60/E60</f>
        <v>#DIV/0!</v>
      </c>
      <c r="G60" s="168"/>
      <c r="H60" s="168"/>
      <c r="I60" s="168"/>
      <c r="J60" s="168"/>
      <c r="K60" s="168"/>
      <c r="L60" s="168"/>
      <c r="M60" s="168"/>
      <c r="N60" s="168"/>
      <c r="O60" s="168"/>
      <c r="P60" s="168"/>
      <c r="Q60" s="168"/>
      <c r="R60" s="168">
        <f>SUM(G60:Q60)</f>
        <v>0</v>
      </c>
      <c r="S60" s="168">
        <f>D60-R60</f>
        <v>0</v>
      </c>
    </row>
    <row r="61" spans="3:19" ht="15.75" thickBot="1">
      <c r="D61" s="169"/>
      <c r="F61" s="169"/>
      <c r="G61" s="169"/>
      <c r="H61" s="169"/>
      <c r="I61" s="169"/>
      <c r="J61" s="169"/>
      <c r="K61" s="169"/>
      <c r="L61" s="169"/>
      <c r="M61" s="169"/>
      <c r="N61" s="169"/>
      <c r="O61" s="169"/>
      <c r="P61" s="169"/>
      <c r="Q61" s="169"/>
      <c r="R61" s="169">
        <f>SUM(G61:Q61)</f>
        <v>0</v>
      </c>
      <c r="S61" s="169">
        <f>D61-R61</f>
        <v>0</v>
      </c>
    </row>
    <row r="62" spans="3:19" ht="16.5" thickBot="1">
      <c r="C62" s="170" t="s">
        <v>377</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row r="65" spans="3:19" ht="16.5" thickBot="1">
      <c r="C65" s="164" t="s">
        <v>378</v>
      </c>
      <c r="D65" s="166">
        <f>D7+D13+D19+D25+D32+D38+D44+D50+D56+D62</f>
        <v>0</v>
      </c>
      <c r="F65" s="166" t="e">
        <f t="shared" ref="F65:S65" si="9">F7+F13+F19+F25+F32+F38+F44+F50+F56+F62</f>
        <v>#DIV/0!</v>
      </c>
      <c r="G65" s="166">
        <f>G7+G13+G19+G25+G32+G38+G44+G50+G56+G62</f>
        <v>0</v>
      </c>
      <c r="H65" s="166">
        <f>H7+H13+H19+H25+H32+H38+H44+H50+H56+H62</f>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ca="1" si="9"/>
        <v>0</v>
      </c>
      <c r="S65" s="166">
        <f t="shared" ca="1" si="9"/>
        <v>0</v>
      </c>
    </row>
    <row r="66" spans="3:19"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30" type="noConversion"/>
  <pageMargins left="0.5" right="0.66700000000000004" top="0.5" bottom="0.55000000000000004" header="0.5" footer="0.5"/>
  <pageSetup scale="88" orientation="landscape" horizontalDpi="360" verticalDpi="360" r:id="rId2"/>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heetViews>
  <sheetFormatPr defaultColWidth="12" defaultRowHeight="15"/>
  <cols>
    <col min="1" max="1" width="25.42578125" style="184" customWidth="1"/>
    <col min="2" max="2" width="2.28515625" style="184" customWidth="1"/>
    <col min="3" max="3" width="12" style="184"/>
    <col min="4" max="4" width="2.28515625" style="184" customWidth="1"/>
    <col min="5" max="5" width="12" style="184"/>
    <col min="6" max="6" width="2.28515625" style="184" customWidth="1"/>
    <col min="7" max="7" width="12" style="184"/>
    <col min="8" max="8" width="2.28515625" style="184" customWidth="1"/>
    <col min="9" max="9" width="12" style="184"/>
    <col min="10" max="10" width="2.28515625" style="184" customWidth="1"/>
    <col min="11" max="11" width="12" style="184"/>
    <col min="12" max="12" width="2.28515625" style="184" customWidth="1"/>
    <col min="13" max="13" width="12" style="184"/>
    <col min="14" max="14" width="2.28515625" style="184" customWidth="1"/>
    <col min="15" max="15" width="12" style="184"/>
    <col min="16" max="16" width="2.28515625" style="184" customWidth="1"/>
    <col min="17" max="17" width="12" style="184"/>
    <col min="18" max="18" width="2.28515625" style="184" customWidth="1"/>
    <col min="19" max="19" width="12" style="184"/>
    <col min="20" max="20" width="2.28515625" style="184" customWidth="1"/>
    <col min="21" max="21" width="12" style="184"/>
    <col min="22" max="22" width="2.28515625" style="184" customWidth="1"/>
    <col min="23" max="23" width="12" style="184"/>
    <col min="24" max="24" width="2.28515625" style="184" customWidth="1"/>
    <col min="25" max="25" width="12" style="184"/>
    <col min="26" max="26" width="2.28515625" style="184" customWidth="1"/>
    <col min="27" max="16384" width="12" style="184"/>
  </cols>
  <sheetData>
    <row r="1" spans="1:27" ht="15.75">
      <c r="G1" s="185"/>
      <c r="H1" s="185"/>
      <c r="I1" s="1127" t="str">
        <f>'COVER PAGE'!A9</f>
        <v>LOCAL GOVERNMENT NAME:</v>
      </c>
      <c r="J1" s="185"/>
      <c r="K1" s="185"/>
      <c r="L1" s="185"/>
      <c r="M1" s="185"/>
    </row>
    <row r="2" spans="1:27" ht="15.75">
      <c r="I2" s="1128" t="s">
        <v>1010</v>
      </c>
      <c r="J2" s="185"/>
      <c r="K2" s="185"/>
      <c r="L2" s="185"/>
      <c r="M2" s="185"/>
    </row>
    <row r="3" spans="1:27" ht="15.75">
      <c r="G3" s="185"/>
      <c r="H3" s="185"/>
      <c r="I3" s="1127" t="str">
        <f>'COVER PAGE'!A30</f>
        <v>FISCAL YEAR ENDING JUNE 30, 2026</v>
      </c>
      <c r="J3" s="185"/>
      <c r="K3" s="185"/>
      <c r="L3" s="185"/>
      <c r="M3" s="185"/>
    </row>
    <row r="5" spans="1:27">
      <c r="C5" s="185" t="s">
        <v>1011</v>
      </c>
      <c r="E5" s="185" t="s">
        <v>1011</v>
      </c>
      <c r="G5" s="185" t="s">
        <v>1012</v>
      </c>
      <c r="I5" s="185" t="s">
        <v>752</v>
      </c>
      <c r="K5" s="185" t="s">
        <v>1013</v>
      </c>
      <c r="M5" s="185" t="s">
        <v>1014</v>
      </c>
      <c r="O5" s="185" t="s">
        <v>1015</v>
      </c>
      <c r="Q5" s="185" t="s">
        <v>752</v>
      </c>
      <c r="S5" s="474" t="s">
        <v>1058</v>
      </c>
      <c r="T5" s="475"/>
      <c r="U5" s="475"/>
      <c r="V5" s="475"/>
      <c r="W5" s="475"/>
      <c r="X5" s="475"/>
      <c r="Y5" s="475"/>
      <c r="Z5" s="475"/>
      <c r="AA5" s="475"/>
    </row>
    <row r="6" spans="1:27">
      <c r="C6" s="185" t="s">
        <v>1016</v>
      </c>
      <c r="E6" s="185" t="s">
        <v>1017</v>
      </c>
      <c r="G6" s="185" t="s">
        <v>1017</v>
      </c>
      <c r="I6" s="185" t="s">
        <v>1018</v>
      </c>
      <c r="K6" s="185" t="s">
        <v>1019</v>
      </c>
      <c r="M6" s="185" t="s">
        <v>1020</v>
      </c>
      <c r="O6" s="185" t="s">
        <v>1021</v>
      </c>
      <c r="Q6" s="185" t="s">
        <v>1020</v>
      </c>
      <c r="S6" s="185" t="s">
        <v>1022</v>
      </c>
      <c r="U6" s="185" t="s">
        <v>1022</v>
      </c>
      <c r="W6" s="185" t="s">
        <v>1022</v>
      </c>
      <c r="X6" s="185"/>
      <c r="Y6" s="185" t="s">
        <v>1022</v>
      </c>
    </row>
    <row r="7" spans="1:27">
      <c r="A7" s="185" t="s">
        <v>739</v>
      </c>
      <c r="C7" s="185" t="s">
        <v>1018</v>
      </c>
      <c r="E7" s="185" t="s">
        <v>1018</v>
      </c>
      <c r="G7" s="185" t="s">
        <v>1018</v>
      </c>
      <c r="I7" s="185" t="s">
        <v>1011</v>
      </c>
      <c r="K7" s="185" t="s">
        <v>1023</v>
      </c>
      <c r="M7" s="185" t="s">
        <v>1024</v>
      </c>
      <c r="O7" s="185" t="s">
        <v>1025</v>
      </c>
      <c r="Q7" s="185" t="s">
        <v>1024</v>
      </c>
      <c r="S7" s="476" t="s">
        <v>1357</v>
      </c>
      <c r="U7" s="185" t="s">
        <v>1026</v>
      </c>
      <c r="W7" s="185" t="s">
        <v>1027</v>
      </c>
      <c r="X7" s="185"/>
      <c r="Y7" s="185" t="s">
        <v>1028</v>
      </c>
      <c r="AA7" s="185" t="s">
        <v>752</v>
      </c>
    </row>
    <row r="8" spans="1:27">
      <c r="A8" s="186" t="s">
        <v>1029</v>
      </c>
      <c r="C8" s="186" t="s">
        <v>1029</v>
      </c>
      <c r="E8" s="186" t="s">
        <v>1029</v>
      </c>
      <c r="G8" s="186" t="s">
        <v>1029</v>
      </c>
      <c r="I8" s="186" t="s">
        <v>1029</v>
      </c>
      <c r="K8" s="186" t="s">
        <v>1029</v>
      </c>
      <c r="M8" s="186" t="s">
        <v>1029</v>
      </c>
      <c r="O8" s="186" t="s">
        <v>1029</v>
      </c>
      <c r="Q8" s="186" t="s">
        <v>1029</v>
      </c>
      <c r="S8" s="477"/>
      <c r="U8" s="186" t="s">
        <v>1029</v>
      </c>
      <c r="W8" s="186" t="s">
        <v>1029</v>
      </c>
      <c r="X8" s="186"/>
      <c r="Y8" s="186"/>
      <c r="AA8" s="186" t="s">
        <v>1029</v>
      </c>
    </row>
    <row r="9" spans="1:27">
      <c r="C9" s="187"/>
      <c r="D9" s="187"/>
      <c r="E9" s="187"/>
      <c r="F9" s="187"/>
      <c r="G9" s="187">
        <f t="shared" ref="G9:G15" si="0">E9*0.25</f>
        <v>0</v>
      </c>
      <c r="H9" s="187"/>
      <c r="I9" s="187">
        <f t="shared" ref="I9:I15" si="1">C9+G9</f>
        <v>0</v>
      </c>
      <c r="J9" s="188" t="s">
        <v>236</v>
      </c>
      <c r="K9" s="187"/>
      <c r="L9" s="188" t="s">
        <v>236</v>
      </c>
      <c r="M9" s="187">
        <f t="shared" ref="M9:M15" si="2">I9*K9</f>
        <v>0</v>
      </c>
      <c r="N9" s="188" t="s">
        <v>236</v>
      </c>
      <c r="O9" s="187">
        <f>M9*0.2</f>
        <v>0</v>
      </c>
      <c r="P9" s="188" t="s">
        <v>236</v>
      </c>
      <c r="Q9" s="187">
        <f t="shared" ref="Q9:Q15" si="3">M9+O9</f>
        <v>0</v>
      </c>
      <c r="R9" s="188" t="s">
        <v>236</v>
      </c>
      <c r="S9" s="187">
        <f>Q9*0.25</f>
        <v>0</v>
      </c>
      <c r="T9" s="188" t="s">
        <v>236</v>
      </c>
      <c r="U9" s="187">
        <f>Q9*0.25</f>
        <v>0</v>
      </c>
      <c r="V9" s="188" t="s">
        <v>236</v>
      </c>
      <c r="W9" s="187">
        <f>Q9*0.25</f>
        <v>0</v>
      </c>
      <c r="X9" s="188" t="s">
        <v>236</v>
      </c>
      <c r="Y9" s="187">
        <f>Q9*0.25</f>
        <v>0</v>
      </c>
      <c r="Z9" s="188" t="s">
        <v>236</v>
      </c>
      <c r="AA9" s="187">
        <f>S9+U9+W9+Y9</f>
        <v>0</v>
      </c>
    </row>
    <row r="10" spans="1:27">
      <c r="C10" s="187"/>
      <c r="D10" s="187"/>
      <c r="E10" s="187"/>
      <c r="F10" s="187"/>
      <c r="G10" s="187">
        <f t="shared" si="0"/>
        <v>0</v>
      </c>
      <c r="H10" s="187"/>
      <c r="I10" s="187">
        <f t="shared" si="1"/>
        <v>0</v>
      </c>
      <c r="J10" s="187"/>
      <c r="K10" s="187"/>
      <c r="L10" s="187"/>
      <c r="M10" s="187">
        <f t="shared" si="2"/>
        <v>0</v>
      </c>
      <c r="N10" s="187"/>
      <c r="O10" s="187">
        <f t="shared" ref="O10:O15" si="4">M10*0.2</f>
        <v>0</v>
      </c>
      <c r="P10" s="187"/>
      <c r="Q10" s="187">
        <f t="shared" si="3"/>
        <v>0</v>
      </c>
      <c r="R10" s="187"/>
      <c r="S10" s="187">
        <f t="shared" ref="S10:S15" si="5">Q10*0.25</f>
        <v>0</v>
      </c>
      <c r="T10" s="187"/>
      <c r="U10" s="187">
        <f t="shared" ref="U10:U15" si="6">Q10*0.25</f>
        <v>0</v>
      </c>
      <c r="V10" s="187"/>
      <c r="W10" s="187">
        <f t="shared" ref="W10:W15" si="7">Q10*0.25</f>
        <v>0</v>
      </c>
      <c r="X10" s="187"/>
      <c r="Y10" s="187">
        <f t="shared" ref="Y10:Y15" si="8">Q10*0.25</f>
        <v>0</v>
      </c>
      <c r="Z10" s="187"/>
      <c r="AA10" s="187">
        <f t="shared" ref="AA10:AA15" si="9">S10+U10+W10+Y10</f>
        <v>0</v>
      </c>
    </row>
    <row r="11" spans="1:27">
      <c r="C11" s="187"/>
      <c r="D11" s="187"/>
      <c r="E11" s="187"/>
      <c r="F11" s="187"/>
      <c r="G11" s="187">
        <f t="shared" si="0"/>
        <v>0</v>
      </c>
      <c r="H11" s="187"/>
      <c r="I11" s="187">
        <f t="shared" si="1"/>
        <v>0</v>
      </c>
      <c r="J11" s="187"/>
      <c r="K11" s="187"/>
      <c r="L11" s="187"/>
      <c r="M11" s="187">
        <f t="shared" si="2"/>
        <v>0</v>
      </c>
      <c r="N11" s="187"/>
      <c r="O11" s="187">
        <f t="shared" si="4"/>
        <v>0</v>
      </c>
      <c r="P11" s="187"/>
      <c r="Q11" s="187">
        <f t="shared" si="3"/>
        <v>0</v>
      </c>
      <c r="R11" s="187"/>
      <c r="S11" s="187">
        <f t="shared" si="5"/>
        <v>0</v>
      </c>
      <c r="T11" s="187"/>
      <c r="U11" s="187">
        <f t="shared" si="6"/>
        <v>0</v>
      </c>
      <c r="V11" s="187"/>
      <c r="W11" s="187">
        <f t="shared" si="7"/>
        <v>0</v>
      </c>
      <c r="X11" s="187"/>
      <c r="Y11" s="187">
        <f t="shared" si="8"/>
        <v>0</v>
      </c>
      <c r="Z11" s="187"/>
      <c r="AA11" s="187">
        <f t="shared" si="9"/>
        <v>0</v>
      </c>
    </row>
    <row r="12" spans="1:27">
      <c r="C12" s="187"/>
      <c r="D12" s="187"/>
      <c r="E12" s="187"/>
      <c r="F12" s="187"/>
      <c r="G12" s="187">
        <f t="shared" si="0"/>
        <v>0</v>
      </c>
      <c r="H12" s="187"/>
      <c r="I12" s="187">
        <f t="shared" si="1"/>
        <v>0</v>
      </c>
      <c r="J12" s="187"/>
      <c r="K12" s="187"/>
      <c r="L12" s="187"/>
      <c r="M12" s="187">
        <f t="shared" si="2"/>
        <v>0</v>
      </c>
      <c r="N12" s="187"/>
      <c r="O12" s="187">
        <f t="shared" si="4"/>
        <v>0</v>
      </c>
      <c r="P12" s="187"/>
      <c r="Q12" s="187">
        <f t="shared" si="3"/>
        <v>0</v>
      </c>
      <c r="R12" s="187"/>
      <c r="S12" s="187">
        <f t="shared" si="5"/>
        <v>0</v>
      </c>
      <c r="T12" s="187"/>
      <c r="U12" s="187">
        <f t="shared" si="6"/>
        <v>0</v>
      </c>
      <c r="V12" s="187"/>
      <c r="W12" s="187">
        <f t="shared" si="7"/>
        <v>0</v>
      </c>
      <c r="X12" s="187"/>
      <c r="Y12" s="187">
        <f t="shared" si="8"/>
        <v>0</v>
      </c>
      <c r="Z12" s="187"/>
      <c r="AA12" s="187">
        <f t="shared" si="9"/>
        <v>0</v>
      </c>
    </row>
    <row r="13" spans="1:27">
      <c r="C13" s="187"/>
      <c r="D13" s="187"/>
      <c r="E13" s="187"/>
      <c r="F13" s="187"/>
      <c r="G13" s="187">
        <f t="shared" si="0"/>
        <v>0</v>
      </c>
      <c r="H13" s="187"/>
      <c r="I13" s="187">
        <f t="shared" si="1"/>
        <v>0</v>
      </c>
      <c r="J13" s="187"/>
      <c r="K13" s="187"/>
      <c r="L13" s="187"/>
      <c r="M13" s="187">
        <f t="shared" si="2"/>
        <v>0</v>
      </c>
      <c r="N13" s="187"/>
      <c r="O13" s="187">
        <f t="shared" si="4"/>
        <v>0</v>
      </c>
      <c r="P13" s="187"/>
      <c r="Q13" s="187">
        <f t="shared" si="3"/>
        <v>0</v>
      </c>
      <c r="R13" s="187"/>
      <c r="S13" s="187">
        <f t="shared" si="5"/>
        <v>0</v>
      </c>
      <c r="T13" s="187"/>
      <c r="U13" s="187">
        <f t="shared" si="6"/>
        <v>0</v>
      </c>
      <c r="V13" s="187"/>
      <c r="W13" s="187">
        <f t="shared" si="7"/>
        <v>0</v>
      </c>
      <c r="X13" s="187"/>
      <c r="Y13" s="187">
        <f t="shared" si="8"/>
        <v>0</v>
      </c>
      <c r="Z13" s="187"/>
      <c r="AA13" s="187">
        <f t="shared" si="9"/>
        <v>0</v>
      </c>
    </row>
    <row r="14" spans="1:27">
      <c r="C14" s="187"/>
      <c r="D14" s="187"/>
      <c r="E14" s="187"/>
      <c r="F14" s="187"/>
      <c r="G14" s="187">
        <f t="shared" si="0"/>
        <v>0</v>
      </c>
      <c r="H14" s="187"/>
      <c r="I14" s="187">
        <f t="shared" si="1"/>
        <v>0</v>
      </c>
      <c r="J14" s="187"/>
      <c r="K14" s="187"/>
      <c r="L14" s="187"/>
      <c r="M14" s="187">
        <f t="shared" si="2"/>
        <v>0</v>
      </c>
      <c r="N14" s="187"/>
      <c r="O14" s="187">
        <f t="shared" si="4"/>
        <v>0</v>
      </c>
      <c r="P14" s="187"/>
      <c r="Q14" s="187">
        <f t="shared" si="3"/>
        <v>0</v>
      </c>
      <c r="R14" s="187"/>
      <c r="S14" s="187">
        <f t="shared" si="5"/>
        <v>0</v>
      </c>
      <c r="T14" s="187"/>
      <c r="U14" s="187">
        <f t="shared" si="6"/>
        <v>0</v>
      </c>
      <c r="V14" s="187"/>
      <c r="W14" s="187">
        <f t="shared" si="7"/>
        <v>0</v>
      </c>
      <c r="X14" s="187"/>
      <c r="Y14" s="187">
        <f t="shared" si="8"/>
        <v>0</v>
      </c>
      <c r="Z14" s="187"/>
      <c r="AA14" s="187">
        <f t="shared" si="9"/>
        <v>0</v>
      </c>
    </row>
    <row r="15" spans="1:27">
      <c r="C15" s="187"/>
      <c r="D15" s="187"/>
      <c r="E15" s="187"/>
      <c r="F15" s="187"/>
      <c r="G15" s="187">
        <f t="shared" si="0"/>
        <v>0</v>
      </c>
      <c r="H15" s="187"/>
      <c r="I15" s="187">
        <f t="shared" si="1"/>
        <v>0</v>
      </c>
      <c r="J15" s="187"/>
      <c r="K15" s="187"/>
      <c r="L15" s="187"/>
      <c r="M15" s="187">
        <f t="shared" si="2"/>
        <v>0</v>
      </c>
      <c r="N15" s="187"/>
      <c r="O15" s="187">
        <f t="shared" si="4"/>
        <v>0</v>
      </c>
      <c r="P15" s="187"/>
      <c r="Q15" s="187">
        <f t="shared" si="3"/>
        <v>0</v>
      </c>
      <c r="R15" s="187"/>
      <c r="S15" s="187">
        <f t="shared" si="5"/>
        <v>0</v>
      </c>
      <c r="T15" s="187"/>
      <c r="U15" s="187">
        <f t="shared" si="6"/>
        <v>0</v>
      </c>
      <c r="V15" s="187"/>
      <c r="W15" s="187">
        <f t="shared" si="7"/>
        <v>0</v>
      </c>
      <c r="X15" s="187"/>
      <c r="Y15" s="187">
        <f t="shared" si="8"/>
        <v>0</v>
      </c>
      <c r="Z15" s="187"/>
      <c r="AA15" s="187">
        <f t="shared" si="9"/>
        <v>0</v>
      </c>
    </row>
    <row r="16" spans="1:27">
      <c r="C16" s="189" t="s">
        <v>1029</v>
      </c>
      <c r="D16" s="187"/>
      <c r="E16" s="189" t="s">
        <v>1029</v>
      </c>
      <c r="F16" s="187"/>
      <c r="G16" s="189" t="s">
        <v>1029</v>
      </c>
      <c r="H16" s="187"/>
      <c r="I16" s="189" t="s">
        <v>1029</v>
      </c>
      <c r="K16" s="186" t="s">
        <v>1029</v>
      </c>
      <c r="M16" s="186" t="s">
        <v>1029</v>
      </c>
      <c r="O16" s="186" t="s">
        <v>1029</v>
      </c>
      <c r="Q16" s="186" t="s">
        <v>1029</v>
      </c>
      <c r="S16" s="186" t="s">
        <v>1029</v>
      </c>
      <c r="U16" s="186" t="s">
        <v>1029</v>
      </c>
      <c r="W16" s="186" t="s">
        <v>1029</v>
      </c>
      <c r="Y16" s="186"/>
      <c r="AA16" s="186" t="s">
        <v>1029</v>
      </c>
    </row>
    <row r="17" spans="3:2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row>
    <row r="18" spans="3:27">
      <c r="C18" s="187"/>
      <c r="D18" s="187"/>
      <c r="E18" s="187"/>
      <c r="F18" s="187"/>
      <c r="G18" s="187"/>
      <c r="H18" s="187"/>
      <c r="I18" s="187"/>
      <c r="J18" s="187"/>
      <c r="K18" s="187"/>
      <c r="L18" s="188" t="s">
        <v>236</v>
      </c>
      <c r="M18" s="187">
        <f>SUM(M9:M17)</f>
        <v>0</v>
      </c>
      <c r="N18" s="188" t="s">
        <v>236</v>
      </c>
      <c r="O18" s="187">
        <f>SUM(O9:O17)</f>
        <v>0</v>
      </c>
      <c r="P18" s="188" t="s">
        <v>236</v>
      </c>
      <c r="Q18" s="187">
        <f>SUM(Q9:Q17)</f>
        <v>0</v>
      </c>
      <c r="R18" s="188" t="s">
        <v>236</v>
      </c>
      <c r="S18" s="187">
        <f>SUM(S9:S17)</f>
        <v>0</v>
      </c>
      <c r="T18" s="188" t="s">
        <v>236</v>
      </c>
      <c r="U18" s="187">
        <f>SUM(U9:U17)</f>
        <v>0</v>
      </c>
      <c r="V18" s="188" t="s">
        <v>236</v>
      </c>
      <c r="W18" s="187">
        <f>SUM(W9:W17)</f>
        <v>0</v>
      </c>
      <c r="X18" s="188" t="s">
        <v>236</v>
      </c>
      <c r="Y18" s="187">
        <f>SUM(Y9:Y17)</f>
        <v>0</v>
      </c>
      <c r="Z18" s="188" t="s">
        <v>236</v>
      </c>
      <c r="AA18" s="187">
        <f>SUM(AA9:AA17)</f>
        <v>0</v>
      </c>
    </row>
    <row r="19" spans="3:27">
      <c r="C19" s="187"/>
      <c r="D19" s="187"/>
      <c r="E19" s="187"/>
      <c r="F19" s="187"/>
      <c r="G19" s="187"/>
      <c r="H19" s="187"/>
      <c r="I19" s="187"/>
      <c r="M19" s="186" t="s">
        <v>1030</v>
      </c>
      <c r="O19" s="186" t="s">
        <v>1030</v>
      </c>
      <c r="Q19" s="186" t="s">
        <v>1030</v>
      </c>
      <c r="S19" s="186" t="s">
        <v>1030</v>
      </c>
      <c r="U19" s="186" t="s">
        <v>1030</v>
      </c>
      <c r="W19" s="186" t="s">
        <v>1030</v>
      </c>
      <c r="X19" s="186"/>
      <c r="Y19" s="186"/>
      <c r="AA19" s="186" t="s">
        <v>1030</v>
      </c>
    </row>
    <row r="20" spans="3:27">
      <c r="C20" s="187"/>
      <c r="D20" s="187"/>
      <c r="E20" s="187"/>
      <c r="F20" s="187"/>
      <c r="G20" s="187"/>
      <c r="H20" s="187"/>
      <c r="I20" s="187"/>
    </row>
    <row r="22" spans="3:27">
      <c r="M22" s="383"/>
      <c r="Q22" s="383" t="s">
        <v>1216</v>
      </c>
      <c r="S22" s="384"/>
      <c r="U22" s="384"/>
      <c r="W22" s="384"/>
      <c r="AA22" s="384"/>
    </row>
    <row r="25" spans="3:27" ht="15.75" thickBot="1">
      <c r="Q25" s="383" t="s">
        <v>1217</v>
      </c>
      <c r="S25" s="385">
        <f>S22-S18</f>
        <v>0</v>
      </c>
      <c r="U25" s="385">
        <f>U22-U18</f>
        <v>0</v>
      </c>
      <c r="W25" s="385">
        <f>W22-W18</f>
        <v>0</v>
      </c>
      <c r="Y25" s="385">
        <f>Y22-Y18</f>
        <v>0</v>
      </c>
      <c r="AA25" s="385">
        <f>AA22-AA18</f>
        <v>0</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53"/>
  <sheetViews>
    <sheetView workbookViewId="0"/>
  </sheetViews>
  <sheetFormatPr defaultRowHeight="12.75"/>
  <cols>
    <col min="1" max="1" width="4.28515625" style="190" customWidth="1"/>
    <col min="2" max="2" width="15.42578125"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c r="B1" s="8" t="s">
        <v>1149</v>
      </c>
      <c r="C1" s="38"/>
      <c r="D1" s="38"/>
      <c r="E1" s="38"/>
    </row>
    <row r="2" spans="1:11" hidden="1">
      <c r="A2" s="1713"/>
      <c r="B2" s="37" t="s">
        <v>335</v>
      </c>
      <c r="C2" s="23" t="s">
        <v>336</v>
      </c>
      <c r="D2" s="365" t="s">
        <v>1150</v>
      </c>
      <c r="E2" s="24" t="s">
        <v>337</v>
      </c>
      <c r="F2" s="24" t="s">
        <v>338</v>
      </c>
      <c r="G2" s="176" t="s">
        <v>339</v>
      </c>
      <c r="H2" s="24"/>
      <c r="I2" s="24"/>
      <c r="J2" s="24"/>
      <c r="K2" s="354"/>
    </row>
    <row r="3" spans="1:11" hidden="1">
      <c r="A3" s="1714"/>
      <c r="B3" s="177"/>
      <c r="C3" s="178"/>
      <c r="D3" s="38"/>
      <c r="E3" s="38"/>
      <c r="K3" s="79"/>
    </row>
    <row r="4" spans="1:11" hidden="1">
      <c r="A4" s="1714"/>
      <c r="B4" s="36" t="s">
        <v>340</v>
      </c>
      <c r="C4" s="21" t="s">
        <v>341</v>
      </c>
      <c r="D4" t="s">
        <v>342</v>
      </c>
      <c r="E4" s="38" t="s">
        <v>337</v>
      </c>
      <c r="F4" t="s">
        <v>343</v>
      </c>
      <c r="G4" t="s">
        <v>344</v>
      </c>
      <c r="H4" s="38" t="s">
        <v>337</v>
      </c>
      <c r="I4" t="s">
        <v>336</v>
      </c>
      <c r="J4" t="s">
        <v>345</v>
      </c>
      <c r="K4" s="374"/>
    </row>
    <row r="5" spans="1:11" hidden="1">
      <c r="A5" s="1714"/>
      <c r="B5" s="75" t="s">
        <v>346</v>
      </c>
      <c r="C5" s="32"/>
      <c r="D5" s="22"/>
      <c r="E5" s="22"/>
      <c r="F5" s="22"/>
      <c r="G5" s="179" t="s">
        <v>347</v>
      </c>
      <c r="H5" s="180" t="s">
        <v>337</v>
      </c>
      <c r="I5" s="22" t="s">
        <v>348</v>
      </c>
      <c r="J5" s="22" t="s">
        <v>1051</v>
      </c>
      <c r="K5" s="33"/>
    </row>
    <row r="6" spans="1:11" hidden="1">
      <c r="A6" s="1714"/>
      <c r="B6" s="36"/>
      <c r="C6" s="21"/>
      <c r="G6" s="181"/>
      <c r="H6" s="38"/>
      <c r="K6" s="79"/>
    </row>
    <row r="7" spans="1:11" hidden="1">
      <c r="A7" s="1714"/>
      <c r="B7" s="36" t="s">
        <v>340</v>
      </c>
      <c r="C7" s="21" t="s">
        <v>343</v>
      </c>
      <c r="D7" t="s">
        <v>349</v>
      </c>
      <c r="E7" s="38" t="s">
        <v>337</v>
      </c>
      <c r="F7" t="s">
        <v>350</v>
      </c>
      <c r="G7" t="s">
        <v>351</v>
      </c>
      <c r="H7" s="38" t="s">
        <v>337</v>
      </c>
      <c r="I7" t="s">
        <v>352</v>
      </c>
      <c r="J7" t="s">
        <v>353</v>
      </c>
      <c r="K7" s="79"/>
    </row>
    <row r="8" spans="1:11" hidden="1">
      <c r="A8" s="1714"/>
      <c r="B8" s="75" t="s">
        <v>354</v>
      </c>
      <c r="C8" s="32"/>
      <c r="D8" s="22"/>
      <c r="E8" s="22" t="s">
        <v>355</v>
      </c>
      <c r="F8" s="22"/>
      <c r="G8" s="22"/>
      <c r="H8" s="180"/>
      <c r="I8" s="22"/>
      <c r="J8" s="22"/>
      <c r="K8" s="33"/>
    </row>
    <row r="9" spans="1:11" hidden="1">
      <c r="A9" s="1714"/>
      <c r="B9" s="36"/>
      <c r="C9" s="21"/>
      <c r="H9" s="38"/>
      <c r="K9" s="374"/>
    </row>
    <row r="10" spans="1:11" hidden="1">
      <c r="A10" s="1714"/>
      <c r="B10" s="36" t="s">
        <v>356</v>
      </c>
      <c r="C10" s="21" t="s">
        <v>341</v>
      </c>
      <c r="D10" t="s">
        <v>353</v>
      </c>
      <c r="E10" s="38" t="s">
        <v>337</v>
      </c>
      <c r="F10" t="s">
        <v>343</v>
      </c>
      <c r="G10" t="s">
        <v>357</v>
      </c>
      <c r="H10" s="38" t="s">
        <v>358</v>
      </c>
      <c r="I10" t="s">
        <v>359</v>
      </c>
      <c r="J10" t="s">
        <v>1052</v>
      </c>
      <c r="K10" s="79"/>
    </row>
    <row r="11" spans="1:11" hidden="1">
      <c r="A11" s="1714"/>
      <c r="B11" s="75" t="s">
        <v>346</v>
      </c>
      <c r="C11" s="32"/>
      <c r="D11" s="22"/>
      <c r="E11" s="22"/>
      <c r="F11" s="22"/>
      <c r="G11" s="179" t="s">
        <v>347</v>
      </c>
      <c r="H11" s="180" t="s">
        <v>337</v>
      </c>
      <c r="I11" s="22" t="s">
        <v>360</v>
      </c>
      <c r="J11" s="22" t="s">
        <v>361</v>
      </c>
      <c r="K11" s="33"/>
    </row>
    <row r="12" spans="1:11" hidden="1">
      <c r="A12" s="1714"/>
      <c r="B12" s="36" t="s">
        <v>356</v>
      </c>
      <c r="C12" s="21"/>
      <c r="G12" s="181"/>
      <c r="H12" s="38"/>
      <c r="K12" s="79"/>
    </row>
    <row r="13" spans="1:11" hidden="1">
      <c r="A13" s="1714"/>
      <c r="B13" s="75" t="s">
        <v>354</v>
      </c>
      <c r="C13" s="32" t="s">
        <v>343</v>
      </c>
      <c r="D13" s="22" t="s">
        <v>362</v>
      </c>
      <c r="E13" s="180" t="s">
        <v>337</v>
      </c>
      <c r="F13" s="22" t="s">
        <v>360</v>
      </c>
      <c r="G13" s="22" t="s">
        <v>363</v>
      </c>
      <c r="H13" s="180"/>
      <c r="I13" s="22"/>
      <c r="J13" s="22"/>
      <c r="K13" s="33"/>
    </row>
    <row r="14" spans="1:11" hidden="1">
      <c r="A14" s="1714"/>
      <c r="B14" s="36" t="s">
        <v>340</v>
      </c>
      <c r="C14" s="21"/>
      <c r="E14" s="38"/>
      <c r="H14" s="38"/>
      <c r="K14" s="79"/>
    </row>
    <row r="15" spans="1:11" hidden="1">
      <c r="A15" s="1714"/>
      <c r="B15" s="36" t="s">
        <v>364</v>
      </c>
      <c r="C15" t="s">
        <v>343</v>
      </c>
      <c r="D15" s="38" t="s">
        <v>1207</v>
      </c>
      <c r="H15" s="38" t="s">
        <v>337</v>
      </c>
      <c r="I15" t="s">
        <v>365</v>
      </c>
      <c r="K15" s="79"/>
    </row>
    <row r="16" spans="1:11" hidden="1">
      <c r="A16" s="1714"/>
      <c r="B16" s="75"/>
      <c r="C16" s="32" t="s">
        <v>366</v>
      </c>
      <c r="D16" s="22" t="s">
        <v>367</v>
      </c>
      <c r="E16" s="22"/>
      <c r="F16" s="22"/>
      <c r="G16" s="22"/>
      <c r="H16" s="180"/>
      <c r="I16" s="22"/>
      <c r="J16" s="22"/>
      <c r="K16" s="33"/>
    </row>
    <row r="17" spans="1:11" hidden="1">
      <c r="A17" s="1714"/>
      <c r="B17" s="36" t="s">
        <v>356</v>
      </c>
      <c r="C17" s="21"/>
      <c r="H17" s="17"/>
      <c r="K17" s="79"/>
    </row>
    <row r="18" spans="1:11" hidden="1">
      <c r="A18" s="1714"/>
      <c r="B18" s="75" t="s">
        <v>364</v>
      </c>
      <c r="C18" s="32" t="s">
        <v>343</v>
      </c>
      <c r="D18" s="22" t="s">
        <v>368</v>
      </c>
      <c r="E18" s="22"/>
      <c r="F18" s="22"/>
      <c r="G18" s="22"/>
      <c r="H18" s="22"/>
      <c r="I18" s="22"/>
      <c r="J18" s="22"/>
      <c r="K18" s="33"/>
    </row>
    <row r="21" spans="1:11">
      <c r="A21" s="190">
        <v>1</v>
      </c>
      <c r="B21" s="16" t="s">
        <v>1060</v>
      </c>
      <c r="C21" s="364"/>
      <c r="D21" s="364"/>
      <c r="E21" s="364"/>
    </row>
    <row r="22" spans="1:11">
      <c r="B22" t="s">
        <v>336</v>
      </c>
      <c r="C22" s="99">
        <f>'GOVERNMENTAL FUNDS - BS(15)'!D74</f>
        <v>0</v>
      </c>
      <c r="E22" s="38"/>
    </row>
    <row r="23" spans="1:11">
      <c r="B23" t="s">
        <v>338</v>
      </c>
      <c r="C23" s="99">
        <f ca="1">'GOVERMENTAL FUNDS-OPERATING(16)'!D64</f>
        <v>0</v>
      </c>
    </row>
    <row r="24" spans="1:11">
      <c r="B24" s="38" t="s">
        <v>1527</v>
      </c>
      <c r="C24" s="99">
        <f>'GENERAL FUND-OPERATING(48-53)'!F297</f>
        <v>0</v>
      </c>
    </row>
    <row r="26" spans="1:11">
      <c r="A26" s="190">
        <v>2</v>
      </c>
      <c r="B26" s="16" t="s">
        <v>1126</v>
      </c>
      <c r="C26" s="364"/>
    </row>
    <row r="27" spans="1:11">
      <c r="B27" s="38"/>
      <c r="C27" s="179" t="s">
        <v>1127</v>
      </c>
      <c r="D27" s="179" t="s">
        <v>1128</v>
      </c>
      <c r="E27" s="179" t="s">
        <v>1129</v>
      </c>
      <c r="F27" s="179" t="s">
        <v>1208</v>
      </c>
      <c r="G27" s="179" t="s">
        <v>1130</v>
      </c>
      <c r="H27" s="179" t="s">
        <v>1132</v>
      </c>
      <c r="I27" s="179" t="s">
        <v>1131</v>
      </c>
    </row>
    <row r="28" spans="1:11">
      <c r="B28" s="38" t="s">
        <v>336</v>
      </c>
      <c r="C28" s="99">
        <f>'GOVERNMENTAL FUNDS - BS(15)'!E74</f>
        <v>0</v>
      </c>
      <c r="D28" s="99">
        <f>'GOVERNMENTAL FUNDS - BS(15)'!F74</f>
        <v>0</v>
      </c>
      <c r="E28" s="99">
        <f>'GOVERNMENTAL FUNDS - BS(15)'!G74</f>
        <v>0</v>
      </c>
      <c r="F28" s="99">
        <f>'GOVERNMENTAL FUNDS - BS(15)'!H74</f>
        <v>0</v>
      </c>
      <c r="G28" s="99">
        <f>'GOVERNMENTAL FUNDS - BS(15)'!I74</f>
        <v>0</v>
      </c>
      <c r="H28" s="99">
        <f>'GOVERNMENTAL FUNDS - BS(15)'!J74</f>
        <v>0</v>
      </c>
      <c r="I28" s="99">
        <f>'GOVERNMENTAL FUNDS - BS(15)'!K74</f>
        <v>0</v>
      </c>
    </row>
    <row r="29" spans="1:11">
      <c r="B29" s="38" t="s">
        <v>338</v>
      </c>
      <c r="C29" s="99">
        <f>'GOVERMENTAL FUNDS-OPERATING(16)'!E64</f>
        <v>0</v>
      </c>
      <c r="D29" s="99">
        <f>'GOVERMENTAL FUNDS-OPERATING(16)'!F64</f>
        <v>0</v>
      </c>
      <c r="E29" s="99">
        <f>'GOVERMENTAL FUNDS-OPERATING(16)'!G64</f>
        <v>0</v>
      </c>
      <c r="F29" s="99">
        <f>'GOVERMENTAL FUNDS-OPERATING(16)'!H64</f>
        <v>0</v>
      </c>
      <c r="G29" s="99">
        <f>'GOVERMENTAL FUNDS-OPERATING(16)'!I64</f>
        <v>0</v>
      </c>
      <c r="H29" s="99">
        <f>'GOVERMENTAL FUNDS-OPERATING(16)'!J64</f>
        <v>0</v>
      </c>
      <c r="I29" s="99">
        <f>'GOVERMENTAL FUNDS-OPERATING(16)'!K64</f>
        <v>0</v>
      </c>
    </row>
    <row r="30" spans="1:11">
      <c r="B30" s="38" t="s">
        <v>1528</v>
      </c>
      <c r="C30" s="99">
        <f>'OPER.-MAJOR SP. REV. (B)(54E)'!F63</f>
        <v>0</v>
      </c>
      <c r="D30" s="99">
        <f>'OPER.-MAJOR SP. REV. (B)(54E)'!K63</f>
        <v>0</v>
      </c>
      <c r="E30" s="99">
        <f>'OPER.-MAJOR SP. REV. (B)(54E)'!P63</f>
        <v>0</v>
      </c>
      <c r="F30" s="99">
        <f>'OPER.-MAJOR SP. REV. (B)(54E)'!U63</f>
        <v>0</v>
      </c>
      <c r="G30" s="99">
        <f>'OPER.-MAJOR SP. REV. (B)(54E)'!Z63</f>
        <v>0</v>
      </c>
      <c r="H30" s="99">
        <f>'OPER.-MAJOR SP. REV. (B)(54E)'!AE63</f>
        <v>0</v>
      </c>
      <c r="I30" s="99">
        <f>'OPER.-MAJOR SP. REV. (B)(54E)'!AJ63</f>
        <v>0</v>
      </c>
    </row>
    <row r="32" spans="1:11">
      <c r="A32" s="190">
        <v>3</v>
      </c>
      <c r="B32" s="16" t="s">
        <v>1133</v>
      </c>
      <c r="C32" s="364"/>
      <c r="D32" s="364"/>
      <c r="E32" s="364"/>
    </row>
    <row r="33" spans="1:7">
      <c r="B33" s="38" t="s">
        <v>336</v>
      </c>
      <c r="C33" s="99">
        <f>'GOVERNMENTAL FUNDS - BS(15)'!L74</f>
        <v>0</v>
      </c>
    </row>
    <row r="34" spans="1:7">
      <c r="B34" s="38" t="s">
        <v>338</v>
      </c>
      <c r="C34" s="99">
        <f>'GOVERMENTAL FUNDS-OPERATING(16)'!L64</f>
        <v>0</v>
      </c>
    </row>
    <row r="36" spans="1:7">
      <c r="A36" s="190">
        <v>4</v>
      </c>
      <c r="B36" s="16" t="s">
        <v>1134</v>
      </c>
      <c r="C36" s="364"/>
      <c r="D36" s="364"/>
    </row>
    <row r="37" spans="1:7">
      <c r="B37" s="38" t="s">
        <v>336</v>
      </c>
      <c r="C37" s="99">
        <f>'GOVERNMENTAL FUNDS - BS(15)'!M74</f>
        <v>0</v>
      </c>
      <c r="E37" s="17" t="s">
        <v>1135</v>
      </c>
    </row>
    <row r="38" spans="1:7">
      <c r="B38" s="38" t="s">
        <v>338</v>
      </c>
      <c r="C38" s="99">
        <f>'GOVERMENTAL FUNDS-OPERATING(16)'!M64</f>
        <v>0</v>
      </c>
      <c r="E38" s="17" t="s">
        <v>1136</v>
      </c>
    </row>
    <row r="40" spans="1:7">
      <c r="A40" s="191" t="s">
        <v>1143</v>
      </c>
      <c r="B40" s="16" t="s">
        <v>1137</v>
      </c>
      <c r="C40" s="364"/>
      <c r="D40" s="364"/>
      <c r="E40" s="364"/>
    </row>
    <row r="41" spans="1:7">
      <c r="B41" s="38" t="s">
        <v>1184</v>
      </c>
      <c r="C41" s="99">
        <f>'BS-NONMAJOR SP. REVENUE(59) '!BN62</f>
        <v>0</v>
      </c>
    </row>
    <row r="42" spans="1:7">
      <c r="B42" s="38" t="s">
        <v>1529</v>
      </c>
      <c r="C42" s="99">
        <f>'OPER.-NONMAJOR SP REV(B)(62-63)'!LD64</f>
        <v>0</v>
      </c>
    </row>
    <row r="44" spans="1:7">
      <c r="A44" s="191" t="s">
        <v>1144</v>
      </c>
      <c r="B44" s="16" t="s">
        <v>1138</v>
      </c>
      <c r="C44" s="364"/>
      <c r="D44" s="364"/>
    </row>
    <row r="45" spans="1:7">
      <c r="B45" s="38" t="s">
        <v>1530</v>
      </c>
      <c r="C45" s="99">
        <f>'BS-NONMAJOR DEBT SERVICE(64)'!M60</f>
        <v>0</v>
      </c>
    </row>
    <row r="46" spans="1:7">
      <c r="B46" s="38" t="s">
        <v>1201</v>
      </c>
      <c r="C46" s="99">
        <f>'OPER.-NONMAJOR DEBT SER.(65-66)'!BD55</f>
        <v>0</v>
      </c>
      <c r="G46" s="38" t="s">
        <v>1141</v>
      </c>
    </row>
    <row r="47" spans="1:7">
      <c r="G47" s="38" t="s">
        <v>1142</v>
      </c>
    </row>
    <row r="48" spans="1:7">
      <c r="A48" s="191" t="s">
        <v>1145</v>
      </c>
      <c r="B48" s="16" t="s">
        <v>1139</v>
      </c>
      <c r="C48" s="364"/>
      <c r="D48" s="364"/>
      <c r="E48" s="364"/>
      <c r="G48" s="38" t="s">
        <v>1148</v>
      </c>
    </row>
    <row r="49" spans="1:7">
      <c r="B49" s="38" t="s">
        <v>1531</v>
      </c>
      <c r="C49" s="99">
        <f>'BS-NONMAJOR CAP. PROJ.(67)'!N60</f>
        <v>0</v>
      </c>
      <c r="G49" s="38" t="s">
        <v>1147</v>
      </c>
    </row>
    <row r="50" spans="1:7">
      <c r="B50" s="38" t="s">
        <v>1532</v>
      </c>
      <c r="C50" s="99">
        <f>'OPER.-NONMAJOR CAP. PROJ(68-69)'!BI59</f>
        <v>0</v>
      </c>
    </row>
    <row r="52" spans="1:7">
      <c r="A52" s="191" t="s">
        <v>1146</v>
      </c>
      <c r="B52" s="16" t="s">
        <v>1140</v>
      </c>
      <c r="C52" s="364"/>
      <c r="D52" s="364"/>
    </row>
    <row r="53" spans="1:7">
      <c r="B53" s="38" t="s">
        <v>1533</v>
      </c>
      <c r="C53" s="99">
        <f>'BS-PERMANENT FUNDS(70)'!H60</f>
        <v>0</v>
      </c>
    </row>
    <row r="54" spans="1:7">
      <c r="B54" s="38" t="s">
        <v>1534</v>
      </c>
      <c r="C54" s="99">
        <f>'OPER.-PERMANENT FUNDS(71)'!H59</f>
        <v>0</v>
      </c>
    </row>
    <row r="59" spans="1:7">
      <c r="B59" s="16" t="s">
        <v>1160</v>
      </c>
    </row>
    <row r="60" spans="1:7">
      <c r="A60" s="191" t="s">
        <v>1157</v>
      </c>
      <c r="B60" s="38" t="s">
        <v>1161</v>
      </c>
    </row>
    <row r="61" spans="1:7">
      <c r="B61" s="38" t="s">
        <v>1151</v>
      </c>
      <c r="C61" s="99">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c r="B62" s="38" t="s">
        <v>1152</v>
      </c>
      <c r="C62" s="99">
        <f>'OP Conversion'!C35</f>
        <v>0</v>
      </c>
    </row>
    <row r="64" spans="1:7">
      <c r="A64" s="191" t="s">
        <v>1158</v>
      </c>
      <c r="B64" s="38" t="s">
        <v>1162</v>
      </c>
    </row>
    <row r="65" spans="1:3">
      <c r="B65" s="38" t="s">
        <v>1153</v>
      </c>
      <c r="C65" s="99">
        <f>'GOV DEBT-9500(GLTDAG)'!D20+'GOV DEBT-9500(GLTDAG)'!D22+'GOV DEBT-9500(GLTDAG)'!D24+'GOV DEBT-9500(GLTDAG)'!D25+'GOV DEBT-9500(GLTDAG)'!D26+'GOV DEBT-9500(GLTDAG)'!D27+'GOV DEBT-9500(GLTDAG)'!D29+'GOV DEBT-9500(GLTDAG)'!D31+'GOV DEBT-9500(GLTDAG)'!D33+'GOV DEBT-9500(GLTDAG)'!D35+'GOV DEBT-9500(GLTDAG)'!D37</f>
        <v>0</v>
      </c>
    </row>
    <row r="66" spans="1:3">
      <c r="B66" s="38" t="s">
        <v>1152</v>
      </c>
      <c r="C66" s="99">
        <f>'OP Conversion'!C32</f>
        <v>0</v>
      </c>
    </row>
    <row r="68" spans="1:3">
      <c r="A68" s="191" t="s">
        <v>1159</v>
      </c>
      <c r="B68" s="38" t="s">
        <v>1154</v>
      </c>
    </row>
    <row r="69" spans="1:3">
      <c r="B69" s="38" t="s">
        <v>1155</v>
      </c>
      <c r="C69" s="99">
        <f>'GOV DEBT-9500(GLTDAG)'!D40+'GOV DEBT-9500(GLTDAG)'!E40</f>
        <v>0</v>
      </c>
    </row>
    <row r="70" spans="1:3">
      <c r="B70" s="38" t="s">
        <v>1156</v>
      </c>
      <c r="C70" s="99">
        <f>'OP Conversion'!M38</f>
        <v>0</v>
      </c>
    </row>
    <row r="72" spans="1:3">
      <c r="A72" s="190">
        <v>7</v>
      </c>
      <c r="B72" s="16" t="s">
        <v>1163</v>
      </c>
    </row>
    <row r="73" spans="1:3">
      <c r="B73" s="38" t="s">
        <v>1164</v>
      </c>
      <c r="C73" s="99">
        <f>'BS Conversion'!M76</f>
        <v>0</v>
      </c>
    </row>
    <row r="74" spans="1:3">
      <c r="B74" s="38" t="s">
        <v>350</v>
      </c>
      <c r="C74" s="99">
        <f>'OP Conversion'!Q59</f>
        <v>0</v>
      </c>
    </row>
    <row r="76" spans="1:3">
      <c r="A76" s="190">
        <v>8</v>
      </c>
      <c r="B76" s="16" t="s">
        <v>1165</v>
      </c>
    </row>
    <row r="77" spans="1:3">
      <c r="B77" s="38" t="s">
        <v>1166</v>
      </c>
      <c r="C77" s="99">
        <f>'Revenue Analysis'!N8</f>
        <v>0</v>
      </c>
    </row>
    <row r="78" spans="1:3">
      <c r="B78" s="38" t="s">
        <v>1167</v>
      </c>
      <c r="C78" s="99">
        <f>'Revenue Analysis'!N37</f>
        <v>0</v>
      </c>
    </row>
    <row r="80" spans="1:3">
      <c r="A80" s="190">
        <v>9</v>
      </c>
      <c r="B80" s="16" t="s">
        <v>1168</v>
      </c>
    </row>
    <row r="81" spans="1:7">
      <c r="B81" s="38" t="s">
        <v>1535</v>
      </c>
      <c r="C81" s="257">
        <f>'FED.-ST. INTERGOVERNMENTAL(78)'!E64</f>
        <v>0</v>
      </c>
    </row>
    <row r="82" spans="1:7">
      <c r="B82" s="191" t="s">
        <v>1169</v>
      </c>
      <c r="C82" s="99">
        <f>'GOVERMENTAL FUNDS-OPERATING(16)'!M13</f>
        <v>0</v>
      </c>
    </row>
    <row r="83" spans="1:7">
      <c r="B83" s="191" t="s">
        <v>1171</v>
      </c>
      <c r="C83" s="99">
        <f>'CHANGE NET POSITION-PROP.(19)'!I33</f>
        <v>0</v>
      </c>
    </row>
    <row r="84" spans="1:7">
      <c r="B84" s="191" t="s">
        <v>1172</v>
      </c>
      <c r="C84" s="257">
        <f>'CHANGE NET POSITION-FIDUC(22)'!D14+'CHANGE NET POSITION-FIDUC(22)'!E14+'CHANGE NET POSITION-FIDUC(22)'!F14</f>
        <v>0</v>
      </c>
    </row>
    <row r="85" spans="1:7">
      <c r="B85" s="38" t="s">
        <v>1170</v>
      </c>
      <c r="C85" s="99">
        <f>C82+C83+C84</f>
        <v>0</v>
      </c>
    </row>
    <row r="86" spans="1:7">
      <c r="B86" s="38"/>
      <c r="C86" s="99"/>
    </row>
    <row r="87" spans="1:7">
      <c r="A87" s="190">
        <v>10</v>
      </c>
      <c r="B87" s="15" t="s">
        <v>1250</v>
      </c>
      <c r="C87" s="99"/>
    </row>
    <row r="88" spans="1:7">
      <c r="B88" s="38" t="s">
        <v>343</v>
      </c>
      <c r="C88" s="99">
        <f>'GW-STATEMENT OF ACTIVITIES(14A)'!I53</f>
        <v>0</v>
      </c>
    </row>
    <row r="89" spans="1:7">
      <c r="B89" s="38" t="s">
        <v>352</v>
      </c>
      <c r="C89" s="99">
        <f>'RECONCILIATION OF OPERATING(17)'!C57</f>
        <v>0</v>
      </c>
    </row>
    <row r="90" spans="1:7">
      <c r="B90" s="38" t="s">
        <v>350</v>
      </c>
      <c r="C90" s="99">
        <f>'OP Conversion'!Q55</f>
        <v>0</v>
      </c>
    </row>
    <row r="92" spans="1:7">
      <c r="A92" s="190">
        <v>11</v>
      </c>
      <c r="B92" s="16" t="s">
        <v>1173</v>
      </c>
      <c r="C92" s="16"/>
    </row>
    <row r="93" spans="1:7">
      <c r="B93" s="38" t="s">
        <v>1174</v>
      </c>
      <c r="C93" s="99">
        <f>'GW-STATEMENT NET POSITION(13A)'!B81</f>
        <v>0</v>
      </c>
    </row>
    <row r="94" spans="1:7">
      <c r="B94" s="38" t="s">
        <v>343</v>
      </c>
      <c r="C94" s="99">
        <f>'GW-STATEMENT OF ACTIVITIES(14A)'!I59</f>
        <v>0</v>
      </c>
      <c r="G94" s="38" t="s">
        <v>1176</v>
      </c>
    </row>
    <row r="95" spans="1:7">
      <c r="B95" s="38" t="s">
        <v>336</v>
      </c>
      <c r="C95" s="99">
        <f>'GOVERNMENTAL FUNDS - BS(15)'!M96</f>
        <v>0</v>
      </c>
      <c r="G95" s="38" t="s">
        <v>1177</v>
      </c>
    </row>
    <row r="96" spans="1:7">
      <c r="B96" s="38" t="s">
        <v>1175</v>
      </c>
      <c r="C96" s="99">
        <f>'BS Conversion'!M76</f>
        <v>0</v>
      </c>
      <c r="G96" s="38" t="s">
        <v>1209</v>
      </c>
    </row>
    <row r="97" spans="1:8">
      <c r="B97" s="38" t="s">
        <v>350</v>
      </c>
      <c r="C97" s="99">
        <f>'OP Conversion'!Q59</f>
        <v>0</v>
      </c>
    </row>
    <row r="99" spans="1:8">
      <c r="A99" s="190">
        <v>12</v>
      </c>
      <c r="B99" s="16" t="s">
        <v>1205</v>
      </c>
    </row>
    <row r="100" spans="1:8">
      <c r="B100" s="38"/>
      <c r="C100" s="191" t="s">
        <v>475</v>
      </c>
      <c r="D100" s="191" t="s">
        <v>2064</v>
      </c>
      <c r="E100" s="191" t="s">
        <v>2065</v>
      </c>
      <c r="F100" s="191" t="s">
        <v>2066</v>
      </c>
      <c r="G100" s="191" t="s">
        <v>2063</v>
      </c>
    </row>
    <row r="101" spans="1:8">
      <c r="B101" s="38" t="s">
        <v>1178</v>
      </c>
      <c r="C101" s="99">
        <f>'NET POSITION-FIDUCIARY(21)'!D43</f>
        <v>0</v>
      </c>
      <c r="D101" s="99">
        <f>'NET POSITION-FIDUCIARY(21)'!E43</f>
        <v>0</v>
      </c>
      <c r="E101" s="99">
        <f>'NET POSITION-FIDUCIARY(21)'!F43</f>
        <v>0</v>
      </c>
      <c r="F101" s="99">
        <f>'NET POSITION-FIDUCIARY(21)'!G43</f>
        <v>0</v>
      </c>
      <c r="G101" s="99">
        <f>'NET POSITION-FIDUCIARY(21)'!H43</f>
        <v>0</v>
      </c>
    </row>
    <row r="102" spans="1:8">
      <c r="B102" s="38" t="s">
        <v>1179</v>
      </c>
      <c r="C102" s="99">
        <f>'CHANGE NET POSITION-FIDUC(22)'!D36</f>
        <v>0</v>
      </c>
      <c r="D102" s="99">
        <f>'CHANGE NET POSITION-FIDUC(22)'!E36</f>
        <v>0</v>
      </c>
      <c r="E102" s="99">
        <f>'CHANGE NET POSITION-FIDUC(22)'!F36</f>
        <v>0</v>
      </c>
      <c r="F102" s="99">
        <f>'CHANGE NET POSITION-FIDUC(22)'!G36</f>
        <v>0</v>
      </c>
      <c r="G102" s="99">
        <f>'CHANGE NET POSITION-FIDUC(22)'!H36</f>
        <v>0</v>
      </c>
    </row>
    <row r="104" spans="1:8">
      <c r="A104" s="190">
        <v>13</v>
      </c>
      <c r="B104" s="16" t="s">
        <v>1180</v>
      </c>
      <c r="C104" s="16"/>
    </row>
    <row r="105" spans="1:8">
      <c r="B105" s="38"/>
      <c r="C105" s="191" t="s">
        <v>1181</v>
      </c>
      <c r="D105" s="191" t="s">
        <v>1182</v>
      </c>
      <c r="E105" s="191" t="s">
        <v>1127</v>
      </c>
      <c r="F105" s="191" t="s">
        <v>1128</v>
      </c>
      <c r="G105" s="191" t="s">
        <v>1186</v>
      </c>
      <c r="H105" s="191" t="s">
        <v>1183</v>
      </c>
    </row>
    <row r="106" spans="1:8">
      <c r="B106" s="38" t="s">
        <v>359</v>
      </c>
      <c r="C106" s="99">
        <f>'NET POSITION-PROPRIETARY(18)'!C98</f>
        <v>0</v>
      </c>
      <c r="D106" s="99">
        <f>'NET POSITION-PROPRIETARY(18)'!D98</f>
        <v>0</v>
      </c>
      <c r="E106" s="99">
        <f>'NET POSITION-PROPRIETARY(18)'!E98</f>
        <v>0</v>
      </c>
      <c r="F106" s="99">
        <f>'NET POSITION-PROPRIETARY(18)'!F98</f>
        <v>0</v>
      </c>
      <c r="G106" s="99">
        <f>'NET POSITION-PROPRIETARY(18)'!H98</f>
        <v>0</v>
      </c>
      <c r="H106" s="99">
        <f>'NET POSITION-PROPRIETARY(18)'!I98</f>
        <v>0</v>
      </c>
    </row>
    <row r="107" spans="1:8">
      <c r="B107" s="38" t="s">
        <v>360</v>
      </c>
      <c r="C107" s="99">
        <f>'CHANGE NET POSITION-PROP.(19)'!C59</f>
        <v>0</v>
      </c>
      <c r="D107" s="99">
        <f>'CHANGE NET POSITION-PROP.(19)'!D59</f>
        <v>0</v>
      </c>
      <c r="E107" s="99">
        <f>'CHANGE NET POSITION-PROP.(19)'!E59</f>
        <v>0</v>
      </c>
      <c r="F107" s="99">
        <f>'CHANGE NET POSITION-PROP.(19)'!F59</f>
        <v>0</v>
      </c>
      <c r="G107" s="99">
        <f>'CHANGE NET POSITION-PROP.(19)'!H59</f>
        <v>0</v>
      </c>
      <c r="H107" s="99">
        <f>'CHANGE NET POSITION-PROP.(19)'!I59</f>
        <v>0</v>
      </c>
    </row>
    <row r="109" spans="1:8">
      <c r="A109" s="191" t="s">
        <v>1190</v>
      </c>
      <c r="B109" s="17" t="s">
        <v>1185</v>
      </c>
    </row>
    <row r="110" spans="1:8">
      <c r="B110" s="38"/>
      <c r="C110" s="191" t="s">
        <v>1182</v>
      </c>
      <c r="D110" s="191" t="s">
        <v>1127</v>
      </c>
      <c r="E110" s="191" t="s">
        <v>1128</v>
      </c>
      <c r="F110" s="191" t="s">
        <v>1129</v>
      </c>
      <c r="G110" s="191" t="s">
        <v>1183</v>
      </c>
    </row>
    <row r="111" spans="1:8">
      <c r="B111" s="38" t="s">
        <v>1536</v>
      </c>
      <c r="C111" s="99">
        <f>'NET POSIT-NONMAJOR ENTERPR(72)'!D97</f>
        <v>0</v>
      </c>
      <c r="D111" s="99">
        <f>'NET POSIT-NONMAJOR ENTERPR(72)'!E97</f>
        <v>0</v>
      </c>
      <c r="E111" s="99">
        <f>'NET POSIT-NONMAJOR ENTERPR(72)'!F97</f>
        <v>0</v>
      </c>
      <c r="F111" s="99">
        <f>'NET POSIT-NONMAJOR ENTERPR(72)'!G97</f>
        <v>0</v>
      </c>
      <c r="G111" s="99">
        <f>'NET POSIT-NONMAJOR ENTERPR(72)'!H97</f>
        <v>0</v>
      </c>
    </row>
    <row r="112" spans="1:8">
      <c r="B112" s="38" t="s">
        <v>1537</v>
      </c>
      <c r="C112" s="99">
        <f>'CHG. IN NP-NONMAJOR ENTERPR(73)'!D53</f>
        <v>0</v>
      </c>
      <c r="D112" s="99">
        <f>'CHG. IN NP-NONMAJOR ENTERPR(73)'!E53</f>
        <v>0</v>
      </c>
      <c r="E112" s="99">
        <f>'CHG. IN NP-NONMAJOR ENTERPR(73)'!F53</f>
        <v>0</v>
      </c>
      <c r="F112" s="99">
        <f>'CHG. IN NP-NONMAJOR ENTERPR(73)'!G53</f>
        <v>0</v>
      </c>
      <c r="G112" s="99">
        <f>'CHG. IN NP-NONMAJOR ENTERPR(73)'!H53</f>
        <v>0</v>
      </c>
    </row>
    <row r="113" spans="1:9">
      <c r="B113" s="38"/>
      <c r="C113" s="99"/>
      <c r="D113" s="99"/>
      <c r="E113" s="99"/>
      <c r="F113" s="99"/>
      <c r="G113" s="99"/>
    </row>
    <row r="114" spans="1:9">
      <c r="B114" s="38"/>
      <c r="C114" s="99"/>
      <c r="D114" s="99"/>
      <c r="E114" s="99"/>
      <c r="F114" s="99"/>
      <c r="G114" s="99"/>
    </row>
    <row r="115" spans="1:9">
      <c r="B115" s="38"/>
      <c r="C115" s="99"/>
      <c r="D115" s="99"/>
      <c r="E115" s="99"/>
      <c r="F115" s="99"/>
      <c r="G115" s="99"/>
    </row>
    <row r="117" spans="1:9">
      <c r="A117" s="190">
        <v>14</v>
      </c>
      <c r="B117" s="16" t="s">
        <v>1187</v>
      </c>
    </row>
    <row r="118" spans="1:9">
      <c r="B118" s="38"/>
      <c r="C118" s="191" t="s">
        <v>1181</v>
      </c>
      <c r="D118" s="191" t="s">
        <v>1182</v>
      </c>
      <c r="E118" s="191" t="s">
        <v>1127</v>
      </c>
      <c r="F118" s="191" t="s">
        <v>1128</v>
      </c>
      <c r="G118" s="191" t="s">
        <v>1129</v>
      </c>
      <c r="H118" s="191" t="s">
        <v>1186</v>
      </c>
      <c r="I118" s="191" t="s">
        <v>1183</v>
      </c>
    </row>
    <row r="119" spans="1:9">
      <c r="B119" s="38" t="s">
        <v>359</v>
      </c>
      <c r="C119" s="99">
        <f>'NET POSITION-PROPRIETARY(18)'!C13+'NET POSITION-PROPRIETARY(18)'!C14+'NET POSITION-PROPRIETARY(18)'!C15+'NET POSITION-PROPRIETARY(18)'!C26+'NET POSITION-PROPRIETARY(18)'!C27</f>
        <v>0</v>
      </c>
      <c r="D119" s="99">
        <f>'NET POSITION-PROPRIETARY(18)'!D13+'NET POSITION-PROPRIETARY(18)'!D14+'NET POSITION-PROPRIETARY(18)'!D15+'NET POSITION-PROPRIETARY(18)'!D26+'NET POSITION-PROPRIETARY(18)'!D27</f>
        <v>0</v>
      </c>
      <c r="E119" s="99">
        <f>'NET POSITION-PROPRIETARY(18)'!E13+'NET POSITION-PROPRIETARY(18)'!E14+'NET POSITION-PROPRIETARY(18)'!E15+'NET POSITION-PROPRIETARY(18)'!E26+'NET POSITION-PROPRIETARY(18)'!E27</f>
        <v>0</v>
      </c>
      <c r="F119" s="99">
        <f>'NET POSITION-PROPRIETARY(18)'!F13+'NET POSITION-PROPRIETARY(18)'!F14+'NET POSITION-PROPRIETARY(18)'!F15+'NET POSITION-PROPRIETARY(18)'!F26+'NET POSITION-PROPRIETARY(18)'!F27</f>
        <v>0</v>
      </c>
      <c r="G119" s="99">
        <f>'NET POSITION-PROPRIETARY(18)'!G13+'NET POSITION-PROPRIETARY(18)'!G14+'NET POSITION-PROPRIETARY(18)'!G15+'NET POSITION-PROPRIETARY(18)'!G26+'NET POSITION-PROPRIETARY(18)'!G27</f>
        <v>0</v>
      </c>
      <c r="H119" s="99">
        <f>'NET POSITION-PROPRIETARY(18)'!H13+'NET POSITION-PROPRIETARY(18)'!H14+'NET POSITION-PROPRIETARY(18)'!H15+'NET POSITION-PROPRIETARY(18)'!H26+'NET POSITION-PROPRIETARY(18)'!H27</f>
        <v>0</v>
      </c>
      <c r="I119" s="99">
        <f>'NET POSITION-PROPRIETARY(18)'!I13+'NET POSITION-PROPRIETARY(18)'!I14+'NET POSITION-PROPRIETARY(18)'!I15+'NET POSITION-PROPRIETARY(18)'!I26+'NET POSITION-PROPRIETARY(18)'!I27</f>
        <v>0</v>
      </c>
    </row>
    <row r="120" spans="1:9">
      <c r="B120" s="38" t="s">
        <v>1188</v>
      </c>
      <c r="C120" s="99">
        <f>'ST. OF CASH FLOWS-PROP.(20)'!B39</f>
        <v>0</v>
      </c>
      <c r="D120" s="99">
        <f>'ST. OF CASH FLOWS-PROP.(20)'!C39</f>
        <v>0</v>
      </c>
      <c r="E120" s="99">
        <f>'ST. OF CASH FLOWS-PROP.(20)'!D39</f>
        <v>0</v>
      </c>
      <c r="F120" s="99">
        <f>'ST. OF CASH FLOWS-PROP.(20)'!E39</f>
        <v>0</v>
      </c>
      <c r="G120" s="99">
        <f>'ST. OF CASH FLOWS-PROP.(20)'!F39</f>
        <v>0</v>
      </c>
      <c r="H120" s="99">
        <f>'ST. OF CASH FLOWS-PROP.(20)'!G39</f>
        <v>0</v>
      </c>
      <c r="I120" s="99">
        <f>'ST. OF CASH FLOWS-PROP.(20)'!H39</f>
        <v>0</v>
      </c>
    </row>
    <row r="122" spans="1:9">
      <c r="A122" s="191" t="s">
        <v>1196</v>
      </c>
      <c r="B122" s="17" t="s">
        <v>1189</v>
      </c>
    </row>
    <row r="123" spans="1:9">
      <c r="B123" s="38"/>
      <c r="C123" s="191" t="s">
        <v>1182</v>
      </c>
      <c r="D123" s="191" t="s">
        <v>1127</v>
      </c>
      <c r="E123" s="191" t="s">
        <v>1128</v>
      </c>
      <c r="F123" s="191" t="s">
        <v>1129</v>
      </c>
      <c r="G123" s="191" t="s">
        <v>1183</v>
      </c>
    </row>
    <row r="124" spans="1:9">
      <c r="B124" s="38" t="s">
        <v>1536</v>
      </c>
      <c r="C124" s="99">
        <f>'NET POSIT-NONMAJOR ENTERPR(72)'!D12+'NET POSIT-NONMAJOR ENTERPR(72)'!D13+'NET POSIT-NONMAJOR ENTERPR(72)'!D14+'NET POSIT-NONMAJOR ENTERPR(72)'!D25+'NET POSIT-NONMAJOR ENTERPR(72)'!D26</f>
        <v>0</v>
      </c>
      <c r="D124" s="99">
        <f>'NET POSIT-NONMAJOR ENTERPR(72)'!E12+'NET POSIT-NONMAJOR ENTERPR(72)'!E13+'NET POSIT-NONMAJOR ENTERPR(72)'!E14+'NET POSIT-NONMAJOR ENTERPR(72)'!E25+'NET POSIT-NONMAJOR ENTERPR(72)'!E26</f>
        <v>0</v>
      </c>
      <c r="E124" s="99">
        <f>'NET POSIT-NONMAJOR ENTERPR(72)'!F12+'NET POSIT-NONMAJOR ENTERPR(72)'!F13+'NET POSIT-NONMAJOR ENTERPR(72)'!F14+'NET POSIT-NONMAJOR ENTERPR(72)'!F25+'NET POSIT-NONMAJOR ENTERPR(72)'!F26</f>
        <v>0</v>
      </c>
      <c r="F124" s="99">
        <f>'NET POSIT-NONMAJOR ENTERPR(72)'!G12+'NET POSIT-NONMAJOR ENTERPR(72)'!G13+'NET POSIT-NONMAJOR ENTERPR(72)'!G14+'NET POSIT-NONMAJOR ENTERPR(72)'!G25+'NET POSIT-NONMAJOR ENTERPR(72)'!G26</f>
        <v>0</v>
      </c>
      <c r="G124" s="99">
        <f>'NET POSIT-NONMAJOR ENTERPR(72)'!H12+'NET POSIT-NONMAJOR ENTERPR(72)'!H13+'NET POSIT-NONMAJOR ENTERPR(72)'!H14+'NET POSIT-NONMAJOR ENTERPR(72)'!H25+'NET POSIT-NONMAJOR ENTERPR(72)'!H26</f>
        <v>0</v>
      </c>
    </row>
    <row r="125" spans="1:9">
      <c r="B125" s="38" t="s">
        <v>1538</v>
      </c>
      <c r="C125" s="99">
        <f>'NONMAJOR ENTERPR. CASH FLOW(74)'!B37</f>
        <v>0</v>
      </c>
      <c r="D125" s="99">
        <f>'NONMAJOR ENTERPR. CASH FLOW(74)'!C37</f>
        <v>0</v>
      </c>
      <c r="E125" s="99">
        <f>'NONMAJOR ENTERPR. CASH FLOW(74)'!D37</f>
        <v>0</v>
      </c>
      <c r="F125" s="99">
        <f>'NONMAJOR ENTERPR. CASH FLOW(74)'!E37</f>
        <v>0</v>
      </c>
      <c r="G125" s="99">
        <f>'NONMAJOR ENTERPR. CASH FLOW(74)'!F37</f>
        <v>0</v>
      </c>
    </row>
    <row r="126" spans="1:9">
      <c r="B126" s="38"/>
      <c r="C126" s="99"/>
      <c r="D126" s="99"/>
      <c r="E126" s="99"/>
      <c r="F126" s="99"/>
      <c r="G126" s="99"/>
    </row>
    <row r="127" spans="1:9">
      <c r="A127" s="190">
        <v>15</v>
      </c>
      <c r="B127" s="16" t="s">
        <v>1250</v>
      </c>
      <c r="C127" s="99"/>
      <c r="D127" s="99"/>
      <c r="E127" s="99"/>
      <c r="F127" s="99"/>
      <c r="G127" s="99"/>
    </row>
    <row r="128" spans="1:9">
      <c r="B128" s="38" t="s">
        <v>360</v>
      </c>
      <c r="C128" s="99">
        <f>'CHANGE NET POSITION-PROP.(19)'!I64</f>
        <v>0</v>
      </c>
      <c r="D128" s="99"/>
      <c r="E128" s="99"/>
      <c r="F128" s="99"/>
      <c r="G128" s="99"/>
    </row>
    <row r="129" spans="1:7">
      <c r="B129" s="38" t="s">
        <v>343</v>
      </c>
      <c r="C129" s="99">
        <f>'GW-STATEMENT OF ACTIVITIES(14A)'!J53</f>
        <v>0</v>
      </c>
      <c r="D129" s="99"/>
      <c r="E129" s="99"/>
      <c r="F129" s="99"/>
      <c r="G129" s="99"/>
    </row>
    <row r="131" spans="1:7">
      <c r="A131" s="190">
        <v>16</v>
      </c>
      <c r="B131" s="16" t="s">
        <v>1195</v>
      </c>
    </row>
    <row r="132" spans="1:7">
      <c r="B132" s="38" t="s">
        <v>1191</v>
      </c>
      <c r="C132" s="99">
        <f>'GW-STATEMENT NET POSITION(13A)'!C81</f>
        <v>0</v>
      </c>
    </row>
    <row r="133" spans="1:7">
      <c r="B133" s="38" t="s">
        <v>343</v>
      </c>
      <c r="C133" s="99">
        <f>'GW-STATEMENT OF ACTIVITIES(14A)'!J59</f>
        <v>0</v>
      </c>
      <c r="G133" s="38" t="s">
        <v>1193</v>
      </c>
    </row>
    <row r="134" spans="1:7">
      <c r="B134" s="38" t="s">
        <v>359</v>
      </c>
      <c r="C134" s="99">
        <f>'NET POSITION-PROPRIETARY(18)'!I98</f>
        <v>0</v>
      </c>
      <c r="G134" s="38" t="s">
        <v>1192</v>
      </c>
    </row>
    <row r="135" spans="1:7">
      <c r="B135" s="38" t="s">
        <v>360</v>
      </c>
      <c r="C135" s="99">
        <f>'CHANGE NET POSITION-PROP.(19)'!I59</f>
        <v>0</v>
      </c>
      <c r="G135" s="38" t="s">
        <v>1194</v>
      </c>
    </row>
    <row r="137" spans="1:7">
      <c r="A137" s="190">
        <v>17</v>
      </c>
      <c r="B137" s="16" t="s">
        <v>1251</v>
      </c>
    </row>
    <row r="138" spans="1:7">
      <c r="B138" s="38" t="s">
        <v>1191</v>
      </c>
      <c r="C138" s="99">
        <f>'GW-STATEMENT NET POSITION(13A)'!D81</f>
        <v>0</v>
      </c>
    </row>
    <row r="139" spans="1:7">
      <c r="B139" s="38" t="s">
        <v>343</v>
      </c>
      <c r="C139" s="99">
        <f>'GW-STATEMENT OF ACTIVITIES(14A)'!K59</f>
        <v>0</v>
      </c>
    </row>
    <row r="141" spans="1:7">
      <c r="A141" s="190">
        <v>18</v>
      </c>
      <c r="B141" s="16" t="s">
        <v>1202</v>
      </c>
    </row>
    <row r="142" spans="1:7">
      <c r="B142" s="17" t="s">
        <v>1203</v>
      </c>
      <c r="D142" s="38" t="s">
        <v>1206</v>
      </c>
    </row>
    <row r="143" spans="1:7">
      <c r="B143" s="38" t="s">
        <v>1191</v>
      </c>
      <c r="C143" s="99">
        <f>'GW-STATEMENT NET POSITION(13A)'!B9+'GW-STATEMENT NET POSITION(13A)'!B10+'GW-STATEMENT NET POSITION(13A)'!B11+'GW-STATEMENT NET POSITION(13A)'!B13+'GW-STATEMENT NET POSITION(13A)'!B14</f>
        <v>0</v>
      </c>
    </row>
    <row r="145" spans="2:4">
      <c r="B145" s="17" t="s">
        <v>1204</v>
      </c>
      <c r="D145" s="38" t="s">
        <v>1206</v>
      </c>
    </row>
    <row r="146" spans="2:4">
      <c r="B146" s="38" t="s">
        <v>1191</v>
      </c>
      <c r="C146" s="99">
        <f>'GW-STATEMENT NET POSITION(13A)'!C9+'GW-STATEMENT NET POSITION(13A)'!C10+'GW-STATEMENT NET POSITION(13A)'!C11+'GW-STATEMENT NET POSITION(13A)'!C13+'GW-STATEMENT NET POSITION(13A)'!C14</f>
        <v>0</v>
      </c>
    </row>
    <row r="147" spans="2:4">
      <c r="B147" s="38" t="s">
        <v>359</v>
      </c>
      <c r="C147" s="99">
        <f>'NET POSITION-PROPRIETARY(18)'!I13+'NET POSITION-PROPRIETARY(18)'!I14+'NET POSITION-PROPRIETARY(18)'!I15+'NET POSITION-PROPRIETARY(18)'!I26+'NET POSITION-PROPRIETARY(18)'!I27</f>
        <v>0</v>
      </c>
    </row>
    <row r="149" spans="2:4">
      <c r="B149" s="16" t="s">
        <v>1183</v>
      </c>
    </row>
    <row r="150" spans="2:4">
      <c r="B150" s="38" t="s">
        <v>1174</v>
      </c>
      <c r="C150" s="99">
        <f>'GW-STATEMENT NET POSITION(13A)'!D9+'GW-STATEMENT NET POSITION(13A)'!D10+'GW-STATEMENT NET POSITION(13A)'!D11+'GW-STATEMENT NET POSITION(13A)'!D13+'GW-STATEMENT NET POSITION(13A)'!D14</f>
        <v>0</v>
      </c>
    </row>
    <row r="151" spans="2:4">
      <c r="B151" s="38" t="s">
        <v>1373</v>
      </c>
      <c r="C151" s="99">
        <f>'NET POSITION-FIDUCIARY(21)'!D12+'NET POSITION-FIDUCIARY(21)'!E12+'NET POSITION-FIDUCIARY(21)'!F12+'NET POSITION-FIDUCIARY(21)'!G12+'NET POSITION-FIDUCIARY(21)'!D19+'NET POSITION-FIDUCIARY(21)'!E19+'NET POSITION-FIDUCIARY(21)'!F19+'NET POSITION-FIDUCIARY(21)'!G19</f>
        <v>0</v>
      </c>
    </row>
    <row r="152" spans="2:4">
      <c r="B152" s="38" t="s">
        <v>1539</v>
      </c>
      <c r="C152" s="257">
        <f>'COMB. NET POS-IN. SER.(75)'!F12+'COMB. NET POS-IN. SER.(75)'!F13+'COMB. NET POS-IN. SER.(75)'!F14+'COMB. NET POS-IN. SER.(75)'!F25+'COMB. NET POS-IN. SER.(75)'!F26</f>
        <v>0</v>
      </c>
    </row>
    <row r="153" spans="2:4">
      <c r="B153" s="191" t="s">
        <v>1374</v>
      </c>
      <c r="C153" s="99">
        <f>SUM(C150:C152)</f>
        <v>0</v>
      </c>
    </row>
  </sheetData>
  <sheetProtection algorithmName="SHA-512" hashValue="wnu6pAhHrRxfb99SWeng594Oa1QXiQqgXFHWQp53rjuGgWy/zmS5PHsQGYHT6O2Bwdu/VlmgNUaJj1FVK8u8CA==" saltValue="318ZUjwWH0+ot42co2MMvw==" spinCount="100000"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B230-2E40-4B88-9A3C-70D4286700AA}">
  <dimension ref="A1:F183"/>
  <sheetViews>
    <sheetView workbookViewId="0">
      <selection activeCell="P27" sqref="P27"/>
    </sheetView>
  </sheetViews>
  <sheetFormatPr defaultRowHeight="12.75"/>
  <sheetData>
    <row r="1" spans="1:6" ht="15">
      <c r="A1" s="1122" t="s">
        <v>2867</v>
      </c>
      <c r="B1" s="1122" t="s">
        <v>2868</v>
      </c>
      <c r="C1" s="1122" t="s">
        <v>2869</v>
      </c>
    </row>
    <row r="2" spans="1:6" ht="15">
      <c r="A2" s="1122"/>
      <c r="B2" s="1122" t="s">
        <v>2034</v>
      </c>
      <c r="C2" s="1122"/>
      <c r="F2" t="str">
        <f>'COVER PAGE'!A9</f>
        <v>LOCAL GOVERNMENT NAME:</v>
      </c>
    </row>
    <row r="3" spans="1:6">
      <c r="A3" s="1123" t="s">
        <v>2870</v>
      </c>
      <c r="B3" s="1123" t="s">
        <v>2871</v>
      </c>
      <c r="C3" s="1123" t="s">
        <v>2686</v>
      </c>
      <c r="F3" t="e">
        <f>_xlfn.XLOOKUP(F2,B3:B183,C3:C183)</f>
        <v>#N/A</v>
      </c>
    </row>
    <row r="4" spans="1:6">
      <c r="A4" s="1123" t="s">
        <v>2870</v>
      </c>
      <c r="B4" s="1123" t="s">
        <v>2872</v>
      </c>
      <c r="C4" s="1123" t="s">
        <v>2687</v>
      </c>
    </row>
    <row r="5" spans="1:6">
      <c r="A5" s="1123" t="s">
        <v>2870</v>
      </c>
      <c r="B5" s="1123" t="s">
        <v>2873</v>
      </c>
      <c r="C5" s="1123" t="s">
        <v>2688</v>
      </c>
    </row>
    <row r="6" spans="1:6">
      <c r="A6" s="1123" t="s">
        <v>2870</v>
      </c>
      <c r="B6" s="1123" t="s">
        <v>2874</v>
      </c>
      <c r="C6" s="1123" t="s">
        <v>2689</v>
      </c>
    </row>
    <row r="7" spans="1:6">
      <c r="A7" s="1123" t="s">
        <v>2870</v>
      </c>
      <c r="B7" s="1123" t="s">
        <v>2875</v>
      </c>
      <c r="C7" s="1123" t="s">
        <v>2690</v>
      </c>
    </row>
    <row r="8" spans="1:6">
      <c r="A8" s="1123" t="s">
        <v>2870</v>
      </c>
      <c r="B8" s="1123" t="s">
        <v>2876</v>
      </c>
      <c r="C8" s="1123" t="s">
        <v>2695</v>
      </c>
    </row>
    <row r="9" spans="1:6">
      <c r="A9" s="1123" t="s">
        <v>2870</v>
      </c>
      <c r="B9" s="1123" t="s">
        <v>2877</v>
      </c>
      <c r="C9" s="1123" t="s">
        <v>2691</v>
      </c>
    </row>
    <row r="10" spans="1:6">
      <c r="A10" s="1123" t="s">
        <v>2870</v>
      </c>
      <c r="B10" s="1123" t="s">
        <v>2878</v>
      </c>
      <c r="C10" s="1123" t="s">
        <v>2692</v>
      </c>
    </row>
    <row r="11" spans="1:6">
      <c r="A11" s="1123" t="s">
        <v>2870</v>
      </c>
      <c r="B11" s="1123" t="s">
        <v>2879</v>
      </c>
      <c r="C11" s="1123" t="s">
        <v>2693</v>
      </c>
    </row>
    <row r="12" spans="1:6">
      <c r="A12" s="1123" t="s">
        <v>2870</v>
      </c>
      <c r="B12" s="1123" t="s">
        <v>2880</v>
      </c>
      <c r="C12" s="1123" t="s">
        <v>2694</v>
      </c>
    </row>
    <row r="13" spans="1:6">
      <c r="A13" s="1123" t="s">
        <v>2870</v>
      </c>
      <c r="B13" s="1123" t="s">
        <v>2881</v>
      </c>
      <c r="C13" s="1123" t="s">
        <v>2750</v>
      </c>
    </row>
    <row r="14" spans="1:6">
      <c r="A14" s="1123" t="s">
        <v>2870</v>
      </c>
      <c r="B14" s="1123" t="s">
        <v>2882</v>
      </c>
      <c r="C14" s="1123" t="s">
        <v>2764</v>
      </c>
    </row>
    <row r="15" spans="1:6">
      <c r="A15" s="1123" t="s">
        <v>2870</v>
      </c>
      <c r="B15" s="1123" t="s">
        <v>2883</v>
      </c>
      <c r="C15" s="1123" t="s">
        <v>2728</v>
      </c>
    </row>
    <row r="16" spans="1:6">
      <c r="A16" s="1123" t="s">
        <v>2870</v>
      </c>
      <c r="B16" s="1123" t="s">
        <v>2884</v>
      </c>
      <c r="C16" s="1123" t="s">
        <v>2697</v>
      </c>
    </row>
    <row r="17" spans="1:3">
      <c r="A17" s="1123" t="s">
        <v>2870</v>
      </c>
      <c r="B17" s="1123" t="s">
        <v>2885</v>
      </c>
      <c r="C17" s="1123" t="s">
        <v>2742</v>
      </c>
    </row>
    <row r="18" spans="1:3">
      <c r="A18" s="1123" t="s">
        <v>2870</v>
      </c>
      <c r="B18" s="1123" t="s">
        <v>2886</v>
      </c>
      <c r="C18" s="1123" t="s">
        <v>2713</v>
      </c>
    </row>
    <row r="19" spans="1:3">
      <c r="A19" s="1123" t="s">
        <v>2870</v>
      </c>
      <c r="B19" s="1123" t="s">
        <v>2887</v>
      </c>
      <c r="C19" s="1123" t="s">
        <v>2699</v>
      </c>
    </row>
    <row r="20" spans="1:3">
      <c r="A20" s="1123" t="s">
        <v>2870</v>
      </c>
      <c r="B20" s="1123" t="s">
        <v>2888</v>
      </c>
      <c r="C20" s="1123" t="s">
        <v>2778</v>
      </c>
    </row>
    <row r="21" spans="1:3">
      <c r="A21" s="1123" t="s">
        <v>2870</v>
      </c>
      <c r="B21" s="1123" t="s">
        <v>2889</v>
      </c>
      <c r="C21" s="1123" t="s">
        <v>2717</v>
      </c>
    </row>
    <row r="22" spans="1:3">
      <c r="A22" s="1123" t="s">
        <v>2870</v>
      </c>
      <c r="B22" s="1123" t="s">
        <v>2890</v>
      </c>
      <c r="C22" s="1123" t="s">
        <v>2779</v>
      </c>
    </row>
    <row r="23" spans="1:3">
      <c r="A23" s="1123" t="s">
        <v>2870</v>
      </c>
      <c r="B23" s="1123" t="s">
        <v>2891</v>
      </c>
      <c r="C23" s="1123" t="s">
        <v>2780</v>
      </c>
    </row>
    <row r="24" spans="1:3">
      <c r="A24" s="1123" t="s">
        <v>2870</v>
      </c>
      <c r="B24" s="1123" t="s">
        <v>2892</v>
      </c>
      <c r="C24" s="1123" t="s">
        <v>2737</v>
      </c>
    </row>
    <row r="25" spans="1:3">
      <c r="A25" s="1123" t="s">
        <v>2870</v>
      </c>
      <c r="B25" s="1123" t="s">
        <v>2893</v>
      </c>
      <c r="C25" s="1123" t="s">
        <v>2705</v>
      </c>
    </row>
    <row r="26" spans="1:3">
      <c r="A26" s="1123" t="s">
        <v>2870</v>
      </c>
      <c r="B26" s="1123" t="s">
        <v>2894</v>
      </c>
      <c r="C26" s="1123" t="s">
        <v>2781</v>
      </c>
    </row>
    <row r="27" spans="1:3">
      <c r="A27" s="1123" t="s">
        <v>2870</v>
      </c>
      <c r="B27" s="1123" t="s">
        <v>2895</v>
      </c>
      <c r="C27" s="1123" t="s">
        <v>2756</v>
      </c>
    </row>
    <row r="28" spans="1:3">
      <c r="A28" s="1123" t="s">
        <v>2870</v>
      </c>
      <c r="B28" s="1123" t="s">
        <v>2896</v>
      </c>
      <c r="C28" s="1123" t="s">
        <v>2722</v>
      </c>
    </row>
    <row r="29" spans="1:3">
      <c r="A29" s="1123" t="s">
        <v>2870</v>
      </c>
      <c r="B29" s="1123" t="s">
        <v>2897</v>
      </c>
      <c r="C29" s="1123" t="s">
        <v>2782</v>
      </c>
    </row>
    <row r="30" spans="1:3">
      <c r="A30" s="1123" t="s">
        <v>2870</v>
      </c>
      <c r="B30" s="1123" t="s">
        <v>2898</v>
      </c>
      <c r="C30" s="1123" t="s">
        <v>2744</v>
      </c>
    </row>
    <row r="31" spans="1:3">
      <c r="A31" s="1123" t="s">
        <v>2870</v>
      </c>
      <c r="B31" s="1123" t="s">
        <v>2899</v>
      </c>
      <c r="C31" s="1123" t="s">
        <v>2783</v>
      </c>
    </row>
    <row r="32" spans="1:3">
      <c r="A32" s="1123" t="s">
        <v>2870</v>
      </c>
      <c r="B32" s="1123" t="s">
        <v>2900</v>
      </c>
      <c r="C32" s="1123" t="s">
        <v>2784</v>
      </c>
    </row>
    <row r="33" spans="1:3">
      <c r="A33" s="1123" t="s">
        <v>2870</v>
      </c>
      <c r="B33" s="1123" t="s">
        <v>2901</v>
      </c>
      <c r="C33" s="1123" t="s">
        <v>2775</v>
      </c>
    </row>
    <row r="34" spans="1:3">
      <c r="A34" s="1123" t="s">
        <v>2870</v>
      </c>
      <c r="B34" s="1123" t="s">
        <v>2902</v>
      </c>
      <c r="C34" s="1123" t="s">
        <v>2785</v>
      </c>
    </row>
    <row r="35" spans="1:3">
      <c r="A35" s="1123" t="s">
        <v>2870</v>
      </c>
      <c r="B35" s="1123" t="s">
        <v>2903</v>
      </c>
      <c r="C35" s="1123" t="s">
        <v>2752</v>
      </c>
    </row>
    <row r="36" spans="1:3">
      <c r="A36" s="1123" t="s">
        <v>2870</v>
      </c>
      <c r="B36" s="1123" t="s">
        <v>2904</v>
      </c>
      <c r="C36" s="1123" t="s">
        <v>2762</v>
      </c>
    </row>
    <row r="37" spans="1:3">
      <c r="A37" s="1123" t="s">
        <v>2870</v>
      </c>
      <c r="B37" s="1123" t="s">
        <v>2905</v>
      </c>
      <c r="C37" s="1123" t="s">
        <v>2746</v>
      </c>
    </row>
    <row r="38" spans="1:3">
      <c r="A38" s="1123" t="s">
        <v>2870</v>
      </c>
      <c r="B38" s="1123" t="s">
        <v>2906</v>
      </c>
      <c r="C38" s="1123" t="s">
        <v>2786</v>
      </c>
    </row>
    <row r="39" spans="1:3">
      <c r="A39" s="1123" t="s">
        <v>2870</v>
      </c>
      <c r="B39" s="1123" t="s">
        <v>2907</v>
      </c>
      <c r="C39" s="1123" t="s">
        <v>2748</v>
      </c>
    </row>
    <row r="40" spans="1:3">
      <c r="A40" s="1123" t="s">
        <v>2870</v>
      </c>
      <c r="B40" s="1123" t="s">
        <v>2908</v>
      </c>
      <c r="C40" s="1123" t="s">
        <v>2715</v>
      </c>
    </row>
    <row r="41" spans="1:3">
      <c r="A41" s="1123" t="s">
        <v>2870</v>
      </c>
      <c r="B41" s="1123" t="s">
        <v>2909</v>
      </c>
      <c r="C41" s="1123" t="s">
        <v>2787</v>
      </c>
    </row>
    <row r="42" spans="1:3">
      <c r="A42" s="1123" t="s">
        <v>2870</v>
      </c>
      <c r="B42" s="1123" t="s">
        <v>2910</v>
      </c>
      <c r="C42" s="1123" t="s">
        <v>2719</v>
      </c>
    </row>
    <row r="43" spans="1:3">
      <c r="A43" s="1123" t="s">
        <v>2870</v>
      </c>
      <c r="B43" s="1123" t="s">
        <v>2911</v>
      </c>
      <c r="C43" s="1123" t="s">
        <v>2788</v>
      </c>
    </row>
    <row r="44" spans="1:3">
      <c r="A44" s="1123" t="s">
        <v>2870</v>
      </c>
      <c r="B44" s="1123" t="s">
        <v>2912</v>
      </c>
      <c r="C44" s="1123" t="s">
        <v>2731</v>
      </c>
    </row>
    <row r="45" spans="1:3">
      <c r="A45" s="1123" t="s">
        <v>2870</v>
      </c>
      <c r="B45" s="1123" t="s">
        <v>2913</v>
      </c>
      <c r="C45" s="1123" t="s">
        <v>2768</v>
      </c>
    </row>
    <row r="46" spans="1:3">
      <c r="A46" s="1123" t="s">
        <v>2870</v>
      </c>
      <c r="B46" s="1123" t="s">
        <v>2914</v>
      </c>
      <c r="C46" s="1123" t="s">
        <v>2758</v>
      </c>
    </row>
    <row r="47" spans="1:3">
      <c r="A47" s="1123" t="s">
        <v>2870</v>
      </c>
      <c r="B47" s="1123" t="s">
        <v>2915</v>
      </c>
      <c r="C47" s="1123" t="s">
        <v>2711</v>
      </c>
    </row>
    <row r="48" spans="1:3">
      <c r="A48" s="1123" t="s">
        <v>2870</v>
      </c>
      <c r="B48" s="1123" t="s">
        <v>2916</v>
      </c>
      <c r="C48" s="1123" t="s">
        <v>2770</v>
      </c>
    </row>
    <row r="49" spans="1:3">
      <c r="A49" s="1123" t="s">
        <v>2870</v>
      </c>
      <c r="B49" s="1123" t="s">
        <v>2917</v>
      </c>
      <c r="C49" s="1123" t="s">
        <v>2754</v>
      </c>
    </row>
    <row r="50" spans="1:3">
      <c r="A50" s="1123" t="s">
        <v>2870</v>
      </c>
      <c r="B50" s="1123" t="s">
        <v>2918</v>
      </c>
      <c r="C50" s="1123" t="s">
        <v>2789</v>
      </c>
    </row>
    <row r="51" spans="1:3">
      <c r="A51" s="1123" t="s">
        <v>2870</v>
      </c>
      <c r="B51" s="1123" t="s">
        <v>2919</v>
      </c>
      <c r="C51" s="1123" t="s">
        <v>2701</v>
      </c>
    </row>
    <row r="52" spans="1:3">
      <c r="A52" s="1123" t="s">
        <v>2870</v>
      </c>
      <c r="B52" s="1123" t="s">
        <v>2920</v>
      </c>
      <c r="C52" s="1123" t="s">
        <v>2709</v>
      </c>
    </row>
    <row r="53" spans="1:3">
      <c r="A53" s="1123" t="s">
        <v>2870</v>
      </c>
      <c r="B53" s="1123" t="s">
        <v>2921</v>
      </c>
      <c r="C53" s="1123" t="s">
        <v>2766</v>
      </c>
    </row>
    <row r="54" spans="1:3">
      <c r="A54" s="1123" t="s">
        <v>2870</v>
      </c>
      <c r="B54" s="1123" t="s">
        <v>2922</v>
      </c>
      <c r="C54" s="1123" t="s">
        <v>2824</v>
      </c>
    </row>
    <row r="55" spans="1:3">
      <c r="A55" s="1123" t="s">
        <v>2870</v>
      </c>
      <c r="B55" s="1123" t="s">
        <v>2923</v>
      </c>
      <c r="C55" s="1123" t="s">
        <v>2726</v>
      </c>
    </row>
    <row r="56" spans="1:3">
      <c r="A56" s="1123" t="s">
        <v>2870</v>
      </c>
      <c r="B56" s="1123" t="s">
        <v>2924</v>
      </c>
      <c r="C56" s="1123" t="s">
        <v>2735</v>
      </c>
    </row>
    <row r="57" spans="1:3">
      <c r="A57" s="1123" t="s">
        <v>2870</v>
      </c>
      <c r="B57" s="1123" t="s">
        <v>2925</v>
      </c>
      <c r="C57" s="1123" t="s">
        <v>2864</v>
      </c>
    </row>
    <row r="58" spans="1:3">
      <c r="A58" s="1123" t="s">
        <v>2870</v>
      </c>
      <c r="B58" s="1123" t="s">
        <v>2926</v>
      </c>
      <c r="C58" s="1123" t="s">
        <v>2703</v>
      </c>
    </row>
    <row r="59" spans="1:3">
      <c r="A59" s="1123" t="s">
        <v>2927</v>
      </c>
      <c r="B59" s="1123" t="s">
        <v>2928</v>
      </c>
      <c r="C59" s="1123" t="s">
        <v>2696</v>
      </c>
    </row>
    <row r="60" spans="1:3">
      <c r="A60" s="1123" t="s">
        <v>2927</v>
      </c>
      <c r="B60" s="1123" t="s">
        <v>2929</v>
      </c>
      <c r="C60" s="1123" t="s">
        <v>2698</v>
      </c>
    </row>
    <row r="61" spans="1:3">
      <c r="A61" s="1123" t="s">
        <v>2927</v>
      </c>
      <c r="B61" s="1123" t="s">
        <v>2930</v>
      </c>
      <c r="C61" s="1123" t="s">
        <v>2700</v>
      </c>
    </row>
    <row r="62" spans="1:3">
      <c r="A62" s="1123" t="s">
        <v>2927</v>
      </c>
      <c r="B62" s="1123" t="s">
        <v>2931</v>
      </c>
      <c r="C62" s="1123" t="s">
        <v>2702</v>
      </c>
    </row>
    <row r="63" spans="1:3">
      <c r="A63" s="1123" t="s">
        <v>2927</v>
      </c>
      <c r="B63" s="1123" t="s">
        <v>2932</v>
      </c>
      <c r="C63" s="1123" t="s">
        <v>2704</v>
      </c>
    </row>
    <row r="64" spans="1:3">
      <c r="A64" s="1123" t="s">
        <v>2927</v>
      </c>
      <c r="B64" s="1123" t="s">
        <v>2933</v>
      </c>
      <c r="C64" s="1123" t="s">
        <v>2706</v>
      </c>
    </row>
    <row r="65" spans="1:3">
      <c r="A65" s="1123" t="s">
        <v>2927</v>
      </c>
      <c r="B65" s="1123" t="s">
        <v>2934</v>
      </c>
      <c r="C65" s="1123" t="s">
        <v>2707</v>
      </c>
    </row>
    <row r="66" spans="1:3">
      <c r="A66" s="1123" t="s">
        <v>2927</v>
      </c>
      <c r="B66" s="1123" t="s">
        <v>2935</v>
      </c>
      <c r="C66" s="1123" t="s">
        <v>2708</v>
      </c>
    </row>
    <row r="67" spans="1:3">
      <c r="A67" s="1123" t="s">
        <v>2927</v>
      </c>
      <c r="B67" s="1123" t="s">
        <v>2936</v>
      </c>
      <c r="C67" s="1123" t="s">
        <v>2710</v>
      </c>
    </row>
    <row r="68" spans="1:3">
      <c r="A68" s="1123" t="s">
        <v>2927</v>
      </c>
      <c r="B68" s="1123" t="s">
        <v>2937</v>
      </c>
      <c r="C68" s="1123" t="s">
        <v>2712</v>
      </c>
    </row>
    <row r="69" spans="1:3">
      <c r="A69" s="1123" t="s">
        <v>2927</v>
      </c>
      <c r="B69" s="1123" t="s">
        <v>2938</v>
      </c>
      <c r="C69" s="1123" t="s">
        <v>2802</v>
      </c>
    </row>
    <row r="70" spans="1:3">
      <c r="A70" s="1123" t="s">
        <v>2927</v>
      </c>
      <c r="B70" s="1123" t="s">
        <v>2939</v>
      </c>
      <c r="C70" s="1123" t="s">
        <v>2714</v>
      </c>
    </row>
    <row r="71" spans="1:3">
      <c r="A71" s="1123" t="s">
        <v>2927</v>
      </c>
      <c r="B71" s="1123" t="s">
        <v>2940</v>
      </c>
      <c r="C71" s="1123" t="s">
        <v>2716</v>
      </c>
    </row>
    <row r="72" spans="1:3">
      <c r="A72" s="1123" t="s">
        <v>2927</v>
      </c>
      <c r="B72" s="1123" t="s">
        <v>2941</v>
      </c>
      <c r="C72" s="1123" t="s">
        <v>2718</v>
      </c>
    </row>
    <row r="73" spans="1:3">
      <c r="A73" s="1123" t="s">
        <v>2927</v>
      </c>
      <c r="B73" s="1123" t="s">
        <v>2942</v>
      </c>
      <c r="C73" s="1123" t="s">
        <v>2720</v>
      </c>
    </row>
    <row r="74" spans="1:3">
      <c r="A74" s="1123" t="s">
        <v>2927</v>
      </c>
      <c r="B74" s="1123" t="s">
        <v>2943</v>
      </c>
      <c r="C74" s="1123" t="s">
        <v>2721</v>
      </c>
    </row>
    <row r="75" spans="1:3">
      <c r="A75" s="1123" t="s">
        <v>2927</v>
      </c>
      <c r="B75" s="1123" t="s">
        <v>2944</v>
      </c>
      <c r="C75" s="1123" t="s">
        <v>2723</v>
      </c>
    </row>
    <row r="76" spans="1:3">
      <c r="A76" s="1123" t="s">
        <v>2927</v>
      </c>
      <c r="B76" s="1123" t="s">
        <v>2945</v>
      </c>
      <c r="C76" s="1123" t="s">
        <v>2724</v>
      </c>
    </row>
    <row r="77" spans="1:3">
      <c r="A77" s="1123" t="s">
        <v>2927</v>
      </c>
      <c r="B77" s="1123" t="s">
        <v>2946</v>
      </c>
      <c r="C77" s="1123" t="s">
        <v>2725</v>
      </c>
    </row>
    <row r="78" spans="1:3">
      <c r="A78" s="1123" t="s">
        <v>2927</v>
      </c>
      <c r="B78" s="1123" t="s">
        <v>2947</v>
      </c>
      <c r="C78" s="1123" t="s">
        <v>2727</v>
      </c>
    </row>
    <row r="79" spans="1:3">
      <c r="A79" s="1123" t="s">
        <v>2927</v>
      </c>
      <c r="B79" s="1123" t="s">
        <v>2948</v>
      </c>
      <c r="C79" s="1123" t="s">
        <v>2729</v>
      </c>
    </row>
    <row r="80" spans="1:3">
      <c r="A80" s="1123" t="s">
        <v>2927</v>
      </c>
      <c r="B80" s="1123" t="s">
        <v>2949</v>
      </c>
      <c r="C80" s="1123" t="s">
        <v>2730</v>
      </c>
    </row>
    <row r="81" spans="1:3">
      <c r="A81" s="1123" t="s">
        <v>2927</v>
      </c>
      <c r="B81" s="1123" t="s">
        <v>2950</v>
      </c>
      <c r="C81" s="1123" t="s">
        <v>2732</v>
      </c>
    </row>
    <row r="82" spans="1:3">
      <c r="A82" s="1123" t="s">
        <v>2927</v>
      </c>
      <c r="B82" s="1123" t="s">
        <v>2951</v>
      </c>
      <c r="C82" s="1123" t="s">
        <v>2733</v>
      </c>
    </row>
    <row r="83" spans="1:3">
      <c r="A83" s="1123" t="s">
        <v>2927</v>
      </c>
      <c r="B83" s="1123" t="s">
        <v>2952</v>
      </c>
      <c r="C83" s="1123" t="s">
        <v>2734</v>
      </c>
    </row>
    <row r="84" spans="1:3">
      <c r="A84" s="1123" t="s">
        <v>2927</v>
      </c>
      <c r="B84" s="1123" t="s">
        <v>2953</v>
      </c>
      <c r="C84" s="1123" t="s">
        <v>2736</v>
      </c>
    </row>
    <row r="85" spans="1:3">
      <c r="A85" s="1123" t="s">
        <v>2927</v>
      </c>
      <c r="B85" s="1123" t="s">
        <v>2954</v>
      </c>
      <c r="C85" s="1123" t="s">
        <v>2738</v>
      </c>
    </row>
    <row r="86" spans="1:3">
      <c r="A86" s="1123" t="s">
        <v>2927</v>
      </c>
      <c r="B86" s="1123" t="s">
        <v>2955</v>
      </c>
      <c r="C86" s="1123" t="s">
        <v>2739</v>
      </c>
    </row>
    <row r="87" spans="1:3">
      <c r="A87" s="1123" t="s">
        <v>2927</v>
      </c>
      <c r="B87" s="1123" t="s">
        <v>2956</v>
      </c>
      <c r="C87" s="1123" t="s">
        <v>2740</v>
      </c>
    </row>
    <row r="88" spans="1:3">
      <c r="A88" s="1123" t="s">
        <v>2927</v>
      </c>
      <c r="B88" s="1123" t="s">
        <v>2957</v>
      </c>
      <c r="C88" s="1123" t="s">
        <v>2741</v>
      </c>
    </row>
    <row r="89" spans="1:3">
      <c r="A89" s="1123" t="s">
        <v>2927</v>
      </c>
      <c r="B89" s="1123" t="s">
        <v>2958</v>
      </c>
      <c r="C89" s="1123" t="s">
        <v>2743</v>
      </c>
    </row>
    <row r="90" spans="1:3">
      <c r="A90" s="1123" t="s">
        <v>2927</v>
      </c>
      <c r="B90" s="1123" t="s">
        <v>2959</v>
      </c>
      <c r="C90" s="1123" t="s">
        <v>2745</v>
      </c>
    </row>
    <row r="91" spans="1:3">
      <c r="A91" s="1123" t="s">
        <v>2927</v>
      </c>
      <c r="B91" s="1123" t="s">
        <v>2960</v>
      </c>
      <c r="C91" s="1123" t="s">
        <v>2747</v>
      </c>
    </row>
    <row r="92" spans="1:3">
      <c r="A92" s="1123" t="s">
        <v>2927</v>
      </c>
      <c r="B92" s="1123" t="s">
        <v>2961</v>
      </c>
      <c r="C92" s="1123" t="s">
        <v>2749</v>
      </c>
    </row>
    <row r="93" spans="1:3">
      <c r="A93" s="1123" t="s">
        <v>2927</v>
      </c>
      <c r="B93" s="1123" t="s">
        <v>2962</v>
      </c>
      <c r="C93" s="1123" t="s">
        <v>2751</v>
      </c>
    </row>
    <row r="94" spans="1:3">
      <c r="A94" s="1123" t="s">
        <v>2927</v>
      </c>
      <c r="B94" s="1123" t="s">
        <v>2963</v>
      </c>
      <c r="C94" s="1123" t="s">
        <v>2753</v>
      </c>
    </row>
    <row r="95" spans="1:3">
      <c r="A95" s="1123" t="s">
        <v>2927</v>
      </c>
      <c r="B95" s="1123" t="s">
        <v>2964</v>
      </c>
      <c r="C95" s="1123" t="s">
        <v>2755</v>
      </c>
    </row>
    <row r="96" spans="1:3">
      <c r="A96" s="1123" t="s">
        <v>2927</v>
      </c>
      <c r="B96" s="1123" t="s">
        <v>2965</v>
      </c>
      <c r="C96" s="1123" t="s">
        <v>2757</v>
      </c>
    </row>
    <row r="97" spans="1:3">
      <c r="A97" s="1123" t="s">
        <v>2927</v>
      </c>
      <c r="B97" s="1123" t="s">
        <v>2966</v>
      </c>
      <c r="C97" s="1123" t="s">
        <v>2759</v>
      </c>
    </row>
    <row r="98" spans="1:3">
      <c r="A98" s="1123" t="s">
        <v>2927</v>
      </c>
      <c r="B98" s="1123" t="s">
        <v>2967</v>
      </c>
      <c r="C98" s="1123" t="s">
        <v>2760</v>
      </c>
    </row>
    <row r="99" spans="1:3">
      <c r="A99" s="1123" t="s">
        <v>2927</v>
      </c>
      <c r="B99" s="1123" t="s">
        <v>2968</v>
      </c>
      <c r="C99" s="1123" t="s">
        <v>2761</v>
      </c>
    </row>
    <row r="100" spans="1:3">
      <c r="A100" s="1123" t="s">
        <v>2927</v>
      </c>
      <c r="B100" s="1123" t="s">
        <v>2969</v>
      </c>
      <c r="C100" s="1123" t="s">
        <v>2763</v>
      </c>
    </row>
    <row r="101" spans="1:3">
      <c r="A101" s="1123" t="s">
        <v>2927</v>
      </c>
      <c r="B101" s="1123" t="s">
        <v>2970</v>
      </c>
      <c r="C101" s="1123" t="s">
        <v>2765</v>
      </c>
    </row>
    <row r="102" spans="1:3">
      <c r="A102" s="1123" t="s">
        <v>2927</v>
      </c>
      <c r="B102" s="1123" t="s">
        <v>2971</v>
      </c>
      <c r="C102" s="1123" t="s">
        <v>2767</v>
      </c>
    </row>
    <row r="103" spans="1:3">
      <c r="A103" s="1123" t="s">
        <v>2927</v>
      </c>
      <c r="B103" s="1123" t="s">
        <v>2972</v>
      </c>
      <c r="C103" s="1123" t="s">
        <v>2769</v>
      </c>
    </row>
    <row r="104" spans="1:3">
      <c r="A104" s="1123" t="s">
        <v>2927</v>
      </c>
      <c r="B104" s="1123" t="s">
        <v>2973</v>
      </c>
      <c r="C104" s="1123" t="s">
        <v>2771</v>
      </c>
    </row>
    <row r="105" spans="1:3">
      <c r="A105" s="1123" t="s">
        <v>2927</v>
      </c>
      <c r="B105" s="1123" t="s">
        <v>2974</v>
      </c>
      <c r="C105" s="1123" t="s">
        <v>2772</v>
      </c>
    </row>
    <row r="106" spans="1:3">
      <c r="A106" s="1123" t="s">
        <v>2927</v>
      </c>
      <c r="B106" s="1123" t="s">
        <v>2975</v>
      </c>
      <c r="C106" s="1123" t="s">
        <v>2773</v>
      </c>
    </row>
    <row r="107" spans="1:3">
      <c r="A107" s="1123" t="s">
        <v>2927</v>
      </c>
      <c r="B107" s="1123" t="s">
        <v>2976</v>
      </c>
      <c r="C107" s="1123" t="s">
        <v>2774</v>
      </c>
    </row>
    <row r="108" spans="1:3">
      <c r="A108" s="1123" t="s">
        <v>2927</v>
      </c>
      <c r="B108" s="1123" t="s">
        <v>2977</v>
      </c>
      <c r="C108" s="1123" t="s">
        <v>2776</v>
      </c>
    </row>
    <row r="109" spans="1:3">
      <c r="A109" s="1123" t="s">
        <v>2927</v>
      </c>
      <c r="B109" s="1123" t="s">
        <v>2978</v>
      </c>
      <c r="C109" s="1123" t="s">
        <v>2777</v>
      </c>
    </row>
    <row r="110" spans="1:3">
      <c r="A110" s="1123" t="s">
        <v>2979</v>
      </c>
      <c r="B110" s="1123" t="s">
        <v>2980</v>
      </c>
      <c r="C110" s="1123" t="s">
        <v>2790</v>
      </c>
    </row>
    <row r="111" spans="1:3">
      <c r="A111" s="1123" t="s">
        <v>2979</v>
      </c>
      <c r="B111" s="1123" t="s">
        <v>2981</v>
      </c>
      <c r="C111" s="1123" t="s">
        <v>2791</v>
      </c>
    </row>
    <row r="112" spans="1:3">
      <c r="A112" s="1123" t="s">
        <v>2979</v>
      </c>
      <c r="B112" s="1123" t="s">
        <v>2982</v>
      </c>
      <c r="C112" s="1123" t="s">
        <v>2792</v>
      </c>
    </row>
    <row r="113" spans="1:3">
      <c r="A113" s="1123" t="s">
        <v>2979</v>
      </c>
      <c r="B113" s="1123" t="s">
        <v>2983</v>
      </c>
      <c r="C113" s="1123" t="s">
        <v>2793</v>
      </c>
    </row>
    <row r="114" spans="1:3">
      <c r="A114" s="1123" t="s">
        <v>2979</v>
      </c>
      <c r="B114" s="1123" t="s">
        <v>2984</v>
      </c>
      <c r="C114" s="1123" t="s">
        <v>2794</v>
      </c>
    </row>
    <row r="115" spans="1:3">
      <c r="A115" s="1123" t="s">
        <v>2979</v>
      </c>
      <c r="B115" s="1123" t="s">
        <v>2985</v>
      </c>
      <c r="C115" s="1123" t="s">
        <v>2795</v>
      </c>
    </row>
    <row r="116" spans="1:3">
      <c r="A116" s="1123" t="s">
        <v>2979</v>
      </c>
      <c r="B116" s="1123" t="s">
        <v>2986</v>
      </c>
      <c r="C116" s="1123" t="s">
        <v>2796</v>
      </c>
    </row>
    <row r="117" spans="1:3">
      <c r="A117" s="1123" t="s">
        <v>2979</v>
      </c>
      <c r="B117" s="1123" t="s">
        <v>2987</v>
      </c>
      <c r="C117" s="1123" t="s">
        <v>2797</v>
      </c>
    </row>
    <row r="118" spans="1:3">
      <c r="A118" s="1123" t="s">
        <v>2979</v>
      </c>
      <c r="B118" s="1123" t="s">
        <v>2988</v>
      </c>
      <c r="C118" s="1123" t="s">
        <v>2798</v>
      </c>
    </row>
    <row r="119" spans="1:3">
      <c r="A119" s="1123" t="s">
        <v>2979</v>
      </c>
      <c r="B119" s="1123" t="s">
        <v>2989</v>
      </c>
      <c r="C119" s="1123" t="s">
        <v>2799</v>
      </c>
    </row>
    <row r="120" spans="1:3">
      <c r="A120" s="1123" t="s">
        <v>2979</v>
      </c>
      <c r="B120" s="1123" t="s">
        <v>2990</v>
      </c>
      <c r="C120" s="1123" t="s">
        <v>2800</v>
      </c>
    </row>
    <row r="121" spans="1:3">
      <c r="A121" s="1123" t="s">
        <v>2979</v>
      </c>
      <c r="B121" s="1123" t="s">
        <v>2991</v>
      </c>
      <c r="C121" s="1123" t="s">
        <v>2801</v>
      </c>
    </row>
    <row r="122" spans="1:3">
      <c r="A122" s="1123" t="s">
        <v>2979</v>
      </c>
      <c r="B122" s="1123" t="s">
        <v>2992</v>
      </c>
      <c r="C122" s="1123" t="s">
        <v>2803</v>
      </c>
    </row>
    <row r="123" spans="1:3">
      <c r="A123" s="1123" t="s">
        <v>2979</v>
      </c>
      <c r="B123" s="1123" t="s">
        <v>2993</v>
      </c>
      <c r="C123" s="1123" t="s">
        <v>2804</v>
      </c>
    </row>
    <row r="124" spans="1:3">
      <c r="A124" s="1123" t="s">
        <v>2979</v>
      </c>
      <c r="B124" s="1123" t="s">
        <v>2994</v>
      </c>
      <c r="C124" s="1123" t="s">
        <v>2805</v>
      </c>
    </row>
    <row r="125" spans="1:3">
      <c r="A125" s="1123" t="s">
        <v>2979</v>
      </c>
      <c r="B125" s="1123" t="s">
        <v>2995</v>
      </c>
      <c r="C125" s="1123" t="s">
        <v>2806</v>
      </c>
    </row>
    <row r="126" spans="1:3">
      <c r="A126" s="1123" t="s">
        <v>2979</v>
      </c>
      <c r="B126" s="1123" t="s">
        <v>2996</v>
      </c>
      <c r="C126" s="1123" t="s">
        <v>2807</v>
      </c>
    </row>
    <row r="127" spans="1:3">
      <c r="A127" s="1123" t="s">
        <v>2979</v>
      </c>
      <c r="B127" s="1123" t="s">
        <v>2997</v>
      </c>
      <c r="C127" s="1123" t="s">
        <v>2808</v>
      </c>
    </row>
    <row r="128" spans="1:3">
      <c r="A128" s="1123" t="s">
        <v>2979</v>
      </c>
      <c r="B128" s="1123" t="s">
        <v>2998</v>
      </c>
      <c r="C128" s="1123" t="s">
        <v>2809</v>
      </c>
    </row>
    <row r="129" spans="1:3">
      <c r="A129" s="1123" t="s">
        <v>2979</v>
      </c>
      <c r="B129" s="1123" t="s">
        <v>2999</v>
      </c>
      <c r="C129" s="1123" t="s">
        <v>2810</v>
      </c>
    </row>
    <row r="130" spans="1:3">
      <c r="A130" s="1123" t="s">
        <v>2979</v>
      </c>
      <c r="B130" s="1123" t="s">
        <v>3000</v>
      </c>
      <c r="C130" s="1123" t="s">
        <v>2811</v>
      </c>
    </row>
    <row r="131" spans="1:3">
      <c r="A131" s="1123" t="s">
        <v>2979</v>
      </c>
      <c r="B131" s="1123" t="s">
        <v>3001</v>
      </c>
      <c r="C131" s="1123" t="s">
        <v>2812</v>
      </c>
    </row>
    <row r="132" spans="1:3">
      <c r="A132" s="1123" t="s">
        <v>2979</v>
      </c>
      <c r="B132" s="1123" t="s">
        <v>3002</v>
      </c>
      <c r="C132" s="1123" t="s">
        <v>2813</v>
      </c>
    </row>
    <row r="133" spans="1:3">
      <c r="A133" s="1123" t="s">
        <v>2979</v>
      </c>
      <c r="B133" s="1123" t="s">
        <v>3003</v>
      </c>
      <c r="C133" s="1123" t="s">
        <v>2814</v>
      </c>
    </row>
    <row r="134" spans="1:3">
      <c r="A134" s="1123" t="s">
        <v>2979</v>
      </c>
      <c r="B134" s="1123" t="s">
        <v>3004</v>
      </c>
      <c r="C134" s="1123" t="s">
        <v>2815</v>
      </c>
    </row>
    <row r="135" spans="1:3">
      <c r="A135" s="1123" t="s">
        <v>2979</v>
      </c>
      <c r="B135" s="1123" t="s">
        <v>3005</v>
      </c>
      <c r="C135" s="1123" t="s">
        <v>2816</v>
      </c>
    </row>
    <row r="136" spans="1:3">
      <c r="A136" s="1123" t="s">
        <v>2979</v>
      </c>
      <c r="B136" s="1123" t="s">
        <v>3006</v>
      </c>
      <c r="C136" s="1123" t="s">
        <v>2817</v>
      </c>
    </row>
    <row r="137" spans="1:3">
      <c r="A137" s="1123" t="s">
        <v>2979</v>
      </c>
      <c r="B137" s="1123" t="s">
        <v>3007</v>
      </c>
      <c r="C137" s="1123" t="s">
        <v>2818</v>
      </c>
    </row>
    <row r="138" spans="1:3">
      <c r="A138" s="1123" t="s">
        <v>2979</v>
      </c>
      <c r="B138" s="1123" t="s">
        <v>3008</v>
      </c>
      <c r="C138" s="1123" t="s">
        <v>2819</v>
      </c>
    </row>
    <row r="139" spans="1:3">
      <c r="A139" s="1123" t="s">
        <v>2979</v>
      </c>
      <c r="B139" s="1123" t="s">
        <v>3009</v>
      </c>
      <c r="C139" s="1123" t="s">
        <v>2820</v>
      </c>
    </row>
    <row r="140" spans="1:3">
      <c r="A140" s="1123" t="s">
        <v>2979</v>
      </c>
      <c r="B140" s="1123" t="s">
        <v>3010</v>
      </c>
      <c r="C140" s="1123" t="s">
        <v>2821</v>
      </c>
    </row>
    <row r="141" spans="1:3">
      <c r="A141" s="1123" t="s">
        <v>2979</v>
      </c>
      <c r="B141" s="1123" t="s">
        <v>3011</v>
      </c>
      <c r="C141" s="1123" t="s">
        <v>2822</v>
      </c>
    </row>
    <row r="142" spans="1:3">
      <c r="A142" s="1123" t="s">
        <v>2979</v>
      </c>
      <c r="B142" s="1123" t="s">
        <v>3012</v>
      </c>
      <c r="C142" s="1123" t="s">
        <v>2823</v>
      </c>
    </row>
    <row r="143" spans="1:3">
      <c r="A143" s="1123" t="s">
        <v>2979</v>
      </c>
      <c r="B143" s="1123" t="s">
        <v>3013</v>
      </c>
      <c r="C143" s="1123" t="s">
        <v>2825</v>
      </c>
    </row>
    <row r="144" spans="1:3">
      <c r="A144" s="1123" t="s">
        <v>2979</v>
      </c>
      <c r="B144" s="1123" t="s">
        <v>3014</v>
      </c>
      <c r="C144" s="1123" t="s">
        <v>2826</v>
      </c>
    </row>
    <row r="145" spans="1:3">
      <c r="A145" s="1123" t="s">
        <v>2979</v>
      </c>
      <c r="B145" s="1123" t="s">
        <v>3015</v>
      </c>
      <c r="C145" s="1123" t="s">
        <v>2827</v>
      </c>
    </row>
    <row r="146" spans="1:3">
      <c r="A146" s="1123" t="s">
        <v>2979</v>
      </c>
      <c r="B146" s="1123" t="s">
        <v>3016</v>
      </c>
      <c r="C146" s="1123" t="s">
        <v>2828</v>
      </c>
    </row>
    <row r="147" spans="1:3">
      <c r="A147" s="1123" t="s">
        <v>2979</v>
      </c>
      <c r="B147" s="1123" t="s">
        <v>3017</v>
      </c>
      <c r="C147" s="1123" t="s">
        <v>2829</v>
      </c>
    </row>
    <row r="148" spans="1:3">
      <c r="A148" s="1123" t="s">
        <v>2979</v>
      </c>
      <c r="B148" s="1123" t="s">
        <v>3018</v>
      </c>
      <c r="C148" s="1123" t="s">
        <v>2830</v>
      </c>
    </row>
    <row r="149" spans="1:3">
      <c r="A149" s="1123" t="s">
        <v>2979</v>
      </c>
      <c r="B149" s="1123" t="s">
        <v>3019</v>
      </c>
      <c r="C149" s="1123" t="s">
        <v>2831</v>
      </c>
    </row>
    <row r="150" spans="1:3">
      <c r="A150" s="1123" t="s">
        <v>2979</v>
      </c>
      <c r="B150" s="1123" t="s">
        <v>3020</v>
      </c>
      <c r="C150" s="1123" t="s">
        <v>2832</v>
      </c>
    </row>
    <row r="151" spans="1:3">
      <c r="A151" s="1123" t="s">
        <v>2979</v>
      </c>
      <c r="B151" s="1123" t="s">
        <v>3021</v>
      </c>
      <c r="C151" s="1123" t="s">
        <v>2833</v>
      </c>
    </row>
    <row r="152" spans="1:3">
      <c r="A152" s="1123" t="s">
        <v>2979</v>
      </c>
      <c r="B152" s="1123" t="s">
        <v>3022</v>
      </c>
      <c r="C152" s="1123" t="s">
        <v>2834</v>
      </c>
    </row>
    <row r="153" spans="1:3">
      <c r="A153" s="1123" t="s">
        <v>2979</v>
      </c>
      <c r="B153" s="1123" t="s">
        <v>3023</v>
      </c>
      <c r="C153" s="1123" t="s">
        <v>2835</v>
      </c>
    </row>
    <row r="154" spans="1:3">
      <c r="A154" s="1123" t="s">
        <v>2979</v>
      </c>
      <c r="B154" s="1123" t="s">
        <v>3024</v>
      </c>
      <c r="C154" s="1123" t="s">
        <v>2836</v>
      </c>
    </row>
    <row r="155" spans="1:3">
      <c r="A155" s="1123" t="s">
        <v>2979</v>
      </c>
      <c r="B155" s="1123" t="s">
        <v>3025</v>
      </c>
      <c r="C155" s="1123" t="s">
        <v>2837</v>
      </c>
    </row>
    <row r="156" spans="1:3">
      <c r="A156" s="1123" t="s">
        <v>2979</v>
      </c>
      <c r="B156" s="1123" t="s">
        <v>3026</v>
      </c>
      <c r="C156" s="1123" t="s">
        <v>2838</v>
      </c>
    </row>
    <row r="157" spans="1:3">
      <c r="A157" s="1123" t="s">
        <v>2979</v>
      </c>
      <c r="B157" s="1123" t="s">
        <v>3027</v>
      </c>
      <c r="C157" s="1123" t="s">
        <v>2839</v>
      </c>
    </row>
    <row r="158" spans="1:3">
      <c r="A158" s="1123" t="s">
        <v>2979</v>
      </c>
      <c r="B158" s="1123" t="s">
        <v>3028</v>
      </c>
      <c r="C158" s="1123" t="s">
        <v>2840</v>
      </c>
    </row>
    <row r="159" spans="1:3">
      <c r="A159" s="1123" t="s">
        <v>2979</v>
      </c>
      <c r="B159" s="1123" t="s">
        <v>3029</v>
      </c>
      <c r="C159" s="1123" t="s">
        <v>2841</v>
      </c>
    </row>
    <row r="160" spans="1:3">
      <c r="A160" s="1123" t="s">
        <v>2979</v>
      </c>
      <c r="B160" s="1123" t="s">
        <v>3030</v>
      </c>
      <c r="C160" s="1123" t="s">
        <v>2842</v>
      </c>
    </row>
    <row r="161" spans="1:3">
      <c r="A161" s="1123" t="s">
        <v>2979</v>
      </c>
      <c r="B161" s="1123" t="s">
        <v>3031</v>
      </c>
      <c r="C161" s="1123" t="s">
        <v>2843</v>
      </c>
    </row>
    <row r="162" spans="1:3">
      <c r="A162" s="1123" t="s">
        <v>2979</v>
      </c>
      <c r="B162" s="1123" t="s">
        <v>3032</v>
      </c>
      <c r="C162" s="1123" t="s">
        <v>2844</v>
      </c>
    </row>
    <row r="163" spans="1:3">
      <c r="A163" s="1123" t="s">
        <v>2979</v>
      </c>
      <c r="B163" s="1123" t="s">
        <v>3033</v>
      </c>
      <c r="C163" s="1123" t="s">
        <v>2845</v>
      </c>
    </row>
    <row r="164" spans="1:3">
      <c r="A164" s="1123" t="s">
        <v>2979</v>
      </c>
      <c r="B164" s="1123" t="s">
        <v>3034</v>
      </c>
      <c r="C164" s="1123" t="s">
        <v>2846</v>
      </c>
    </row>
    <row r="165" spans="1:3">
      <c r="A165" s="1123" t="s">
        <v>2979</v>
      </c>
      <c r="B165" s="1123" t="s">
        <v>3035</v>
      </c>
      <c r="C165" s="1123" t="s">
        <v>2847</v>
      </c>
    </row>
    <row r="166" spans="1:3">
      <c r="A166" s="1123" t="s">
        <v>2979</v>
      </c>
      <c r="B166" s="1123" t="s">
        <v>3036</v>
      </c>
      <c r="C166" s="1123" t="s">
        <v>2848</v>
      </c>
    </row>
    <row r="167" spans="1:3">
      <c r="A167" s="1123" t="s">
        <v>2979</v>
      </c>
      <c r="B167" s="1123" t="s">
        <v>3037</v>
      </c>
      <c r="C167" s="1123" t="s">
        <v>2849</v>
      </c>
    </row>
    <row r="168" spans="1:3">
      <c r="A168" s="1123" t="s">
        <v>2979</v>
      </c>
      <c r="B168" s="1123" t="s">
        <v>3038</v>
      </c>
      <c r="C168" s="1123" t="s">
        <v>2850</v>
      </c>
    </row>
    <row r="169" spans="1:3">
      <c r="A169" s="1123" t="s">
        <v>2979</v>
      </c>
      <c r="B169" s="1123" t="s">
        <v>3039</v>
      </c>
      <c r="C169" s="1123" t="s">
        <v>2851</v>
      </c>
    </row>
    <row r="170" spans="1:3">
      <c r="A170" s="1123" t="s">
        <v>2979</v>
      </c>
      <c r="B170" s="1123" t="s">
        <v>3040</v>
      </c>
      <c r="C170" s="1123" t="s">
        <v>2852</v>
      </c>
    </row>
    <row r="171" spans="1:3">
      <c r="A171" s="1123" t="s">
        <v>2979</v>
      </c>
      <c r="B171" s="1123" t="s">
        <v>3041</v>
      </c>
      <c r="C171" s="1123" t="s">
        <v>2853</v>
      </c>
    </row>
    <row r="172" spans="1:3">
      <c r="A172" s="1123" t="s">
        <v>2979</v>
      </c>
      <c r="B172" s="1123" t="s">
        <v>3042</v>
      </c>
      <c r="C172" s="1123" t="s">
        <v>2854</v>
      </c>
    </row>
    <row r="173" spans="1:3">
      <c r="A173" s="1123" t="s">
        <v>2979</v>
      </c>
      <c r="B173" s="1123" t="s">
        <v>3043</v>
      </c>
      <c r="C173" s="1123" t="s">
        <v>2855</v>
      </c>
    </row>
    <row r="174" spans="1:3">
      <c r="A174" s="1123" t="s">
        <v>2979</v>
      </c>
      <c r="B174" s="1123" t="s">
        <v>3044</v>
      </c>
      <c r="C174" s="1123" t="s">
        <v>2856</v>
      </c>
    </row>
    <row r="175" spans="1:3">
      <c r="A175" s="1123" t="s">
        <v>2979</v>
      </c>
      <c r="B175" s="1123" t="s">
        <v>3045</v>
      </c>
      <c r="C175" s="1123" t="s">
        <v>2857</v>
      </c>
    </row>
    <row r="176" spans="1:3">
      <c r="A176" s="1123" t="s">
        <v>2979</v>
      </c>
      <c r="B176" s="1123" t="s">
        <v>3046</v>
      </c>
      <c r="C176" s="1123" t="s">
        <v>2858</v>
      </c>
    </row>
    <row r="177" spans="1:3">
      <c r="A177" s="1123" t="s">
        <v>2979</v>
      </c>
      <c r="B177" s="1123" t="s">
        <v>3047</v>
      </c>
      <c r="C177" s="1123" t="s">
        <v>2859</v>
      </c>
    </row>
    <row r="178" spans="1:3">
      <c r="A178" s="1123" t="s">
        <v>2979</v>
      </c>
      <c r="B178" s="1123" t="s">
        <v>3048</v>
      </c>
      <c r="C178" s="1123" t="s">
        <v>2860</v>
      </c>
    </row>
    <row r="179" spans="1:3">
      <c r="A179" s="1123" t="s">
        <v>2979</v>
      </c>
      <c r="B179" s="1123" t="s">
        <v>3049</v>
      </c>
      <c r="C179" s="1123" t="s">
        <v>2861</v>
      </c>
    </row>
    <row r="180" spans="1:3">
      <c r="A180" s="1123" t="s">
        <v>2979</v>
      </c>
      <c r="B180" s="1123" t="s">
        <v>3050</v>
      </c>
      <c r="C180" s="1123" t="s">
        <v>2862</v>
      </c>
    </row>
    <row r="181" spans="1:3">
      <c r="A181" s="1123" t="s">
        <v>2979</v>
      </c>
      <c r="B181" s="1123" t="s">
        <v>3051</v>
      </c>
      <c r="C181" s="1123" t="s">
        <v>2863</v>
      </c>
    </row>
    <row r="182" spans="1:3">
      <c r="A182" s="1123" t="s">
        <v>2979</v>
      </c>
      <c r="B182" s="1123" t="s">
        <v>3052</v>
      </c>
      <c r="C182" s="1123" t="s">
        <v>2865</v>
      </c>
    </row>
    <row r="183" spans="1:3">
      <c r="A183" s="1123" t="s">
        <v>2979</v>
      </c>
      <c r="B183" s="1123" t="s">
        <v>3053</v>
      </c>
      <c r="C183" s="1123" t="s">
        <v>2866</v>
      </c>
    </row>
  </sheetData>
  <sheetProtection algorithmName="SHA-512" hashValue="47nHldrKWsXLpHECZJg2PDQW69TbeaiuCedsX39eawF8e58nm+FjjS2piuKIcgE1Q7lUDsIby/4TTFYg39ja/Q==" saltValue="li4Ydj7qIjixmd5vDRfYqg==" spinCount="100000" sheet="1" objects="1" scenarios="1"/>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291"/>
  <sheetViews>
    <sheetView workbookViewId="0">
      <selection activeCell="T1" sqref="T1:W106"/>
    </sheetView>
  </sheetViews>
  <sheetFormatPr defaultRowHeight="12.75"/>
  <cols>
    <col min="1" max="1" width="14.140625" customWidth="1"/>
    <col min="2" max="2" width="11.7109375" customWidth="1"/>
    <col min="11" max="11" width="10.5703125" customWidth="1"/>
    <col min="12" max="12" width="12.7109375" bestFit="1" customWidth="1"/>
    <col min="20" max="20" width="38.7109375" bestFit="1" customWidth="1"/>
    <col min="21" max="21" width="9.7109375" bestFit="1" customWidth="1"/>
  </cols>
  <sheetData>
    <row r="1" spans="1:15" ht="18">
      <c r="A1" s="536" t="s">
        <v>2017</v>
      </c>
      <c r="B1" s="22"/>
      <c r="C1" s="22"/>
      <c r="D1" s="22"/>
      <c r="E1" s="22"/>
      <c r="F1" s="22"/>
      <c r="G1" s="22"/>
      <c r="H1" s="22"/>
      <c r="I1" s="22"/>
      <c r="J1" s="22"/>
      <c r="K1" s="22"/>
      <c r="L1" s="22"/>
      <c r="M1" s="22"/>
      <c r="N1" s="22"/>
      <c r="O1" s="22"/>
    </row>
    <row r="2" spans="1:15" ht="18">
      <c r="A2" s="478"/>
    </row>
    <row r="3" spans="1:15" ht="13.15" customHeight="1">
      <c r="A3" s="1151" t="s">
        <v>3276</v>
      </c>
      <c r="B3" s="1151"/>
      <c r="C3" s="1151"/>
      <c r="D3" s="1151"/>
      <c r="E3" s="1151"/>
      <c r="F3" s="1151"/>
      <c r="G3" s="1151"/>
      <c r="H3" s="1151"/>
      <c r="I3" s="1151"/>
      <c r="J3" s="1151"/>
      <c r="K3" s="1151"/>
      <c r="L3" s="1151"/>
      <c r="M3" s="1151"/>
      <c r="N3" s="1151"/>
      <c r="O3" s="1151"/>
    </row>
    <row r="6" spans="1:15">
      <c r="A6" s="191" t="s">
        <v>3330</v>
      </c>
      <c r="B6" s="38"/>
      <c r="L6" t="s">
        <v>3538</v>
      </c>
    </row>
    <row r="7" spans="1:15">
      <c r="A7" s="191"/>
      <c r="B7" s="38" t="s">
        <v>3329</v>
      </c>
      <c r="L7" t="s">
        <v>3538</v>
      </c>
    </row>
    <row r="8" spans="1:15">
      <c r="A8" s="191"/>
      <c r="B8" s="38" t="s">
        <v>3541</v>
      </c>
      <c r="L8" t="s">
        <v>3538</v>
      </c>
    </row>
    <row r="9" spans="1:15">
      <c r="B9" s="38" t="s">
        <v>3540</v>
      </c>
      <c r="L9" s="38" t="s">
        <v>3538</v>
      </c>
    </row>
    <row r="10" spans="1:15">
      <c r="B10" s="38" t="s">
        <v>3543</v>
      </c>
      <c r="L10" s="38" t="s">
        <v>3538</v>
      </c>
    </row>
    <row r="11" spans="1:15">
      <c r="B11" s="38" t="s">
        <v>3539</v>
      </c>
      <c r="L11" s="38" t="s">
        <v>3538</v>
      </c>
    </row>
    <row r="12" spans="1:15">
      <c r="B12" s="38" t="s">
        <v>3541</v>
      </c>
      <c r="L12" s="38" t="s">
        <v>3538</v>
      </c>
    </row>
    <row r="13" spans="1:15">
      <c r="B13" s="38" t="s">
        <v>3542</v>
      </c>
      <c r="L13" s="38" t="s">
        <v>3538</v>
      </c>
    </row>
    <row r="14" spans="1:15">
      <c r="B14" s="38" t="s">
        <v>3575</v>
      </c>
      <c r="L14" s="38" t="s">
        <v>3536</v>
      </c>
    </row>
    <row r="15" spans="1:15">
      <c r="B15" s="38"/>
      <c r="C15" t="s">
        <v>3347</v>
      </c>
      <c r="L15" t="s">
        <v>3537</v>
      </c>
    </row>
    <row r="16" spans="1:15">
      <c r="C16" t="s">
        <v>3332</v>
      </c>
      <c r="L16" t="s">
        <v>3537</v>
      </c>
    </row>
    <row r="17" spans="1:12">
      <c r="C17" s="38" t="s">
        <v>3333</v>
      </c>
      <c r="L17" t="s">
        <v>3537</v>
      </c>
    </row>
    <row r="18" spans="1:12">
      <c r="C18" s="38" t="s">
        <v>3334</v>
      </c>
      <c r="L18" t="s">
        <v>3537</v>
      </c>
    </row>
    <row r="19" spans="1:12">
      <c r="B19" s="38"/>
      <c r="C19" s="38" t="s">
        <v>3535</v>
      </c>
      <c r="L19" s="38" t="s">
        <v>3536</v>
      </c>
    </row>
    <row r="20" spans="1:12">
      <c r="B20" s="38"/>
      <c r="C20" s="38" t="s">
        <v>3529</v>
      </c>
      <c r="L20" s="38" t="s">
        <v>3536</v>
      </c>
    </row>
    <row r="21" spans="1:12">
      <c r="B21" s="38"/>
      <c r="C21" s="38" t="s">
        <v>3530</v>
      </c>
      <c r="L21" s="38" t="s">
        <v>3536</v>
      </c>
    </row>
    <row r="22" spans="1:12">
      <c r="B22" s="38"/>
      <c r="C22" s="38" t="s">
        <v>3531</v>
      </c>
      <c r="L22" s="38" t="s">
        <v>3536</v>
      </c>
    </row>
    <row r="23" spans="1:12">
      <c r="B23" s="38"/>
      <c r="C23" s="38" t="s">
        <v>3532</v>
      </c>
      <c r="L23" s="38" t="s">
        <v>3536</v>
      </c>
    </row>
    <row r="24" spans="1:12">
      <c r="B24" s="38"/>
      <c r="C24" s="38" t="s">
        <v>3533</v>
      </c>
      <c r="L24" s="38" t="s">
        <v>3536</v>
      </c>
    </row>
    <row r="25" spans="1:12">
      <c r="B25" s="38"/>
      <c r="C25" s="38" t="s">
        <v>3534</v>
      </c>
      <c r="L25" s="38" t="s">
        <v>3536</v>
      </c>
    </row>
    <row r="26" spans="1:12">
      <c r="B26" s="38"/>
      <c r="C26" s="38" t="s">
        <v>3545</v>
      </c>
      <c r="L26" t="s">
        <v>3537</v>
      </c>
    </row>
    <row r="27" spans="1:12" ht="15">
      <c r="B27" s="38" t="s">
        <v>3551</v>
      </c>
      <c r="C27" s="1176"/>
      <c r="L27" t="s">
        <v>3537</v>
      </c>
    </row>
    <row r="28" spans="1:12" ht="15">
      <c r="B28" s="38" t="s">
        <v>3546</v>
      </c>
      <c r="C28" s="1176"/>
    </row>
    <row r="29" spans="1:12">
      <c r="A29" s="1134"/>
      <c r="B29" s="38"/>
      <c r="C29" s="38" t="s">
        <v>3604</v>
      </c>
      <c r="L29" t="s">
        <v>3537</v>
      </c>
    </row>
    <row r="30" spans="1:12">
      <c r="C30" s="38"/>
    </row>
    <row r="31" spans="1:12">
      <c r="A31" s="190" t="s">
        <v>3303</v>
      </c>
      <c r="L31" t="s">
        <v>3537</v>
      </c>
    </row>
    <row r="32" spans="1:12">
      <c r="B32" t="s">
        <v>3320</v>
      </c>
      <c r="L32" t="s">
        <v>3537</v>
      </c>
    </row>
    <row r="33" spans="1:12">
      <c r="C33" t="s">
        <v>3321</v>
      </c>
      <c r="L33" t="s">
        <v>3537</v>
      </c>
    </row>
    <row r="34" spans="1:12">
      <c r="C34" t="s">
        <v>3319</v>
      </c>
      <c r="L34" t="s">
        <v>3537</v>
      </c>
    </row>
    <row r="35" spans="1:12">
      <c r="A35" s="191"/>
      <c r="B35" t="s">
        <v>3554</v>
      </c>
      <c r="L35" s="38" t="s">
        <v>3537</v>
      </c>
    </row>
    <row r="36" spans="1:12">
      <c r="A36" s="191"/>
      <c r="B36" s="38" t="s">
        <v>3328</v>
      </c>
      <c r="L36" t="s">
        <v>3537</v>
      </c>
    </row>
    <row r="37" spans="1:12">
      <c r="C37" t="s">
        <v>2336</v>
      </c>
      <c r="L37" t="s">
        <v>3537</v>
      </c>
    </row>
    <row r="38" spans="1:12">
      <c r="C38" t="s">
        <v>3326</v>
      </c>
      <c r="L38" t="s">
        <v>3537</v>
      </c>
    </row>
    <row r="39" spans="1:12">
      <c r="C39" t="s">
        <v>3327</v>
      </c>
      <c r="L39" t="s">
        <v>3537</v>
      </c>
    </row>
    <row r="40" spans="1:12">
      <c r="C40" t="s">
        <v>3323</v>
      </c>
      <c r="L40" t="s">
        <v>3537</v>
      </c>
    </row>
    <row r="41" spans="1:12">
      <c r="C41" t="s">
        <v>3306</v>
      </c>
      <c r="L41" t="s">
        <v>3537</v>
      </c>
    </row>
    <row r="42" spans="1:12">
      <c r="C42" s="38" t="s">
        <v>3594</v>
      </c>
      <c r="L42" t="s">
        <v>3537</v>
      </c>
    </row>
    <row r="43" spans="1:12">
      <c r="C43" s="38" t="s">
        <v>3595</v>
      </c>
      <c r="L43" t="s">
        <v>3537</v>
      </c>
    </row>
    <row r="44" spans="1:12">
      <c r="C44" s="38" t="s">
        <v>3596</v>
      </c>
      <c r="L44" t="s">
        <v>3537</v>
      </c>
    </row>
    <row r="45" spans="1:12">
      <c r="C45" s="38" t="s">
        <v>3597</v>
      </c>
      <c r="L45" t="s">
        <v>3537</v>
      </c>
    </row>
    <row r="46" spans="1:12">
      <c r="C46" s="38" t="s">
        <v>3598</v>
      </c>
      <c r="L46" t="s">
        <v>3537</v>
      </c>
    </row>
    <row r="47" spans="1:12">
      <c r="C47" s="38" t="s">
        <v>3599</v>
      </c>
      <c r="L47" t="s">
        <v>3537</v>
      </c>
    </row>
    <row r="48" spans="1:12">
      <c r="C48" s="38" t="s">
        <v>3600</v>
      </c>
      <c r="L48" t="s">
        <v>3537</v>
      </c>
    </row>
    <row r="49" spans="1:12">
      <c r="C49" t="s">
        <v>2550</v>
      </c>
      <c r="L49" t="s">
        <v>3537</v>
      </c>
    </row>
    <row r="50" spans="1:12">
      <c r="C50" t="s">
        <v>2551</v>
      </c>
      <c r="L50" t="s">
        <v>3537</v>
      </c>
    </row>
    <row r="51" spans="1:12">
      <c r="A51" s="191"/>
      <c r="B51" s="38" t="s">
        <v>3322</v>
      </c>
    </row>
    <row r="52" spans="1:12">
      <c r="C52" t="s">
        <v>3324</v>
      </c>
      <c r="L52" t="s">
        <v>3537</v>
      </c>
    </row>
    <row r="53" spans="1:12">
      <c r="C53" t="s">
        <v>3325</v>
      </c>
      <c r="L53" t="s">
        <v>3537</v>
      </c>
    </row>
    <row r="54" spans="1:12">
      <c r="C54" t="s">
        <v>3326</v>
      </c>
      <c r="L54" t="s">
        <v>3537</v>
      </c>
    </row>
    <row r="55" spans="1:12">
      <c r="A55" s="191"/>
      <c r="B55" s="38" t="s">
        <v>3335</v>
      </c>
    </row>
    <row r="56" spans="1:12">
      <c r="C56" t="s">
        <v>3323</v>
      </c>
      <c r="L56" t="s">
        <v>3537</v>
      </c>
    </row>
    <row r="57" spans="1:12">
      <c r="B57" t="s">
        <v>3318</v>
      </c>
    </row>
    <row r="58" spans="1:12">
      <c r="C58" t="s">
        <v>3550</v>
      </c>
      <c r="L58" s="38" t="s">
        <v>3537</v>
      </c>
    </row>
    <row r="59" spans="1:12">
      <c r="C59" t="s">
        <v>3304</v>
      </c>
      <c r="L59" s="38" t="s">
        <v>3538</v>
      </c>
    </row>
    <row r="60" spans="1:12" ht="11.25" customHeight="1">
      <c r="C60" t="s">
        <v>3305</v>
      </c>
      <c r="L60" s="38" t="s">
        <v>3538</v>
      </c>
    </row>
    <row r="61" spans="1:12" ht="11.25" customHeight="1">
      <c r="C61" s="38" t="s">
        <v>3567</v>
      </c>
      <c r="L61" s="38"/>
    </row>
    <row r="62" spans="1:12" ht="11.25" customHeight="1">
      <c r="C62" s="38" t="s">
        <v>3601</v>
      </c>
      <c r="L62" s="38" t="s">
        <v>3538</v>
      </c>
    </row>
    <row r="63" spans="1:12" ht="11.25" customHeight="1">
      <c r="C63" s="38" t="s">
        <v>3602</v>
      </c>
      <c r="L63" s="38" t="s">
        <v>3538</v>
      </c>
    </row>
    <row r="64" spans="1:12" ht="11.25" customHeight="1">
      <c r="C64" s="38" t="s">
        <v>3596</v>
      </c>
      <c r="L64" s="38" t="s">
        <v>3538</v>
      </c>
    </row>
    <row r="65" spans="1:15" ht="11.25" customHeight="1">
      <c r="C65" s="38" t="s">
        <v>3597</v>
      </c>
      <c r="L65" s="38" t="s">
        <v>3538</v>
      </c>
    </row>
    <row r="66" spans="1:15" ht="11.25" customHeight="1">
      <c r="A66" s="191" t="s">
        <v>3284</v>
      </c>
      <c r="L66" s="38"/>
    </row>
    <row r="67" spans="1:15" ht="15" customHeight="1">
      <c r="B67" s="38" t="s">
        <v>3275</v>
      </c>
      <c r="L67" s="38" t="s">
        <v>3537</v>
      </c>
    </row>
    <row r="68" spans="1:15">
      <c r="B68" s="38" t="s">
        <v>3296</v>
      </c>
      <c r="L68" s="38" t="s">
        <v>3537</v>
      </c>
    </row>
    <row r="69" spans="1:15">
      <c r="B69" s="38" t="s">
        <v>3307</v>
      </c>
      <c r="L69" s="38" t="s">
        <v>3537</v>
      </c>
    </row>
    <row r="70" spans="1:15" ht="12.75" customHeight="1">
      <c r="B70" s="38" t="s">
        <v>3308</v>
      </c>
      <c r="L70" s="38" t="s">
        <v>3537</v>
      </c>
    </row>
    <row r="71" spans="1:15" ht="11.25" customHeight="1">
      <c r="A71" s="191" t="s">
        <v>3285</v>
      </c>
      <c r="L71" s="38"/>
    </row>
    <row r="72" spans="1:15" ht="11.25" customHeight="1">
      <c r="A72" s="191"/>
      <c r="B72" t="s">
        <v>3555</v>
      </c>
      <c r="L72" s="38" t="s">
        <v>3537</v>
      </c>
    </row>
    <row r="73" spans="1:15" ht="11.25" customHeight="1">
      <c r="B73" s="38" t="s">
        <v>3315</v>
      </c>
      <c r="L73" s="38" t="s">
        <v>3537</v>
      </c>
    </row>
    <row r="74" spans="1:15" ht="11.25" customHeight="1">
      <c r="L74" s="38"/>
    </row>
    <row r="75" spans="1:15" ht="12" customHeight="1">
      <c r="L75" s="38"/>
    </row>
    <row r="76" spans="1:15" ht="13.15" customHeight="1">
      <c r="A76" s="1151" t="s">
        <v>3177</v>
      </c>
      <c r="B76" s="1151"/>
      <c r="C76" s="1151"/>
      <c r="D76" s="1151"/>
      <c r="E76" s="1151"/>
      <c r="F76" s="1151"/>
      <c r="G76" s="1151"/>
      <c r="H76" s="1151"/>
      <c r="I76" s="1151"/>
      <c r="J76" s="1151"/>
      <c r="K76" s="1151"/>
      <c r="L76" s="1151"/>
      <c r="M76" s="1151"/>
      <c r="N76" s="1151"/>
      <c r="O76" s="1151"/>
    </row>
    <row r="77" spans="1:15" ht="15" customHeight="1">
      <c r="B77" s="38" t="s">
        <v>3175</v>
      </c>
      <c r="L77" s="38" t="s">
        <v>3178</v>
      </c>
    </row>
    <row r="78" spans="1:15" ht="12.75" customHeight="1">
      <c r="B78" s="38" t="s">
        <v>3176</v>
      </c>
      <c r="L78" s="38" t="s">
        <v>3178</v>
      </c>
    </row>
    <row r="79" spans="1:15">
      <c r="B79" t="s">
        <v>3154</v>
      </c>
      <c r="L79" s="38" t="s">
        <v>3178</v>
      </c>
    </row>
    <row r="80" spans="1:15">
      <c r="B80" t="s">
        <v>3155</v>
      </c>
      <c r="L80" s="38" t="s">
        <v>3178</v>
      </c>
    </row>
    <row r="81" spans="2:12" ht="11.25" customHeight="1">
      <c r="B81" t="s">
        <v>3156</v>
      </c>
      <c r="L81" s="38" t="s">
        <v>3178</v>
      </c>
    </row>
    <row r="82" spans="2:12" ht="11.25" customHeight="1">
      <c r="B82" t="s">
        <v>3157</v>
      </c>
      <c r="L82" s="38" t="s">
        <v>3178</v>
      </c>
    </row>
    <row r="83" spans="2:12" ht="11.25" customHeight="1">
      <c r="B83" t="s">
        <v>3158</v>
      </c>
      <c r="L83" s="38" t="s">
        <v>3178</v>
      </c>
    </row>
    <row r="84" spans="2:12" ht="11.25" customHeight="1">
      <c r="B84" t="s">
        <v>3159</v>
      </c>
      <c r="L84" s="38" t="s">
        <v>3178</v>
      </c>
    </row>
    <row r="85" spans="2:12" ht="11.25" customHeight="1">
      <c r="B85" t="s">
        <v>3160</v>
      </c>
      <c r="L85" s="38" t="s">
        <v>3178</v>
      </c>
    </row>
    <row r="86" spans="2:12" ht="11.25" customHeight="1">
      <c r="B86" t="s">
        <v>3161</v>
      </c>
      <c r="L86" s="38" t="s">
        <v>3178</v>
      </c>
    </row>
    <row r="87" spans="2:12" ht="11.25" customHeight="1">
      <c r="B87" t="s">
        <v>3162</v>
      </c>
      <c r="L87" s="38" t="s">
        <v>3178</v>
      </c>
    </row>
    <row r="88" spans="2:12" ht="11.25" customHeight="1">
      <c r="B88" t="s">
        <v>3163</v>
      </c>
      <c r="L88" s="38" t="s">
        <v>3178</v>
      </c>
    </row>
    <row r="89" spans="2:12" ht="11.25" customHeight="1">
      <c r="B89" t="s">
        <v>3164</v>
      </c>
      <c r="L89" s="38" t="s">
        <v>3178</v>
      </c>
    </row>
    <row r="90" spans="2:12" ht="11.25" customHeight="1">
      <c r="B90" t="s">
        <v>3165</v>
      </c>
      <c r="L90" s="38" t="s">
        <v>3178</v>
      </c>
    </row>
    <row r="91" spans="2:12" ht="11.25" customHeight="1">
      <c r="B91" t="s">
        <v>3166</v>
      </c>
      <c r="L91" s="38" t="s">
        <v>3178</v>
      </c>
    </row>
    <row r="92" spans="2:12" ht="11.25" customHeight="1">
      <c r="B92" t="s">
        <v>3167</v>
      </c>
      <c r="L92" s="38" t="s">
        <v>3178</v>
      </c>
    </row>
    <row r="93" spans="2:12" ht="11.25" customHeight="1">
      <c r="B93" t="s">
        <v>3168</v>
      </c>
      <c r="L93" s="38" t="s">
        <v>3178</v>
      </c>
    </row>
    <row r="94" spans="2:12" ht="12" customHeight="1">
      <c r="B94" t="s">
        <v>3169</v>
      </c>
      <c r="L94" s="38" t="s">
        <v>3178</v>
      </c>
    </row>
    <row r="95" spans="2:12" ht="12" customHeight="1">
      <c r="B95" t="s">
        <v>3170</v>
      </c>
      <c r="L95" s="38" t="s">
        <v>3178</v>
      </c>
    </row>
    <row r="96" spans="2:12" ht="12" customHeight="1">
      <c r="B96" t="s">
        <v>3171</v>
      </c>
      <c r="L96" s="38" t="s">
        <v>3178</v>
      </c>
    </row>
    <row r="97" spans="1:15" ht="12" customHeight="1">
      <c r="B97" t="s">
        <v>3172</v>
      </c>
      <c r="L97" s="38" t="s">
        <v>3178</v>
      </c>
    </row>
    <row r="98" spans="1:15" ht="12" customHeight="1">
      <c r="B98" s="1132" t="s">
        <v>3173</v>
      </c>
      <c r="L98" s="38" t="s">
        <v>3178</v>
      </c>
    </row>
    <row r="99" spans="1:15" ht="12" customHeight="1">
      <c r="B99" t="s">
        <v>3174</v>
      </c>
      <c r="L99" s="38" t="s">
        <v>3178</v>
      </c>
    </row>
    <row r="100" spans="1:15" ht="12" customHeight="1">
      <c r="B100" t="s">
        <v>3180</v>
      </c>
      <c r="L100" s="38" t="s">
        <v>3181</v>
      </c>
    </row>
    <row r="101" spans="1:15" ht="12" customHeight="1">
      <c r="B101" t="s">
        <v>3182</v>
      </c>
      <c r="L101" s="38" t="s">
        <v>3181</v>
      </c>
    </row>
    <row r="102" spans="1:15" ht="12" customHeight="1">
      <c r="B102" t="s">
        <v>3183</v>
      </c>
      <c r="L102" s="38" t="s">
        <v>3181</v>
      </c>
    </row>
    <row r="103" spans="1:15" ht="12" customHeight="1">
      <c r="B103" t="s">
        <v>3186</v>
      </c>
      <c r="L103" s="38" t="s">
        <v>3181</v>
      </c>
    </row>
    <row r="104" spans="1:15" ht="12" customHeight="1">
      <c r="B104" t="s">
        <v>3187</v>
      </c>
      <c r="L104" s="38" t="s">
        <v>3181</v>
      </c>
    </row>
    <row r="105" spans="1:15" ht="12" customHeight="1">
      <c r="B105" t="s">
        <v>3185</v>
      </c>
      <c r="L105" s="38" t="s">
        <v>3181</v>
      </c>
    </row>
    <row r="106" spans="1:15" ht="12" customHeight="1">
      <c r="B106" t="s">
        <v>3184</v>
      </c>
      <c r="L106" s="38" t="s">
        <v>3181</v>
      </c>
    </row>
    <row r="107" spans="1:15" ht="12" customHeight="1">
      <c r="B107" t="s">
        <v>3190</v>
      </c>
      <c r="L107" s="38" t="s">
        <v>3189</v>
      </c>
    </row>
    <row r="108" spans="1:15" ht="12" customHeight="1">
      <c r="B108" t="s">
        <v>3188</v>
      </c>
      <c r="L108" s="38" t="s">
        <v>3189</v>
      </c>
    </row>
    <row r="109" spans="1:15" ht="12" customHeight="1">
      <c r="A109" s="689" t="s">
        <v>2652</v>
      </c>
      <c r="B109" s="570"/>
      <c r="C109" s="570"/>
      <c r="D109" s="570"/>
      <c r="E109" s="570"/>
      <c r="F109" s="570"/>
      <c r="G109" s="570"/>
      <c r="H109" s="570"/>
      <c r="I109" s="570"/>
      <c r="J109" s="570"/>
      <c r="K109" s="570"/>
      <c r="L109" s="570"/>
      <c r="M109" s="570"/>
      <c r="N109" s="570"/>
      <c r="O109" s="570"/>
    </row>
    <row r="110" spans="1:15" ht="12" customHeight="1">
      <c r="A110" s="478"/>
      <c r="B110" s="38" t="s">
        <v>2676</v>
      </c>
      <c r="L110" s="38" t="s">
        <v>2678</v>
      </c>
    </row>
    <row r="111" spans="1:15" ht="12" customHeight="1">
      <c r="A111" s="478"/>
      <c r="B111" s="38" t="s">
        <v>2677</v>
      </c>
      <c r="L111" s="38" t="s">
        <v>2678</v>
      </c>
    </row>
    <row r="112" spans="1:15" ht="12" customHeight="1">
      <c r="A112" s="478"/>
    </row>
    <row r="113" spans="1:15" ht="12" customHeight="1">
      <c r="A113" s="478"/>
    </row>
    <row r="114" spans="1:15" ht="12" customHeight="1">
      <c r="A114" s="689" t="s">
        <v>2582</v>
      </c>
      <c r="B114" s="570"/>
      <c r="C114" s="570"/>
      <c r="D114" s="570"/>
      <c r="E114" s="570"/>
      <c r="F114" s="570"/>
      <c r="G114" s="570"/>
      <c r="H114" s="570"/>
      <c r="I114" s="570"/>
      <c r="J114" s="570"/>
      <c r="K114" s="570"/>
      <c r="L114" s="570"/>
      <c r="M114" s="570"/>
      <c r="N114" s="570"/>
      <c r="O114" s="570"/>
    </row>
    <row r="115" spans="1:15" ht="12" customHeight="1">
      <c r="A115" s="17" t="s">
        <v>2648</v>
      </c>
      <c r="B115" t="s">
        <v>2649</v>
      </c>
    </row>
    <row r="116" spans="1:15" ht="12" customHeight="1">
      <c r="A116" s="17"/>
      <c r="B116" t="s">
        <v>2651</v>
      </c>
    </row>
    <row r="117" spans="1:15" ht="12" customHeight="1">
      <c r="A117" s="17"/>
      <c r="B117" t="s">
        <v>2650</v>
      </c>
    </row>
    <row r="118" spans="1:15" ht="12" customHeight="1">
      <c r="A118" s="17"/>
    </row>
    <row r="119" spans="1:15" ht="12" customHeight="1">
      <c r="A119" s="17" t="s">
        <v>2624</v>
      </c>
      <c r="B119" t="s">
        <v>2629</v>
      </c>
    </row>
    <row r="120" spans="1:15" ht="12.75" customHeight="1">
      <c r="A120" s="17"/>
      <c r="B120" t="s">
        <v>2626</v>
      </c>
    </row>
    <row r="121" spans="1:15" ht="12" customHeight="1">
      <c r="A121" s="17"/>
      <c r="B121" t="s">
        <v>2627</v>
      </c>
    </row>
    <row r="122" spans="1:15" ht="12.75" customHeight="1">
      <c r="A122" s="17"/>
      <c r="B122" t="s">
        <v>2628</v>
      </c>
    </row>
    <row r="123" spans="1:15" ht="12.75" customHeight="1">
      <c r="A123" s="17"/>
      <c r="B123" t="s">
        <v>2630</v>
      </c>
    </row>
    <row r="124" spans="1:15" ht="14.25" customHeight="1">
      <c r="A124" s="478"/>
    </row>
    <row r="125" spans="1:15" ht="14.25" customHeight="1">
      <c r="A125" s="478"/>
    </row>
    <row r="126" spans="1:15" ht="14.25" customHeight="1">
      <c r="A126" s="689" t="s">
        <v>2400</v>
      </c>
      <c r="B126" s="570"/>
      <c r="C126" s="570"/>
      <c r="D126" s="570"/>
      <c r="E126" s="570"/>
      <c r="F126" s="570"/>
      <c r="G126" s="570"/>
      <c r="H126" s="570"/>
      <c r="I126" s="570"/>
      <c r="J126" s="570"/>
      <c r="K126" s="570"/>
      <c r="L126" s="570"/>
      <c r="M126" s="570"/>
      <c r="N126" s="570"/>
      <c r="O126" s="570"/>
    </row>
    <row r="127" spans="1:15" ht="14.25" customHeight="1">
      <c r="A127" s="17" t="s">
        <v>2576</v>
      </c>
      <c r="B127" t="s">
        <v>2577</v>
      </c>
    </row>
    <row r="128" spans="1:15" ht="14.25" customHeight="1">
      <c r="A128" s="17"/>
      <c r="B128" t="s">
        <v>2578</v>
      </c>
    </row>
    <row r="129" spans="1:15" ht="12.75" customHeight="1">
      <c r="A129" s="17"/>
      <c r="B129" t="s">
        <v>2579</v>
      </c>
    </row>
    <row r="130" spans="1:15" ht="12.75" customHeight="1">
      <c r="A130" s="17"/>
      <c r="B130" t="s">
        <v>2580</v>
      </c>
    </row>
    <row r="131" spans="1:15" ht="12.75" customHeight="1">
      <c r="A131" s="17"/>
      <c r="B131" t="s">
        <v>2581</v>
      </c>
    </row>
    <row r="132" spans="1:15" ht="12.75" customHeight="1">
      <c r="A132" s="17"/>
    </row>
    <row r="133" spans="1:15" ht="12.75" customHeight="1">
      <c r="A133" s="17" t="s">
        <v>2401</v>
      </c>
      <c r="B133" s="38" t="s">
        <v>2402</v>
      </c>
    </row>
    <row r="134" spans="1:15" ht="12.75" customHeight="1">
      <c r="A134" s="478"/>
      <c r="B134" s="1377" t="s">
        <v>2449</v>
      </c>
      <c r="C134" s="1377"/>
      <c r="D134" s="1377"/>
      <c r="E134" s="1377"/>
      <c r="F134" s="1377"/>
      <c r="G134" s="1377"/>
      <c r="H134" s="1377"/>
      <c r="I134" s="1377"/>
      <c r="J134" s="1377"/>
      <c r="K134" s="1377"/>
      <c r="L134" s="1377"/>
      <c r="M134" s="1377"/>
      <c r="N134" s="1377"/>
      <c r="O134" s="1377"/>
    </row>
    <row r="135" spans="1:15" ht="12.75" customHeight="1">
      <c r="A135" s="478"/>
      <c r="B135" s="38" t="s">
        <v>2450</v>
      </c>
    </row>
    <row r="136" spans="1:15" ht="18">
      <c r="A136" s="478"/>
      <c r="B136" s="38" t="s">
        <v>2451</v>
      </c>
    </row>
    <row r="137" spans="1:15" ht="18">
      <c r="A137" s="478"/>
      <c r="B137" s="38" t="s">
        <v>2573</v>
      </c>
    </row>
    <row r="138" spans="1:15" ht="18">
      <c r="A138" s="478"/>
      <c r="B138" s="38" t="s">
        <v>2574</v>
      </c>
    </row>
    <row r="139" spans="1:15" ht="18">
      <c r="A139" s="478"/>
    </row>
    <row r="140" spans="1:15" ht="18">
      <c r="A140" s="478"/>
    </row>
    <row r="141" spans="1:15" ht="18">
      <c r="A141" s="478"/>
      <c r="B141" s="38" t="s">
        <v>2559</v>
      </c>
    </row>
    <row r="142" spans="1:15" ht="18">
      <c r="A142" s="478"/>
      <c r="B142" s="38" t="s">
        <v>2560</v>
      </c>
    </row>
    <row r="143" spans="1:15" ht="18">
      <c r="A143" s="478"/>
    </row>
    <row r="144" spans="1:15" ht="12.75" customHeight="1">
      <c r="A144" s="478"/>
    </row>
    <row r="145" spans="1:15" ht="12.75" customHeight="1">
      <c r="A145" s="478"/>
    </row>
    <row r="146" spans="1:15" ht="12.75" customHeight="1">
      <c r="A146" s="478"/>
    </row>
    <row r="147" spans="1:15" ht="12.75" customHeight="1">
      <c r="A147" s="689" t="s">
        <v>2264</v>
      </c>
      <c r="B147" s="570"/>
      <c r="C147" s="570"/>
      <c r="D147" s="570"/>
      <c r="E147" s="570"/>
      <c r="F147" s="570"/>
      <c r="G147" s="570"/>
      <c r="H147" s="570"/>
      <c r="I147" s="570"/>
      <c r="J147" s="570"/>
      <c r="K147" s="570"/>
      <c r="L147" s="570"/>
      <c r="M147" s="570"/>
      <c r="N147" s="570"/>
      <c r="O147" s="570"/>
    </row>
    <row r="148" spans="1:15" ht="12.75" customHeight="1">
      <c r="A148" s="17" t="s">
        <v>2265</v>
      </c>
      <c r="B148" s="38" t="s">
        <v>2266</v>
      </c>
    </row>
    <row r="149" spans="1:15" ht="12.75" customHeight="1">
      <c r="A149" s="478"/>
      <c r="B149" t="s">
        <v>2357</v>
      </c>
    </row>
    <row r="150" spans="1:15" ht="12.75" customHeight="1">
      <c r="A150" s="478"/>
      <c r="B150" t="s">
        <v>2358</v>
      </c>
    </row>
    <row r="151" spans="1:15" ht="12.75" customHeight="1">
      <c r="A151" s="478"/>
      <c r="B151" t="s">
        <v>2359</v>
      </c>
    </row>
    <row r="152" spans="1:15" ht="18">
      <c r="A152" s="478"/>
      <c r="B152" t="s">
        <v>2360</v>
      </c>
    </row>
    <row r="153" spans="1:15" ht="18">
      <c r="A153" s="478"/>
      <c r="B153" t="s">
        <v>2361</v>
      </c>
    </row>
    <row r="154" spans="1:15" ht="18">
      <c r="A154" s="478"/>
      <c r="B154" t="s">
        <v>2362</v>
      </c>
    </row>
    <row r="155" spans="1:15" ht="18">
      <c r="A155" s="478"/>
      <c r="B155" t="s">
        <v>2363</v>
      </c>
    </row>
    <row r="156" spans="1:15" ht="18">
      <c r="A156" s="478"/>
    </row>
    <row r="157" spans="1:15">
      <c r="A157" s="689" t="s">
        <v>2029</v>
      </c>
      <c r="B157" s="570"/>
      <c r="C157" s="570"/>
      <c r="D157" s="570"/>
      <c r="E157" s="570"/>
      <c r="F157" s="570"/>
      <c r="G157" s="570"/>
      <c r="H157" s="570"/>
      <c r="I157" s="570"/>
      <c r="J157" s="570"/>
      <c r="K157" s="570"/>
      <c r="L157" s="570"/>
      <c r="M157" s="570"/>
      <c r="N157" s="570"/>
      <c r="O157" s="570"/>
    </row>
    <row r="158" spans="1:15">
      <c r="A158" s="17" t="s">
        <v>2030</v>
      </c>
      <c r="B158" s="38" t="s">
        <v>2031</v>
      </c>
    </row>
    <row r="159" spans="1:15">
      <c r="A159" s="17"/>
      <c r="B159" s="38" t="s">
        <v>2035</v>
      </c>
    </row>
    <row r="160" spans="1:15" ht="24" customHeight="1">
      <c r="A160" s="478"/>
      <c r="B160" s="38" t="s">
        <v>2032</v>
      </c>
    </row>
    <row r="161" spans="1:15" ht="18">
      <c r="A161" s="478"/>
      <c r="B161" t="s">
        <v>2033</v>
      </c>
    </row>
    <row r="162" spans="1:15" ht="18">
      <c r="A162" s="478"/>
    </row>
    <row r="163" spans="1:15" ht="24" customHeight="1">
      <c r="A163" s="478"/>
    </row>
    <row r="164" spans="1:15" ht="12.75" customHeight="1">
      <c r="A164" s="689" t="s">
        <v>1861</v>
      </c>
      <c r="B164" s="570"/>
      <c r="C164" s="570"/>
      <c r="D164" s="570"/>
      <c r="E164" s="570"/>
      <c r="F164" s="570"/>
      <c r="G164" s="570"/>
      <c r="H164" s="570"/>
      <c r="I164" s="570"/>
      <c r="J164" s="570"/>
      <c r="K164" s="570"/>
      <c r="L164" s="570"/>
      <c r="M164" s="570"/>
      <c r="N164" s="570"/>
      <c r="O164" s="570"/>
    </row>
    <row r="165" spans="1:15" ht="12.75" customHeight="1">
      <c r="A165" s="17" t="s">
        <v>2020</v>
      </c>
      <c r="B165" t="s">
        <v>2022</v>
      </c>
    </row>
    <row r="166" spans="1:15" ht="12.75" customHeight="1">
      <c r="A166" s="17"/>
      <c r="B166" t="s">
        <v>2021</v>
      </c>
    </row>
    <row r="167" spans="1:15" ht="12.75" customHeight="1">
      <c r="A167" s="17"/>
    </row>
    <row r="168" spans="1:15" ht="12.75" customHeight="1">
      <c r="A168" s="17" t="s">
        <v>2014</v>
      </c>
      <c r="B168" t="s">
        <v>2015</v>
      </c>
    </row>
    <row r="169" spans="1:15" ht="12.75" customHeight="1">
      <c r="A169" s="17"/>
      <c r="B169" t="s">
        <v>2016</v>
      </c>
    </row>
    <row r="170" spans="1:15" ht="12.75" customHeight="1">
      <c r="A170" s="17"/>
      <c r="B170" t="s">
        <v>2018</v>
      </c>
    </row>
    <row r="171" spans="1:15">
      <c r="A171" s="17"/>
    </row>
    <row r="172" spans="1:15">
      <c r="A172" s="17" t="s">
        <v>1862</v>
      </c>
      <c r="B172" s="38" t="s">
        <v>1932</v>
      </c>
    </row>
    <row r="173" spans="1:15" ht="18">
      <c r="A173" s="478"/>
      <c r="B173" s="38" t="s">
        <v>1933</v>
      </c>
    </row>
    <row r="174" spans="1:15" ht="18">
      <c r="A174" s="478"/>
      <c r="B174" s="38" t="s">
        <v>1868</v>
      </c>
    </row>
    <row r="175" spans="1:15" ht="18">
      <c r="A175" s="478"/>
      <c r="B175" s="38" t="s">
        <v>1931</v>
      </c>
    </row>
    <row r="176" spans="1:15">
      <c r="A176" s="17" t="s">
        <v>2009</v>
      </c>
      <c r="B176" s="38" t="s">
        <v>2012</v>
      </c>
    </row>
    <row r="177" spans="1:15" ht="18">
      <c r="A177" s="478"/>
      <c r="B177" s="38" t="s">
        <v>2010</v>
      </c>
    </row>
    <row r="178" spans="1:15" ht="18">
      <c r="A178" s="478"/>
      <c r="B178" s="38" t="s">
        <v>2011</v>
      </c>
    </row>
    <row r="179" spans="1:15" ht="18">
      <c r="A179" s="478"/>
    </row>
    <row r="180" spans="1:15">
      <c r="A180" s="689" t="s">
        <v>1834</v>
      </c>
      <c r="B180" s="570"/>
      <c r="C180" s="570"/>
      <c r="D180" s="570"/>
      <c r="E180" s="570"/>
      <c r="F180" s="570"/>
      <c r="G180" s="570"/>
      <c r="H180" s="570"/>
      <c r="I180" s="570"/>
      <c r="J180" s="570"/>
      <c r="K180" s="570"/>
      <c r="L180" s="570"/>
      <c r="M180" s="570"/>
      <c r="N180" s="570"/>
      <c r="O180" s="570"/>
    </row>
    <row r="181" spans="1:15">
      <c r="A181" s="17" t="s">
        <v>1860</v>
      </c>
    </row>
    <row r="182" spans="1:15">
      <c r="A182" s="17"/>
      <c r="B182" s="38" t="s">
        <v>1859</v>
      </c>
    </row>
    <row r="183" spans="1:15">
      <c r="A183" s="17" t="s">
        <v>1858</v>
      </c>
    </row>
    <row r="184" spans="1:15">
      <c r="A184" s="17"/>
      <c r="B184" s="38" t="s">
        <v>1843</v>
      </c>
    </row>
    <row r="185" spans="1:15">
      <c r="A185" s="17" t="s">
        <v>1842</v>
      </c>
    </row>
    <row r="186" spans="1:15">
      <c r="A186" s="17" t="s">
        <v>1828</v>
      </c>
      <c r="B186" s="38" t="s">
        <v>1843</v>
      </c>
    </row>
    <row r="187" spans="1:15">
      <c r="A187" s="17" t="s">
        <v>1839</v>
      </c>
    </row>
    <row r="188" spans="1:15">
      <c r="A188" s="38" t="s">
        <v>1840</v>
      </c>
      <c r="B188" s="38" t="s">
        <v>1841</v>
      </c>
    </row>
    <row r="189" spans="1:15">
      <c r="A189" s="17"/>
    </row>
    <row r="190" spans="1:15">
      <c r="A190" s="17" t="s">
        <v>1829</v>
      </c>
    </row>
    <row r="191" spans="1:15">
      <c r="A191" s="38" t="s">
        <v>1830</v>
      </c>
      <c r="B191" s="38" t="s">
        <v>1831</v>
      </c>
    </row>
    <row r="192" spans="1:15">
      <c r="A192" s="38" t="s">
        <v>1832</v>
      </c>
      <c r="B192" s="38" t="s">
        <v>1833</v>
      </c>
    </row>
    <row r="193" spans="1:15">
      <c r="A193" s="38" t="s">
        <v>1540</v>
      </c>
      <c r="B193" s="38" t="s">
        <v>1826</v>
      </c>
    </row>
    <row r="194" spans="1:15">
      <c r="A194" s="38" t="s">
        <v>1828</v>
      </c>
      <c r="B194" s="38" t="s">
        <v>1827</v>
      </c>
    </row>
    <row r="195" spans="1:15" ht="18">
      <c r="A195" s="478"/>
    </row>
    <row r="196" spans="1:15" ht="18">
      <c r="A196" s="478"/>
    </row>
    <row r="197" spans="1:15" ht="18">
      <c r="A197" s="478"/>
    </row>
    <row r="198" spans="1:15" ht="18">
      <c r="A198" s="549"/>
      <c r="B198" s="544"/>
      <c r="C198" s="544"/>
      <c r="D198" s="544"/>
      <c r="E198" s="544"/>
      <c r="F198" s="544"/>
      <c r="G198" s="544"/>
      <c r="H198" s="544"/>
      <c r="I198" s="544"/>
      <c r="J198" s="544"/>
      <c r="K198" s="544"/>
      <c r="L198" s="544"/>
      <c r="M198" s="544"/>
      <c r="N198" s="544"/>
      <c r="O198" s="544"/>
    </row>
    <row r="199" spans="1:15">
      <c r="A199" s="537" t="s">
        <v>1631</v>
      </c>
      <c r="B199" s="447"/>
      <c r="C199" s="447"/>
      <c r="D199" s="447"/>
      <c r="E199" s="447"/>
      <c r="F199" s="447"/>
      <c r="G199" s="447"/>
      <c r="H199" s="447"/>
      <c r="I199" s="447"/>
      <c r="J199" s="447"/>
      <c r="K199" s="447"/>
      <c r="L199" s="447"/>
      <c r="M199" s="447"/>
      <c r="N199" s="447"/>
      <c r="O199" s="447"/>
    </row>
    <row r="200" spans="1:15">
      <c r="A200" s="538"/>
      <c r="B200" s="538"/>
      <c r="C200" s="539"/>
      <c r="D200" s="539"/>
      <c r="E200" s="539"/>
      <c r="F200" s="539"/>
      <c r="G200" s="539"/>
      <c r="H200" s="539"/>
      <c r="I200" s="539"/>
    </row>
    <row r="201" spans="1:15">
      <c r="A201" s="17" t="s">
        <v>1628</v>
      </c>
    </row>
    <row r="202" spans="1:15">
      <c r="A202" s="38" t="s">
        <v>1629</v>
      </c>
      <c r="B202" s="38" t="s">
        <v>1630</v>
      </c>
    </row>
    <row r="203" spans="1:15">
      <c r="A203" s="38"/>
      <c r="B203" s="38" t="s">
        <v>1760</v>
      </c>
    </row>
    <row r="204" spans="1:15">
      <c r="A204" s="38"/>
      <c r="B204" s="38"/>
    </row>
    <row r="205" spans="1:15">
      <c r="A205" s="38" t="s">
        <v>1540</v>
      </c>
      <c r="B205" s="38" t="s">
        <v>1632</v>
      </c>
    </row>
    <row r="206" spans="1:15">
      <c r="B206" s="38" t="s">
        <v>1633</v>
      </c>
    </row>
    <row r="207" spans="1:15">
      <c r="A207" s="38"/>
      <c r="B207" s="38" t="s">
        <v>1634</v>
      </c>
    </row>
    <row r="208" spans="1:15">
      <c r="A208" s="38"/>
      <c r="B208" s="38"/>
    </row>
    <row r="209" spans="1:15">
      <c r="A209" s="38" t="s">
        <v>1635</v>
      </c>
      <c r="B209" s="38" t="s">
        <v>1636</v>
      </c>
    </row>
    <row r="210" spans="1:15">
      <c r="B210" s="38"/>
    </row>
    <row r="211" spans="1:15">
      <c r="A211" s="38" t="s">
        <v>1674</v>
      </c>
      <c r="B211" s="38" t="s">
        <v>1675</v>
      </c>
    </row>
    <row r="212" spans="1:15">
      <c r="B212" s="38" t="s">
        <v>1676</v>
      </c>
    </row>
    <row r="213" spans="1:15">
      <c r="A213" s="38"/>
    </row>
    <row r="214" spans="1:15">
      <c r="A214" t="s">
        <v>1677</v>
      </c>
      <c r="B214" t="s">
        <v>1678</v>
      </c>
    </row>
    <row r="217" spans="1:15">
      <c r="A217" t="s">
        <v>1757</v>
      </c>
      <c r="B217" t="s">
        <v>1758</v>
      </c>
    </row>
    <row r="218" spans="1:15">
      <c r="B218" t="s">
        <v>1759</v>
      </c>
    </row>
    <row r="220" spans="1:15">
      <c r="A220" s="38"/>
    </row>
    <row r="221" spans="1:15">
      <c r="A221" s="688" t="s">
        <v>1455</v>
      </c>
      <c r="B221" s="544"/>
      <c r="C221" s="544"/>
      <c r="D221" s="544"/>
      <c r="E221" s="544"/>
      <c r="F221" s="544"/>
      <c r="G221" s="544"/>
      <c r="H221" s="544"/>
      <c r="I221" s="544"/>
      <c r="J221" s="544"/>
      <c r="K221" s="544"/>
      <c r="L221" s="544"/>
      <c r="M221" s="544"/>
      <c r="N221" s="544"/>
      <c r="O221" s="544"/>
    </row>
    <row r="223" spans="1:15">
      <c r="A223" s="17" t="s">
        <v>1457</v>
      </c>
    </row>
    <row r="224" spans="1:15">
      <c r="A224" s="38" t="s">
        <v>1458</v>
      </c>
      <c r="B224" s="38" t="s">
        <v>1459</v>
      </c>
    </row>
    <row r="225" spans="1:2">
      <c r="B225" s="38" t="s">
        <v>1460</v>
      </c>
    </row>
    <row r="227" spans="1:2">
      <c r="A227" s="38" t="s">
        <v>1542</v>
      </c>
    </row>
    <row r="229" spans="1:2">
      <c r="A229" s="38" t="s">
        <v>1540</v>
      </c>
      <c r="B229" s="38" t="s">
        <v>1541</v>
      </c>
    </row>
    <row r="231" spans="1:2">
      <c r="A231" s="38" t="s">
        <v>1526</v>
      </c>
      <c r="B231" s="38" t="s">
        <v>1414</v>
      </c>
    </row>
    <row r="232" spans="1:2">
      <c r="B232" s="38" t="s">
        <v>1437</v>
      </c>
    </row>
    <row r="234" spans="1:2">
      <c r="B234" t="s">
        <v>1415</v>
      </c>
    </row>
    <row r="237" spans="1:2">
      <c r="B237" t="s">
        <v>1416</v>
      </c>
    </row>
    <row r="240" spans="1:2">
      <c r="B240" t="s">
        <v>1417</v>
      </c>
    </row>
    <row r="243" spans="1:2">
      <c r="B243" s="38" t="s">
        <v>1428</v>
      </c>
    </row>
    <row r="245" spans="1:2">
      <c r="B245" t="s">
        <v>1418</v>
      </c>
    </row>
    <row r="246" spans="1:2">
      <c r="B246" t="s">
        <v>1419</v>
      </c>
    </row>
    <row r="248" spans="1:2">
      <c r="A248" s="38"/>
      <c r="B248" s="38" t="s">
        <v>1429</v>
      </c>
    </row>
    <row r="251" spans="1:2">
      <c r="A251" s="38" t="s">
        <v>1438</v>
      </c>
      <c r="B251" s="38" t="s">
        <v>1451</v>
      </c>
    </row>
    <row r="252" spans="1:2">
      <c r="B252" s="38" t="s">
        <v>1439</v>
      </c>
    </row>
    <row r="255" spans="1:2">
      <c r="A255" t="s">
        <v>1548</v>
      </c>
    </row>
    <row r="257" spans="1:15">
      <c r="B257" t="s">
        <v>1549</v>
      </c>
    </row>
    <row r="260" spans="1:15">
      <c r="A260" t="s">
        <v>1550</v>
      </c>
      <c r="B260" t="s">
        <v>1551</v>
      </c>
    </row>
    <row r="261" spans="1:15">
      <c r="B261" t="s">
        <v>1553</v>
      </c>
    </row>
    <row r="264" spans="1:15">
      <c r="A264" t="s">
        <v>1552</v>
      </c>
      <c r="B264" t="s">
        <v>1554</v>
      </c>
    </row>
    <row r="266" spans="1:15">
      <c r="B266" t="s">
        <v>1555</v>
      </c>
    </row>
    <row r="269" spans="1:15">
      <c r="A269" s="537" t="s">
        <v>1410</v>
      </c>
      <c r="B269" s="447"/>
      <c r="C269" s="447"/>
      <c r="D269" s="447"/>
      <c r="E269" s="447"/>
      <c r="F269" s="447"/>
      <c r="G269" s="447"/>
      <c r="H269" s="447"/>
      <c r="I269" s="447"/>
      <c r="J269" s="447"/>
      <c r="K269" s="447"/>
      <c r="L269" s="447"/>
      <c r="M269" s="447"/>
      <c r="N269" s="447"/>
      <c r="O269" s="447"/>
    </row>
    <row r="270" spans="1:15">
      <c r="A270" s="538" t="s">
        <v>1411</v>
      </c>
      <c r="B270" s="538" t="s">
        <v>1422</v>
      </c>
      <c r="C270" s="539"/>
      <c r="D270" s="539"/>
      <c r="E270" s="539"/>
      <c r="F270" s="539"/>
      <c r="G270" s="539"/>
      <c r="H270" s="539"/>
      <c r="I270" s="539"/>
    </row>
    <row r="271" spans="1:15">
      <c r="A271" t="s">
        <v>1423</v>
      </c>
      <c r="B271" t="s">
        <v>1424</v>
      </c>
    </row>
    <row r="273" spans="1:2">
      <c r="A273" s="38" t="s">
        <v>1401</v>
      </c>
      <c r="B273" s="38" t="s">
        <v>1452</v>
      </c>
    </row>
    <row r="276" spans="1:2">
      <c r="A276" s="38" t="s">
        <v>1402</v>
      </c>
    </row>
    <row r="279" spans="1:2">
      <c r="A279" s="38" t="s">
        <v>1403</v>
      </c>
      <c r="B279" s="38" t="s">
        <v>1404</v>
      </c>
    </row>
    <row r="280" spans="1:2">
      <c r="B280" s="38" t="s">
        <v>1405</v>
      </c>
    </row>
    <row r="281" spans="1:2">
      <c r="B281" s="38"/>
    </row>
    <row r="284" spans="1:2">
      <c r="A284" s="38" t="s">
        <v>1406</v>
      </c>
    </row>
    <row r="287" spans="1:2">
      <c r="A287" s="38" t="s">
        <v>1407</v>
      </c>
      <c r="B287" s="38" t="s">
        <v>1408</v>
      </c>
    </row>
    <row r="288" spans="1:2">
      <c r="B288" s="38" t="s">
        <v>1409</v>
      </c>
    </row>
    <row r="291" spans="1:1">
      <c r="A291" s="38" t="s">
        <v>1430</v>
      </c>
    </row>
  </sheetData>
  <sheetProtection algorithmName="SHA-512" hashValue="WZ/OKOBp7Rr+jmHX6rSpUlXGTgWEOIjlhR5LNfZ9fhUWr6pRWKq1aDGUDfnd0uflrSMSM/TMNkhPpTQNuwuwdQ==" saltValue="Npqh0fknNpIO3G3k0pndwg==" spinCount="100000" sheet="1" objects="1" scenarios="1"/>
  <customSheetViews>
    <customSheetView guid="{FC3B3501-CA52-40D7-B049-0E027A15B235}">
      <pageMargins left="0.7" right="0.7" top="0.75" bottom="0.75" header="0.3" footer="0.3"/>
    </customSheetView>
  </customSheetViews>
  <mergeCells count="1">
    <mergeCell ref="B134:O134"/>
  </mergeCells>
  <phoneticPr fontId="25" type="noConversion"/>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31315-2478-4E28-87FD-8533E0CEC2A3}">
  <dimension ref="A1:D107"/>
  <sheetViews>
    <sheetView topLeftCell="A81" workbookViewId="0">
      <selection activeCell="C108" sqref="C108"/>
    </sheetView>
  </sheetViews>
  <sheetFormatPr defaultRowHeight="12.75"/>
  <cols>
    <col min="1" max="1" width="38.7109375" bestFit="1" customWidth="1"/>
  </cols>
  <sheetData>
    <row r="1" spans="1:4">
      <c r="A1" s="17" t="s">
        <v>3721</v>
      </c>
    </row>
    <row r="2" spans="1:4" ht="15">
      <c r="A2" s="1204" t="s">
        <v>3634</v>
      </c>
      <c r="B2" s="1204" t="s">
        <v>3635</v>
      </c>
      <c r="C2" s="1204" t="s">
        <v>3636</v>
      </c>
      <c r="D2" s="1204" t="s">
        <v>919</v>
      </c>
    </row>
    <row r="3" spans="1:4">
      <c r="A3" t="s">
        <v>3329</v>
      </c>
      <c r="B3" t="s">
        <v>3637</v>
      </c>
    </row>
    <row r="4" spans="1:4">
      <c r="A4" t="s">
        <v>3638</v>
      </c>
      <c r="B4" t="s">
        <v>3637</v>
      </c>
    </row>
    <row r="5" spans="1:4">
      <c r="A5" t="s">
        <v>3639</v>
      </c>
      <c r="B5" t="s">
        <v>3637</v>
      </c>
    </row>
    <row r="6" spans="1:4">
      <c r="A6" t="s">
        <v>3640</v>
      </c>
      <c r="B6" t="s">
        <v>3641</v>
      </c>
    </row>
    <row r="7" spans="1:4">
      <c r="A7" t="s">
        <v>2336</v>
      </c>
      <c r="B7" t="s">
        <v>3637</v>
      </c>
    </row>
    <row r="8" spans="1:4">
      <c r="A8" t="s">
        <v>207</v>
      </c>
      <c r="B8" t="s">
        <v>3637</v>
      </c>
    </row>
    <row r="9" spans="1:4">
      <c r="A9" t="s">
        <v>3642</v>
      </c>
      <c r="B9" t="s">
        <v>3637</v>
      </c>
    </row>
    <row r="10" spans="1:4">
      <c r="A10" t="s">
        <v>3643</v>
      </c>
      <c r="B10" t="s">
        <v>3637</v>
      </c>
    </row>
    <row r="11" spans="1:4">
      <c r="A11" t="s">
        <v>3644</v>
      </c>
      <c r="B11" t="s">
        <v>3637</v>
      </c>
    </row>
    <row r="12" spans="1:4">
      <c r="A12" t="s">
        <v>3645</v>
      </c>
      <c r="B12" t="s">
        <v>3637</v>
      </c>
    </row>
    <row r="13" spans="1:4">
      <c r="A13" t="s">
        <v>3646</v>
      </c>
      <c r="B13" t="s">
        <v>3637</v>
      </c>
    </row>
    <row r="14" spans="1:4">
      <c r="A14" t="s">
        <v>3647</v>
      </c>
      <c r="B14" t="s">
        <v>3637</v>
      </c>
    </row>
    <row r="15" spans="1:4">
      <c r="A15" s="1132" t="s">
        <v>3319</v>
      </c>
      <c r="B15" s="1132"/>
      <c r="C15" s="1132"/>
      <c r="D15" s="1132" t="s">
        <v>3648</v>
      </c>
    </row>
    <row r="16" spans="1:4">
      <c r="A16" t="s">
        <v>3649</v>
      </c>
      <c r="B16" t="s">
        <v>3637</v>
      </c>
    </row>
    <row r="17" spans="1:4">
      <c r="A17" s="1132" t="s">
        <v>3650</v>
      </c>
      <c r="B17" s="1132" t="s">
        <v>3641</v>
      </c>
      <c r="C17" s="1132"/>
      <c r="D17" s="1132" t="s">
        <v>3651</v>
      </c>
    </row>
    <row r="18" spans="1:4">
      <c r="A18" s="1132" t="s">
        <v>3652</v>
      </c>
      <c r="B18" s="1132" t="s">
        <v>3641</v>
      </c>
      <c r="C18" s="1132"/>
      <c r="D18" s="1132" t="s">
        <v>3653</v>
      </c>
    </row>
    <row r="19" spans="1:4">
      <c r="A19" t="s">
        <v>3654</v>
      </c>
      <c r="B19" t="s">
        <v>3641</v>
      </c>
    </row>
    <row r="20" spans="1:4">
      <c r="A20" s="1132" t="s">
        <v>3655</v>
      </c>
      <c r="B20" s="1132" t="s">
        <v>3641</v>
      </c>
      <c r="C20" s="1132"/>
      <c r="D20" s="1132" t="s">
        <v>3653</v>
      </c>
    </row>
    <row r="21" spans="1:4">
      <c r="A21" t="s">
        <v>3656</v>
      </c>
      <c r="B21" t="s">
        <v>3641</v>
      </c>
    </row>
    <row r="22" spans="1:4">
      <c r="A22" s="1132" t="s">
        <v>3657</v>
      </c>
      <c r="B22" s="1132" t="s">
        <v>3641</v>
      </c>
      <c r="C22" s="1132"/>
      <c r="D22" s="1132" t="s">
        <v>3651</v>
      </c>
    </row>
    <row r="23" spans="1:4">
      <c r="A23" t="s">
        <v>3658</v>
      </c>
      <c r="B23" t="s">
        <v>3641</v>
      </c>
    </row>
    <row r="24" spans="1:4">
      <c r="A24" t="s">
        <v>3659</v>
      </c>
      <c r="B24" t="s">
        <v>3641</v>
      </c>
    </row>
    <row r="25" spans="1:4">
      <c r="A25" t="s">
        <v>3323</v>
      </c>
      <c r="B25" t="s">
        <v>3641</v>
      </c>
    </row>
    <row r="26" spans="1:4">
      <c r="A26" t="s">
        <v>3660</v>
      </c>
      <c r="B26" t="s">
        <v>3641</v>
      </c>
    </row>
    <row r="27" spans="1:4">
      <c r="A27" t="s">
        <v>3661</v>
      </c>
      <c r="B27" t="s">
        <v>3641</v>
      </c>
    </row>
    <row r="28" spans="1:4">
      <c r="A28" t="s">
        <v>3662</v>
      </c>
      <c r="B28" t="s">
        <v>3641</v>
      </c>
    </row>
    <row r="29" spans="1:4">
      <c r="A29" t="s">
        <v>3663</v>
      </c>
      <c r="B29" t="s">
        <v>3637</v>
      </c>
    </row>
    <row r="30" spans="1:4">
      <c r="A30" t="s">
        <v>3161</v>
      </c>
      <c r="B30" t="s">
        <v>3637</v>
      </c>
    </row>
    <row r="31" spans="1:4">
      <c r="A31" t="s">
        <v>3664</v>
      </c>
      <c r="B31" t="s">
        <v>3637</v>
      </c>
    </row>
    <row r="32" spans="1:4">
      <c r="A32" t="s">
        <v>3162</v>
      </c>
      <c r="B32" t="s">
        <v>3637</v>
      </c>
    </row>
    <row r="33" spans="1:2">
      <c r="A33" t="s">
        <v>3665</v>
      </c>
      <c r="B33" t="s">
        <v>3637</v>
      </c>
    </row>
    <row r="34" spans="1:2">
      <c r="A34" t="s">
        <v>3666</v>
      </c>
      <c r="B34" t="s">
        <v>3637</v>
      </c>
    </row>
    <row r="35" spans="1:2">
      <c r="A35" t="s">
        <v>3667</v>
      </c>
      <c r="B35" t="s">
        <v>3637</v>
      </c>
    </row>
    <row r="36" spans="1:2">
      <c r="A36" t="s">
        <v>3668</v>
      </c>
      <c r="B36" t="s">
        <v>3637</v>
      </c>
    </row>
    <row r="37" spans="1:2">
      <c r="A37" t="s">
        <v>3669</v>
      </c>
      <c r="B37" t="s">
        <v>3637</v>
      </c>
    </row>
    <row r="38" spans="1:2">
      <c r="A38" t="s">
        <v>3670</v>
      </c>
      <c r="B38" t="s">
        <v>3637</v>
      </c>
    </row>
    <row r="39" spans="1:2">
      <c r="A39" t="s">
        <v>3671</v>
      </c>
      <c r="B39" t="s">
        <v>3637</v>
      </c>
    </row>
    <row r="40" spans="1:2">
      <c r="A40" t="s">
        <v>3672</v>
      </c>
      <c r="B40" t="s">
        <v>3637</v>
      </c>
    </row>
    <row r="41" spans="1:2">
      <c r="A41" t="s">
        <v>3673</v>
      </c>
      <c r="B41" t="s">
        <v>3637</v>
      </c>
    </row>
    <row r="42" spans="1:2">
      <c r="A42" t="s">
        <v>3347</v>
      </c>
      <c r="B42" t="s">
        <v>3637</v>
      </c>
    </row>
    <row r="43" spans="1:2">
      <c r="A43" t="s">
        <v>3332</v>
      </c>
      <c r="B43" t="s">
        <v>3637</v>
      </c>
    </row>
    <row r="44" spans="1:2">
      <c r="A44" t="s">
        <v>3333</v>
      </c>
      <c r="B44" t="s">
        <v>3637</v>
      </c>
    </row>
    <row r="45" spans="1:2">
      <c r="A45" t="s">
        <v>3674</v>
      </c>
      <c r="B45" t="s">
        <v>3637</v>
      </c>
    </row>
    <row r="46" spans="1:2">
      <c r="A46" t="s">
        <v>3334</v>
      </c>
      <c r="B46" t="s">
        <v>3637</v>
      </c>
    </row>
    <row r="47" spans="1:2">
      <c r="A47" t="s">
        <v>3675</v>
      </c>
      <c r="B47" t="s">
        <v>3637</v>
      </c>
    </row>
    <row r="48" spans="1:2">
      <c r="A48" t="s">
        <v>3676</v>
      </c>
      <c r="B48" t="s">
        <v>3637</v>
      </c>
    </row>
    <row r="49" spans="1:2">
      <c r="A49" t="s">
        <v>3677</v>
      </c>
      <c r="B49" t="s">
        <v>3637</v>
      </c>
    </row>
    <row r="50" spans="1:2">
      <c r="A50" t="s">
        <v>3678</v>
      </c>
      <c r="B50" t="s">
        <v>3637</v>
      </c>
    </row>
    <row r="51" spans="1:2">
      <c r="A51" t="s">
        <v>3679</v>
      </c>
      <c r="B51" t="s">
        <v>3637</v>
      </c>
    </row>
    <row r="52" spans="1:2">
      <c r="A52" t="s">
        <v>3680</v>
      </c>
      <c r="B52" t="s">
        <v>3637</v>
      </c>
    </row>
    <row r="53" spans="1:2">
      <c r="A53" t="s">
        <v>3681</v>
      </c>
      <c r="B53" t="s">
        <v>3637</v>
      </c>
    </row>
    <row r="54" spans="1:2">
      <c r="A54" t="s">
        <v>3682</v>
      </c>
      <c r="B54" t="s">
        <v>3637</v>
      </c>
    </row>
    <row r="55" spans="1:2">
      <c r="A55" t="s">
        <v>3683</v>
      </c>
      <c r="B55" t="s">
        <v>3637</v>
      </c>
    </row>
    <row r="56" spans="1:2">
      <c r="A56" t="s">
        <v>3684</v>
      </c>
      <c r="B56" t="s">
        <v>3637</v>
      </c>
    </row>
    <row r="57" spans="1:2">
      <c r="A57" t="s">
        <v>3685</v>
      </c>
      <c r="B57" t="s">
        <v>3637</v>
      </c>
    </row>
    <row r="58" spans="1:2">
      <c r="A58" t="s">
        <v>3686</v>
      </c>
      <c r="B58" t="s">
        <v>3637</v>
      </c>
    </row>
    <row r="59" spans="1:2">
      <c r="A59" t="s">
        <v>3687</v>
      </c>
      <c r="B59" t="s">
        <v>3637</v>
      </c>
    </row>
    <row r="60" spans="1:2">
      <c r="A60" t="s">
        <v>3688</v>
      </c>
      <c r="B60" t="s">
        <v>3637</v>
      </c>
    </row>
    <row r="61" spans="1:2">
      <c r="A61" t="s">
        <v>3689</v>
      </c>
      <c r="B61" t="s">
        <v>3637</v>
      </c>
    </row>
    <row r="62" spans="1:2">
      <c r="A62" t="s">
        <v>3690</v>
      </c>
      <c r="B62" t="s">
        <v>3637</v>
      </c>
    </row>
    <row r="63" spans="1:2">
      <c r="A63" t="s">
        <v>3306</v>
      </c>
      <c r="B63" t="s">
        <v>3641</v>
      </c>
    </row>
    <row r="64" spans="1:2">
      <c r="A64" t="s">
        <v>3691</v>
      </c>
      <c r="B64" t="s">
        <v>3641</v>
      </c>
    </row>
    <row r="65" spans="1:4">
      <c r="A65" t="s">
        <v>3692</v>
      </c>
      <c r="B65" t="s">
        <v>3641</v>
      </c>
    </row>
    <row r="66" spans="1:4">
      <c r="A66" s="1132" t="s">
        <v>3693</v>
      </c>
      <c r="B66" s="1132"/>
      <c r="C66" s="1132"/>
      <c r="D66" s="1132" t="s">
        <v>3694</v>
      </c>
    </row>
    <row r="67" spans="1:4">
      <c r="A67" t="s">
        <v>3535</v>
      </c>
      <c r="B67" t="s">
        <v>3637</v>
      </c>
    </row>
    <row r="68" spans="1:4">
      <c r="A68" t="s">
        <v>3529</v>
      </c>
      <c r="B68" t="s">
        <v>3637</v>
      </c>
    </row>
    <row r="69" spans="1:4">
      <c r="A69" t="s">
        <v>3530</v>
      </c>
      <c r="B69" t="s">
        <v>3637</v>
      </c>
    </row>
    <row r="70" spans="1:4">
      <c r="A70" t="s">
        <v>3531</v>
      </c>
      <c r="B70" t="s">
        <v>3637</v>
      </c>
    </row>
    <row r="71" spans="1:4">
      <c r="A71" t="s">
        <v>3532</v>
      </c>
      <c r="B71" t="s">
        <v>3637</v>
      </c>
    </row>
    <row r="72" spans="1:4">
      <c r="A72" t="s">
        <v>3533</v>
      </c>
      <c r="B72" t="s">
        <v>3637</v>
      </c>
    </row>
    <row r="73" spans="1:4">
      <c r="A73" t="s">
        <v>3534</v>
      </c>
      <c r="B73" t="s">
        <v>3637</v>
      </c>
    </row>
    <row r="74" spans="1:4">
      <c r="A74" t="s">
        <v>3695</v>
      </c>
      <c r="B74" t="s">
        <v>3637</v>
      </c>
    </row>
    <row r="75" spans="1:4">
      <c r="A75" t="s">
        <v>3696</v>
      </c>
      <c r="B75" t="s">
        <v>3641</v>
      </c>
    </row>
    <row r="76" spans="1:4">
      <c r="A76" t="s">
        <v>3697</v>
      </c>
      <c r="B76" t="s">
        <v>3641</v>
      </c>
    </row>
    <row r="77" spans="1:4">
      <c r="A77" t="s">
        <v>3698</v>
      </c>
      <c r="B77" t="s">
        <v>3641</v>
      </c>
    </row>
    <row r="78" spans="1:4">
      <c r="A78" t="s">
        <v>3699</v>
      </c>
      <c r="B78" t="s">
        <v>3641</v>
      </c>
    </row>
    <row r="79" spans="1:4">
      <c r="A79" t="s">
        <v>3700</v>
      </c>
      <c r="B79" t="s">
        <v>3641</v>
      </c>
    </row>
    <row r="80" spans="1:4">
      <c r="A80" t="s">
        <v>3701</v>
      </c>
      <c r="B80" t="s">
        <v>3641</v>
      </c>
    </row>
    <row r="81" spans="1:2">
      <c r="A81" t="s">
        <v>3702</v>
      </c>
      <c r="B81" t="s">
        <v>3641</v>
      </c>
    </row>
    <row r="82" spans="1:2">
      <c r="A82" t="s">
        <v>3703</v>
      </c>
      <c r="B82" t="s">
        <v>3641</v>
      </c>
    </row>
    <row r="83" spans="1:2">
      <c r="A83" t="s">
        <v>3598</v>
      </c>
      <c r="B83" t="s">
        <v>3641</v>
      </c>
    </row>
    <row r="84" spans="1:2">
      <c r="A84" t="s">
        <v>3704</v>
      </c>
      <c r="B84" t="s">
        <v>3641</v>
      </c>
    </row>
    <row r="85" spans="1:2">
      <c r="A85" t="s">
        <v>3705</v>
      </c>
      <c r="B85" t="s">
        <v>3641</v>
      </c>
    </row>
    <row r="86" spans="1:2">
      <c r="A86" t="s">
        <v>3706</v>
      </c>
      <c r="B86" t="s">
        <v>3641</v>
      </c>
    </row>
    <row r="87" spans="1:2">
      <c r="A87" t="s">
        <v>3707</v>
      </c>
      <c r="B87" t="s">
        <v>3641</v>
      </c>
    </row>
    <row r="88" spans="1:2">
      <c r="A88" t="s">
        <v>3600</v>
      </c>
      <c r="B88" t="s">
        <v>3641</v>
      </c>
    </row>
    <row r="89" spans="1:2">
      <c r="A89" t="s">
        <v>3708</v>
      </c>
      <c r="B89" t="s">
        <v>3641</v>
      </c>
    </row>
    <row r="90" spans="1:2">
      <c r="A90" t="s">
        <v>3709</v>
      </c>
      <c r="B90" t="s">
        <v>3637</v>
      </c>
    </row>
    <row r="91" spans="1:2">
      <c r="A91" t="s">
        <v>3710</v>
      </c>
      <c r="B91" t="s">
        <v>3637</v>
      </c>
    </row>
    <row r="92" spans="1:2">
      <c r="A92" t="s">
        <v>3711</v>
      </c>
      <c r="B92" t="s">
        <v>3637</v>
      </c>
    </row>
    <row r="93" spans="1:2">
      <c r="A93" t="s">
        <v>3712</v>
      </c>
      <c r="B93" t="s">
        <v>3637</v>
      </c>
    </row>
    <row r="94" spans="1:2">
      <c r="A94" t="s">
        <v>2549</v>
      </c>
      <c r="B94" t="s">
        <v>3641</v>
      </c>
    </row>
    <row r="95" spans="1:2">
      <c r="A95" t="s">
        <v>2550</v>
      </c>
      <c r="B95" t="s">
        <v>3641</v>
      </c>
    </row>
    <row r="96" spans="1:2">
      <c r="A96" t="s">
        <v>2551</v>
      </c>
      <c r="B96" t="s">
        <v>3641</v>
      </c>
    </row>
    <row r="97" spans="1:3">
      <c r="A97" t="s">
        <v>3713</v>
      </c>
      <c r="B97" t="s">
        <v>3641</v>
      </c>
    </row>
    <row r="98" spans="1:3">
      <c r="A98" t="s">
        <v>3714</v>
      </c>
      <c r="B98" t="s">
        <v>3641</v>
      </c>
    </row>
    <row r="99" spans="1:3">
      <c r="A99" t="s">
        <v>3715</v>
      </c>
      <c r="B99" t="s">
        <v>3637</v>
      </c>
    </row>
    <row r="100" spans="1:3">
      <c r="A100" t="s">
        <v>3716</v>
      </c>
      <c r="B100" t="s">
        <v>3637</v>
      </c>
    </row>
    <row r="101" spans="1:3">
      <c r="A101" t="s">
        <v>3717</v>
      </c>
      <c r="B101" t="s">
        <v>3637</v>
      </c>
    </row>
    <row r="102" spans="1:3">
      <c r="A102" t="s">
        <v>3718</v>
      </c>
      <c r="B102" t="s">
        <v>3637</v>
      </c>
    </row>
    <row r="103" spans="1:3">
      <c r="A103" t="s">
        <v>3098</v>
      </c>
      <c r="B103" t="s">
        <v>3637</v>
      </c>
    </row>
    <row r="104" spans="1:3">
      <c r="A104" t="s">
        <v>2556</v>
      </c>
      <c r="B104" t="s">
        <v>3641</v>
      </c>
    </row>
    <row r="105" spans="1:3">
      <c r="A105" t="s">
        <v>3719</v>
      </c>
      <c r="B105" t="s">
        <v>3641</v>
      </c>
      <c r="C105" t="s">
        <v>3641</v>
      </c>
    </row>
    <row r="106" spans="1:3">
      <c r="A106" t="s">
        <v>3720</v>
      </c>
      <c r="B106" t="s">
        <v>3641</v>
      </c>
      <c r="C106" t="s">
        <v>3641</v>
      </c>
    </row>
    <row r="107" spans="1:3">
      <c r="A107" t="s">
        <v>3745</v>
      </c>
      <c r="B107" t="s">
        <v>3641</v>
      </c>
      <c r="C107" t="s">
        <v>3641</v>
      </c>
    </row>
  </sheetData>
  <sheetProtection algorithmName="SHA-512" hashValue="JowjMOel3ducnGPLpGIvDlENJug6nEKcTy83GFpagSlawUgsK5QaYiNKB4yqWmGOQew64oZIG3ewjCWdJ8e1zg==" saltValue="hSUqwFfUuzHcqle6lWW4a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O21" sqref="O21"/>
    </sheetView>
  </sheetViews>
  <sheetFormatPr defaultRowHeight="12.75"/>
  <sheetData>
    <row r="1" spans="1:11" ht="60">
      <c r="A1" s="1331" t="s">
        <v>707</v>
      </c>
      <c r="B1" s="1233"/>
      <c r="C1" s="1233"/>
      <c r="D1" s="1233"/>
      <c r="E1" s="1233"/>
      <c r="F1" s="1233"/>
      <c r="G1" s="1233"/>
      <c r="H1" s="1233"/>
      <c r="I1" s="1233"/>
      <c r="J1" s="1233"/>
      <c r="K1" s="2"/>
    </row>
    <row r="2" spans="1:11">
      <c r="A2" s="17"/>
      <c r="B2" s="17"/>
      <c r="C2" s="17"/>
      <c r="D2" s="17"/>
      <c r="E2" s="17"/>
      <c r="F2" s="17"/>
      <c r="G2" s="17"/>
      <c r="H2" s="17"/>
      <c r="I2" s="17"/>
      <c r="J2" s="17"/>
    </row>
    <row r="3" spans="1:11">
      <c r="A3" s="17"/>
      <c r="B3" s="17"/>
      <c r="C3" s="17"/>
      <c r="D3" s="17"/>
      <c r="E3" s="17"/>
      <c r="F3" s="17"/>
      <c r="G3" s="17"/>
      <c r="H3" s="17"/>
      <c r="I3" s="17"/>
      <c r="J3" s="17"/>
    </row>
    <row r="4" spans="1:11">
      <c r="A4" s="17"/>
      <c r="B4" s="17"/>
      <c r="C4" s="17"/>
      <c r="D4" s="17"/>
      <c r="E4" s="17"/>
      <c r="F4" s="17"/>
      <c r="G4" s="17"/>
      <c r="H4" s="17"/>
      <c r="I4" s="17"/>
      <c r="J4" s="17"/>
    </row>
    <row r="5" spans="1:11">
      <c r="A5" s="17"/>
      <c r="B5" s="17"/>
      <c r="C5" s="17"/>
      <c r="D5" s="17"/>
      <c r="E5" s="17"/>
      <c r="F5" s="17"/>
      <c r="G5" s="17"/>
      <c r="H5" s="17"/>
      <c r="I5" s="17"/>
      <c r="J5" s="17"/>
    </row>
    <row r="6" spans="1:11" ht="60">
      <c r="A6" s="1331" t="s">
        <v>708</v>
      </c>
      <c r="B6" s="1233"/>
      <c r="C6" s="1233"/>
      <c r="D6" s="1233"/>
      <c r="E6" s="1233"/>
      <c r="F6" s="1233"/>
      <c r="G6" s="1233"/>
      <c r="H6" s="1233"/>
      <c r="I6" s="1233"/>
      <c r="J6" s="1233"/>
      <c r="K6" s="2"/>
    </row>
    <row r="7" spans="1:11">
      <c r="A7" s="17"/>
      <c r="B7" s="17"/>
      <c r="C7" s="17"/>
      <c r="D7" s="17"/>
      <c r="E7" s="17"/>
      <c r="F7" s="17"/>
      <c r="G7" s="17"/>
      <c r="H7" s="17"/>
      <c r="I7" s="17"/>
      <c r="J7" s="17"/>
    </row>
    <row r="8" spans="1:11">
      <c r="A8" s="17"/>
      <c r="B8" s="17"/>
      <c r="C8" s="17"/>
      <c r="D8" s="17"/>
      <c r="E8" s="17"/>
      <c r="F8" s="17"/>
      <c r="G8" s="17"/>
      <c r="H8" s="17"/>
      <c r="I8" s="17"/>
      <c r="J8" s="17"/>
    </row>
    <row r="9" spans="1:11">
      <c r="A9" s="17"/>
      <c r="B9" s="17"/>
      <c r="C9" s="17"/>
      <c r="D9" s="17"/>
      <c r="E9" s="17"/>
      <c r="F9" s="17"/>
      <c r="G9" s="17"/>
      <c r="H9" s="17"/>
      <c r="I9" s="17"/>
      <c r="J9" s="17"/>
    </row>
    <row r="10" spans="1:11">
      <c r="A10" s="17"/>
      <c r="B10" s="17"/>
      <c r="C10" s="17"/>
      <c r="D10" s="17"/>
      <c r="E10" s="17"/>
      <c r="F10" s="17"/>
      <c r="G10" s="17"/>
      <c r="H10" s="17"/>
      <c r="I10" s="17"/>
      <c r="J10" s="17"/>
    </row>
    <row r="11" spans="1:11" ht="60">
      <c r="A11" s="1331" t="s">
        <v>709</v>
      </c>
      <c r="B11" s="1233"/>
      <c r="C11" s="1233"/>
      <c r="D11" s="1233"/>
      <c r="E11" s="1233"/>
      <c r="F11" s="1233"/>
      <c r="G11" s="1233"/>
      <c r="H11" s="1233"/>
      <c r="I11" s="1233"/>
      <c r="J11" s="1233"/>
      <c r="K11" s="2"/>
    </row>
    <row r="12" spans="1:11">
      <c r="A12" s="17"/>
      <c r="B12" s="17"/>
      <c r="C12" s="17"/>
      <c r="D12" s="17"/>
      <c r="E12" s="17"/>
      <c r="F12" s="17"/>
      <c r="G12" s="17"/>
      <c r="H12" s="17"/>
      <c r="I12" s="17"/>
      <c r="J12" s="17"/>
    </row>
    <row r="13" spans="1:11">
      <c r="A13" s="17"/>
      <c r="B13" s="17"/>
      <c r="C13" s="17"/>
      <c r="D13" s="17"/>
      <c r="E13" s="17"/>
      <c r="F13" s="17"/>
      <c r="G13" s="17"/>
      <c r="H13" s="17"/>
      <c r="I13" s="17"/>
      <c r="J13" s="17"/>
    </row>
    <row r="14" spans="1:11">
      <c r="A14" s="17"/>
      <c r="B14" s="17"/>
      <c r="C14" s="17"/>
      <c r="D14" s="17"/>
      <c r="E14" s="17"/>
      <c r="F14" s="17"/>
      <c r="G14" s="17"/>
      <c r="H14" s="17"/>
      <c r="I14" s="17"/>
      <c r="J14" s="17"/>
    </row>
    <row r="15" spans="1:11">
      <c r="A15" s="17"/>
      <c r="B15" s="17"/>
      <c r="C15" s="17"/>
      <c r="D15" s="17"/>
      <c r="E15" s="17"/>
      <c r="F15" s="17"/>
      <c r="G15" s="17"/>
      <c r="H15" s="17"/>
      <c r="I15" s="17"/>
      <c r="J15" s="17"/>
    </row>
    <row r="16" spans="1:11" ht="60">
      <c r="A16" s="1331" t="s">
        <v>710</v>
      </c>
      <c r="B16" s="1233"/>
      <c r="C16" s="1233"/>
      <c r="D16" s="1233"/>
      <c r="E16" s="1233"/>
      <c r="F16" s="1233"/>
      <c r="G16" s="1233"/>
      <c r="H16" s="1233"/>
      <c r="I16" s="1233"/>
      <c r="J16" s="1233"/>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B22A-8083-4282-ADB7-3C5F5E64DB53}">
  <sheetPr>
    <tabColor theme="9" tint="-0.249977111117893"/>
  </sheetPr>
  <dimension ref="A1:R74"/>
  <sheetViews>
    <sheetView workbookViewId="0">
      <selection activeCell="X50" sqref="X50"/>
    </sheetView>
  </sheetViews>
  <sheetFormatPr defaultRowHeight="12.75"/>
  <cols>
    <col min="1" max="1" width="3.28515625" customWidth="1"/>
    <col min="4" max="4" width="31.42578125" customWidth="1"/>
    <col min="6" max="6" width="11.5703125" customWidth="1"/>
    <col min="7" max="7" width="1.140625" customWidth="1"/>
    <col min="8" max="8" width="11.7109375" customWidth="1"/>
    <col min="9" max="9" width="1.42578125" customWidth="1"/>
    <col min="10" max="10" width="14" customWidth="1"/>
    <col min="11" max="11" width="1.42578125" customWidth="1"/>
    <col min="12" max="12" width="16" customWidth="1"/>
    <col min="13" max="13" width="1.42578125" customWidth="1"/>
    <col min="14" max="14" width="11.140625" customWidth="1"/>
    <col min="15" max="15" width="1.42578125" customWidth="1"/>
    <col min="16" max="16" width="12" customWidth="1"/>
    <col min="17" max="17" width="1.5703125" customWidth="1"/>
    <col min="18" max="18" width="12.85546875" customWidth="1"/>
    <col min="21" max="21" width="8.85546875" customWidth="1"/>
  </cols>
  <sheetData>
    <row r="1" spans="1:18">
      <c r="B1" s="1131" t="s">
        <v>3210</v>
      </c>
      <c r="C1" s="1131"/>
      <c r="D1" s="1131"/>
      <c r="E1" s="1131"/>
      <c r="F1" s="1131"/>
      <c r="G1" s="1131"/>
      <c r="H1" s="1131"/>
      <c r="I1" s="1131"/>
      <c r="J1" s="1131"/>
      <c r="K1" s="1131"/>
      <c r="L1" s="1131"/>
      <c r="M1" s="1131"/>
      <c r="N1" s="1131"/>
      <c r="O1" s="1131"/>
      <c r="P1" s="1131"/>
      <c r="Q1" s="1131"/>
    </row>
    <row r="3" spans="1:18" s="1158" customFormat="1" ht="72.75" customHeight="1">
      <c r="A3" s="1344" t="s">
        <v>3255</v>
      </c>
      <c r="B3" s="1345"/>
      <c r="C3" s="1345"/>
      <c r="D3" s="1345"/>
      <c r="E3" s="1345"/>
      <c r="F3" s="1345"/>
      <c r="G3" s="1345"/>
      <c r="H3" s="1345"/>
      <c r="I3" s="1345"/>
      <c r="J3" s="1345"/>
      <c r="K3" s="1345"/>
      <c r="L3" s="1345"/>
      <c r="M3" s="1345"/>
      <c r="N3" s="1345"/>
      <c r="O3" s="1345"/>
      <c r="P3" s="1345"/>
      <c r="Q3" s="1345"/>
      <c r="R3" s="1345"/>
    </row>
    <row r="4" spans="1:18" s="1158" customFormat="1">
      <c r="A4" s="1344" t="s">
        <v>3256</v>
      </c>
      <c r="B4" s="1345"/>
      <c r="C4" s="1345"/>
      <c r="D4" s="1345"/>
      <c r="E4" s="1345"/>
      <c r="F4" s="1345"/>
      <c r="G4" s="1345"/>
      <c r="H4" s="1345"/>
      <c r="I4" s="1345"/>
      <c r="J4" s="1345"/>
      <c r="K4" s="1345"/>
      <c r="L4" s="1345"/>
      <c r="M4" s="1345"/>
      <c r="N4" s="1345"/>
      <c r="O4" s="1345"/>
      <c r="P4" s="1345"/>
      <c r="Q4" s="1345"/>
      <c r="R4" s="1345"/>
    </row>
    <row r="5" spans="1:18" s="1158" customFormat="1">
      <c r="A5" s="1344" t="s">
        <v>3257</v>
      </c>
      <c r="B5" s="1345"/>
      <c r="C5" s="1345"/>
      <c r="D5" s="1345"/>
      <c r="E5" s="1345"/>
      <c r="F5" s="1345"/>
      <c r="G5" s="1345"/>
      <c r="H5" s="1345"/>
      <c r="I5" s="1345"/>
      <c r="J5" s="1345"/>
      <c r="K5" s="1345"/>
      <c r="L5" s="1345"/>
      <c r="M5" s="1345"/>
      <c r="N5" s="1345"/>
      <c r="O5" s="1345"/>
      <c r="P5" s="1345"/>
      <c r="Q5" s="1345"/>
      <c r="R5" s="1345"/>
    </row>
    <row r="6" spans="1:18" s="1158" customFormat="1">
      <c r="A6" s="1344" t="s">
        <v>3239</v>
      </c>
      <c r="B6" s="1345"/>
      <c r="C6" s="1345"/>
      <c r="D6" s="1345"/>
      <c r="E6" s="1345"/>
      <c r="F6" s="1345"/>
      <c r="G6" s="1345"/>
      <c r="H6" s="1345"/>
      <c r="I6" s="1345"/>
      <c r="J6" s="1345"/>
      <c r="K6" s="1345"/>
      <c r="L6" s="1345"/>
      <c r="M6" s="1345"/>
      <c r="N6" s="1345"/>
      <c r="O6" s="1345"/>
      <c r="P6" s="1345"/>
      <c r="Q6" s="1345"/>
      <c r="R6" s="1345"/>
    </row>
    <row r="7" spans="1:18" s="1158" customFormat="1">
      <c r="A7" s="1344" t="s">
        <v>3240</v>
      </c>
      <c r="B7" s="1345"/>
      <c r="C7" s="1345"/>
      <c r="D7" s="1345"/>
      <c r="E7" s="1345"/>
      <c r="F7" s="1345"/>
      <c r="G7" s="1345"/>
      <c r="H7" s="1345"/>
      <c r="I7" s="1345"/>
      <c r="J7" s="1345"/>
      <c r="K7" s="1345"/>
      <c r="L7" s="1345"/>
      <c r="M7" s="1345"/>
      <c r="N7" s="1345"/>
      <c r="O7" s="1345"/>
      <c r="P7" s="1345"/>
      <c r="Q7" s="1345"/>
      <c r="R7" s="1345"/>
    </row>
    <row r="8" spans="1:18" s="1158" customFormat="1">
      <c r="A8" s="1344" t="s">
        <v>3258</v>
      </c>
      <c r="B8" s="1345"/>
      <c r="C8" s="1345"/>
      <c r="D8" s="1345"/>
      <c r="E8" s="1345"/>
      <c r="F8" s="1345"/>
      <c r="G8" s="1345"/>
      <c r="H8" s="1345"/>
      <c r="I8" s="1345"/>
      <c r="J8" s="1345"/>
      <c r="K8" s="1345"/>
      <c r="L8" s="1345"/>
      <c r="M8" s="1345"/>
      <c r="N8" s="1345"/>
      <c r="O8" s="1345"/>
      <c r="P8" s="1345"/>
      <c r="Q8" s="1345"/>
      <c r="R8" s="1345"/>
    </row>
    <row r="9" spans="1:18" s="1158" customFormat="1">
      <c r="A9" s="1344" t="s">
        <v>3241</v>
      </c>
      <c r="B9" s="1345"/>
      <c r="C9" s="1345"/>
      <c r="D9" s="1345"/>
      <c r="E9" s="1345"/>
      <c r="F9" s="1345"/>
      <c r="G9" s="1345"/>
      <c r="H9" s="1345"/>
      <c r="I9" s="1345"/>
      <c r="J9" s="1345"/>
      <c r="K9" s="1345"/>
      <c r="L9" s="1345"/>
      <c r="M9" s="1345"/>
      <c r="N9" s="1345"/>
      <c r="O9" s="1345"/>
      <c r="P9" s="1345"/>
      <c r="Q9" s="1345"/>
      <c r="R9" s="1345"/>
    </row>
    <row r="10" spans="1:18" s="1158" customFormat="1">
      <c r="A10" s="1344" t="s">
        <v>3242</v>
      </c>
      <c r="B10" s="1345"/>
      <c r="C10" s="1345"/>
      <c r="D10" s="1345"/>
      <c r="E10" s="1345"/>
      <c r="F10" s="1345"/>
      <c r="G10" s="1345"/>
      <c r="H10" s="1345"/>
      <c r="I10" s="1345"/>
      <c r="J10" s="1345"/>
      <c r="K10" s="1345"/>
      <c r="L10" s="1345"/>
      <c r="M10" s="1345"/>
      <c r="N10" s="1345"/>
      <c r="O10" s="1345"/>
      <c r="P10" s="1345"/>
      <c r="Q10" s="1345"/>
      <c r="R10" s="1345"/>
    </row>
    <row r="11" spans="1:18" s="1158" customFormat="1">
      <c r="A11" s="1344" t="s">
        <v>3243</v>
      </c>
      <c r="B11" s="1345"/>
      <c r="C11" s="1345"/>
      <c r="D11" s="1345"/>
      <c r="E11" s="1345"/>
      <c r="F11" s="1345"/>
      <c r="G11" s="1345"/>
      <c r="H11" s="1345"/>
      <c r="I11" s="1345"/>
      <c r="J11" s="1345"/>
      <c r="K11" s="1345"/>
      <c r="L11" s="1345"/>
      <c r="M11" s="1345"/>
      <c r="N11" s="1345"/>
      <c r="O11" s="1345"/>
      <c r="P11" s="1345"/>
      <c r="Q11" s="1345"/>
      <c r="R11" s="1345"/>
    </row>
    <row r="12" spans="1:18" s="1158" customFormat="1">
      <c r="A12" s="1344" t="s">
        <v>3244</v>
      </c>
      <c r="B12" s="1345"/>
      <c r="C12" s="1345"/>
      <c r="D12" s="1345"/>
      <c r="E12" s="1345"/>
      <c r="F12" s="1345"/>
      <c r="G12" s="1345"/>
      <c r="H12" s="1345"/>
      <c r="I12" s="1345"/>
      <c r="J12" s="1345"/>
      <c r="K12" s="1345"/>
      <c r="L12" s="1345"/>
      <c r="M12" s="1345"/>
      <c r="N12" s="1345"/>
      <c r="O12" s="1345"/>
      <c r="P12" s="1345"/>
      <c r="Q12" s="1345"/>
      <c r="R12" s="1345"/>
    </row>
    <row r="13" spans="1:18" s="1158" customFormat="1">
      <c r="A13" s="1344" t="s">
        <v>3245</v>
      </c>
      <c r="B13" s="1345"/>
      <c r="C13" s="1345"/>
      <c r="D13" s="1345"/>
      <c r="E13" s="1345"/>
      <c r="F13" s="1345"/>
      <c r="G13" s="1345"/>
      <c r="H13" s="1345"/>
      <c r="I13" s="1345"/>
      <c r="J13" s="1345"/>
      <c r="K13" s="1345"/>
      <c r="L13" s="1345"/>
      <c r="M13" s="1345"/>
      <c r="N13" s="1345"/>
      <c r="O13" s="1345"/>
      <c r="P13" s="1345"/>
      <c r="Q13" s="1345"/>
      <c r="R13" s="1345"/>
    </row>
    <row r="14" spans="1:18" s="1158" customFormat="1">
      <c r="A14" s="1344" t="s">
        <v>3246</v>
      </c>
      <c r="B14" s="1345"/>
      <c r="C14" s="1345"/>
      <c r="D14" s="1345"/>
      <c r="E14" s="1345"/>
      <c r="F14" s="1345"/>
      <c r="G14" s="1345"/>
      <c r="H14" s="1345"/>
      <c r="I14" s="1345"/>
      <c r="J14" s="1345"/>
      <c r="K14" s="1345"/>
      <c r="L14" s="1345"/>
      <c r="M14" s="1345"/>
      <c r="N14" s="1345"/>
      <c r="O14" s="1345"/>
      <c r="P14" s="1345"/>
      <c r="Q14" s="1345"/>
      <c r="R14" s="1345"/>
    </row>
    <row r="15" spans="1:18" s="1158" customFormat="1">
      <c r="A15" s="1344" t="s">
        <v>3247</v>
      </c>
      <c r="B15" s="1345"/>
      <c r="C15" s="1345"/>
      <c r="D15" s="1345"/>
      <c r="E15" s="1345"/>
      <c r="F15" s="1345"/>
      <c r="G15" s="1345"/>
      <c r="H15" s="1345"/>
      <c r="I15" s="1345"/>
      <c r="J15" s="1345"/>
      <c r="K15" s="1345"/>
      <c r="L15" s="1345"/>
      <c r="M15" s="1345"/>
      <c r="N15" s="1345"/>
      <c r="O15" s="1345"/>
      <c r="P15" s="1345"/>
      <c r="Q15" s="1345"/>
      <c r="R15" s="1345"/>
    </row>
    <row r="16" spans="1:18" s="1158" customFormat="1">
      <c r="A16" s="1344" t="s">
        <v>3248</v>
      </c>
      <c r="B16" s="1345"/>
      <c r="C16" s="1345"/>
      <c r="D16" s="1345"/>
      <c r="E16" s="1345"/>
      <c r="F16" s="1345"/>
      <c r="G16" s="1345"/>
      <c r="H16" s="1345"/>
      <c r="I16" s="1345"/>
      <c r="J16" s="1345"/>
      <c r="K16" s="1345"/>
      <c r="L16" s="1345"/>
      <c r="M16" s="1345"/>
      <c r="N16" s="1345"/>
      <c r="O16" s="1345"/>
      <c r="P16" s="1345"/>
      <c r="Q16" s="1345"/>
      <c r="R16" s="1345"/>
    </row>
    <row r="17" spans="1:18" s="1158" customFormat="1">
      <c r="A17" s="1344" t="s">
        <v>3249</v>
      </c>
      <c r="B17" s="1345"/>
      <c r="C17" s="1345"/>
      <c r="D17" s="1345"/>
      <c r="E17" s="1345"/>
      <c r="F17" s="1345"/>
      <c r="G17" s="1345"/>
      <c r="H17" s="1345"/>
      <c r="I17" s="1345"/>
      <c r="J17" s="1345"/>
      <c r="K17" s="1345"/>
      <c r="L17" s="1345"/>
      <c r="M17" s="1345"/>
      <c r="N17" s="1345"/>
      <c r="O17" s="1345"/>
      <c r="P17" s="1345"/>
      <c r="Q17" s="1345"/>
      <c r="R17" s="1345"/>
    </row>
    <row r="18" spans="1:18" s="1158" customFormat="1">
      <c r="A18" s="1344" t="s">
        <v>3250</v>
      </c>
      <c r="B18" s="1345"/>
      <c r="C18" s="1345"/>
      <c r="D18" s="1345"/>
      <c r="E18" s="1345"/>
      <c r="F18" s="1345"/>
      <c r="G18" s="1345"/>
      <c r="H18" s="1345"/>
      <c r="I18" s="1345"/>
      <c r="J18" s="1345"/>
      <c r="K18" s="1345"/>
      <c r="L18" s="1345"/>
      <c r="M18" s="1345"/>
      <c r="N18" s="1345"/>
      <c r="O18" s="1345"/>
      <c r="P18" s="1345"/>
      <c r="Q18" s="1345"/>
      <c r="R18" s="1345"/>
    </row>
    <row r="19" spans="1:18" s="1158" customFormat="1">
      <c r="A19" s="1344" t="s">
        <v>3251</v>
      </c>
      <c r="B19" s="1345"/>
      <c r="C19" s="1345"/>
      <c r="D19" s="1345"/>
      <c r="E19" s="1345"/>
      <c r="F19" s="1345"/>
      <c r="G19" s="1345"/>
      <c r="H19" s="1345"/>
      <c r="I19" s="1345"/>
      <c r="J19" s="1345"/>
      <c r="K19" s="1345"/>
      <c r="L19" s="1345"/>
      <c r="M19" s="1345"/>
      <c r="N19" s="1345"/>
      <c r="O19" s="1345"/>
      <c r="P19" s="1345"/>
      <c r="Q19" s="1345"/>
      <c r="R19" s="1345"/>
    </row>
    <row r="20" spans="1:18" s="1158" customFormat="1">
      <c r="A20" s="1344" t="s">
        <v>3252</v>
      </c>
      <c r="B20" s="1345"/>
      <c r="C20" s="1345"/>
      <c r="D20" s="1345"/>
      <c r="E20" s="1345"/>
      <c r="F20" s="1345"/>
      <c r="G20" s="1345"/>
      <c r="H20" s="1345"/>
      <c r="I20" s="1345"/>
      <c r="J20" s="1345"/>
      <c r="K20" s="1345"/>
      <c r="L20" s="1345"/>
      <c r="M20" s="1345"/>
      <c r="N20" s="1345"/>
      <c r="O20" s="1345"/>
      <c r="P20" s="1345"/>
      <c r="Q20" s="1345"/>
      <c r="R20" s="1345"/>
    </row>
    <row r="21" spans="1:18" s="1158" customFormat="1">
      <c r="A21" s="1344" t="s">
        <v>3253</v>
      </c>
      <c r="B21" s="1345"/>
      <c r="C21" s="1345"/>
      <c r="D21" s="1345"/>
      <c r="E21" s="1345"/>
      <c r="F21" s="1345"/>
      <c r="G21" s="1345"/>
      <c r="H21" s="1345"/>
      <c r="I21" s="1345"/>
      <c r="J21" s="1345"/>
      <c r="K21" s="1345"/>
      <c r="L21" s="1345"/>
      <c r="M21" s="1345"/>
      <c r="N21" s="1345"/>
      <c r="O21" s="1345"/>
      <c r="P21" s="1345"/>
      <c r="Q21" s="1345"/>
      <c r="R21" s="1345"/>
    </row>
    <row r="22" spans="1:18" s="1158" customFormat="1">
      <c r="A22" s="1344" t="s">
        <v>3254</v>
      </c>
      <c r="B22" s="1345"/>
      <c r="C22" s="1345"/>
      <c r="D22" s="1345"/>
      <c r="E22" s="1345"/>
      <c r="F22" s="1345"/>
      <c r="G22" s="1345"/>
      <c r="H22" s="1345"/>
      <c r="I22" s="1345"/>
      <c r="J22" s="1345"/>
      <c r="K22" s="1345"/>
      <c r="L22" s="1345"/>
      <c r="M22" s="1345"/>
      <c r="N22" s="1345"/>
      <c r="O22" s="1345"/>
      <c r="P22" s="1345"/>
      <c r="Q22" s="1345"/>
      <c r="R22" s="1345"/>
    </row>
    <row r="23" spans="1:18" s="1158" customFormat="1">
      <c r="A23" s="1344"/>
      <c r="B23" s="1345"/>
      <c r="C23" s="1345"/>
      <c r="D23" s="1345"/>
      <c r="E23" s="1345"/>
      <c r="F23" s="1345"/>
      <c r="G23" s="1345"/>
      <c r="H23" s="1345"/>
      <c r="I23" s="1345"/>
      <c r="J23" s="1345"/>
      <c r="K23" s="1345"/>
      <c r="L23" s="1345"/>
      <c r="M23" s="1345"/>
      <c r="N23" s="1345"/>
      <c r="O23" s="1345"/>
      <c r="P23" s="1345"/>
      <c r="Q23" s="1345"/>
      <c r="R23" s="1345"/>
    </row>
    <row r="24" spans="1:18" s="1158" customFormat="1">
      <c r="A24" s="1344" t="s">
        <v>3259</v>
      </c>
      <c r="B24" s="1345"/>
      <c r="C24" s="1345"/>
      <c r="D24" s="1345"/>
      <c r="E24" s="1345"/>
      <c r="F24" s="1345"/>
      <c r="G24" s="1345"/>
      <c r="H24" s="1345"/>
      <c r="I24" s="1345"/>
      <c r="J24" s="1345"/>
      <c r="K24" s="1345"/>
      <c r="L24" s="1345"/>
      <c r="M24" s="1345"/>
      <c r="N24" s="1345"/>
      <c r="O24" s="1345"/>
      <c r="P24" s="1345"/>
      <c r="Q24" s="1345"/>
      <c r="R24" s="1345"/>
    </row>
    <row r="25" spans="1:18" s="1158" customFormat="1">
      <c r="A25" s="1344" t="s">
        <v>3260</v>
      </c>
      <c r="B25" s="1345"/>
      <c r="C25" s="1345"/>
      <c r="D25" s="1345"/>
      <c r="E25" s="1345"/>
      <c r="F25" s="1345"/>
      <c r="G25" s="1345"/>
      <c r="H25" s="1345"/>
      <c r="I25" s="1345"/>
      <c r="J25" s="1345"/>
      <c r="K25" s="1345"/>
      <c r="L25" s="1345"/>
      <c r="M25" s="1345"/>
      <c r="N25" s="1345"/>
      <c r="O25" s="1345"/>
      <c r="P25" s="1345"/>
      <c r="Q25" s="1345"/>
      <c r="R25" s="1345"/>
    </row>
    <row r="26" spans="1:18" s="1158" customFormat="1" ht="33.75" customHeight="1">
      <c r="A26" s="1344" t="s">
        <v>3261</v>
      </c>
      <c r="B26" s="1345"/>
      <c r="C26" s="1345"/>
      <c r="D26" s="1345"/>
      <c r="E26" s="1345"/>
      <c r="F26" s="1345"/>
      <c r="G26" s="1345"/>
      <c r="H26" s="1345"/>
      <c r="I26" s="1345"/>
      <c r="J26" s="1345"/>
      <c r="K26" s="1345"/>
      <c r="L26" s="1345"/>
      <c r="M26" s="1345"/>
      <c r="N26" s="1345"/>
      <c r="O26" s="1345"/>
      <c r="P26" s="1345"/>
      <c r="Q26" s="1345"/>
      <c r="R26" s="1345"/>
    </row>
    <row r="27" spans="1:18" s="1158" customFormat="1" ht="39.75" customHeight="1">
      <c r="A27" s="1344" t="s">
        <v>3262</v>
      </c>
      <c r="B27" s="1345"/>
      <c r="C27" s="1345"/>
      <c r="D27" s="1345"/>
      <c r="E27" s="1345"/>
      <c r="F27" s="1345"/>
      <c r="G27" s="1345"/>
      <c r="H27" s="1345"/>
      <c r="I27" s="1345"/>
      <c r="J27" s="1345"/>
      <c r="K27" s="1345"/>
      <c r="L27" s="1345"/>
      <c r="M27" s="1345"/>
      <c r="N27" s="1345"/>
      <c r="O27" s="1345"/>
      <c r="P27" s="1345"/>
      <c r="Q27" s="1345"/>
      <c r="R27" s="1345"/>
    </row>
    <row r="28" spans="1:18" s="1158" customFormat="1" ht="20.25" customHeight="1">
      <c r="A28" s="1344" t="s">
        <v>3263</v>
      </c>
      <c r="B28" s="1345"/>
      <c r="C28" s="1345"/>
      <c r="D28" s="1345"/>
      <c r="E28" s="1345"/>
      <c r="F28" s="1345"/>
      <c r="G28" s="1345"/>
      <c r="H28" s="1345"/>
      <c r="I28" s="1345"/>
      <c r="J28" s="1345"/>
      <c r="K28" s="1345"/>
      <c r="L28" s="1345"/>
      <c r="M28" s="1345"/>
      <c r="N28" s="1345"/>
      <c r="O28" s="1345"/>
      <c r="P28" s="1345"/>
      <c r="Q28" s="1345"/>
      <c r="R28" s="1345"/>
    </row>
    <row r="29" spans="1:18" s="1158" customFormat="1">
      <c r="A29" s="1344"/>
      <c r="B29" s="1345"/>
      <c r="C29" s="1345"/>
      <c r="D29" s="1345"/>
      <c r="E29" s="1345"/>
      <c r="F29" s="1345"/>
      <c r="G29" s="1345"/>
      <c r="H29" s="1345"/>
      <c r="I29" s="1345"/>
      <c r="J29" s="1345"/>
      <c r="K29" s="1345"/>
      <c r="L29" s="1345"/>
      <c r="M29" s="1345"/>
      <c r="N29" s="1345"/>
      <c r="O29" s="1345"/>
      <c r="P29" s="1345"/>
      <c r="Q29" s="1345"/>
      <c r="R29" s="1345"/>
    </row>
    <row r="30" spans="1:18" s="1158" customFormat="1">
      <c r="A30" s="1344" t="s">
        <v>3264</v>
      </c>
      <c r="B30" s="1345"/>
      <c r="C30" s="1345"/>
      <c r="D30" s="1345"/>
      <c r="E30" s="1345"/>
      <c r="F30" s="1345"/>
      <c r="G30" s="1345"/>
      <c r="H30" s="1345"/>
      <c r="I30" s="1345"/>
      <c r="J30" s="1345"/>
      <c r="K30" s="1345"/>
      <c r="L30" s="1345"/>
      <c r="M30" s="1345"/>
      <c r="N30" s="1345"/>
      <c r="O30" s="1345"/>
      <c r="P30" s="1345"/>
      <c r="Q30" s="1345"/>
      <c r="R30" s="1345"/>
    </row>
    <row r="31" spans="1:18" s="1158" customFormat="1" ht="27.75" customHeight="1">
      <c r="A31" s="1344" t="s">
        <v>3265</v>
      </c>
      <c r="B31" s="1345"/>
      <c r="C31" s="1345"/>
      <c r="D31" s="1345"/>
      <c r="E31" s="1345"/>
      <c r="F31" s="1345"/>
      <c r="G31" s="1345"/>
      <c r="H31" s="1345"/>
      <c r="I31" s="1345"/>
      <c r="J31" s="1345"/>
      <c r="K31" s="1345"/>
      <c r="L31" s="1345"/>
      <c r="M31" s="1345"/>
      <c r="N31" s="1345"/>
      <c r="O31" s="1345"/>
      <c r="P31" s="1345"/>
      <c r="Q31" s="1345"/>
      <c r="R31" s="1345"/>
    </row>
    <row r="32" spans="1:18" s="1158" customFormat="1">
      <c r="A32" s="1344"/>
      <c r="B32" s="1345"/>
      <c r="C32" s="1345"/>
      <c r="D32" s="1345"/>
      <c r="E32" s="1345"/>
      <c r="F32" s="1345"/>
      <c r="G32" s="1345"/>
      <c r="H32" s="1345"/>
      <c r="I32" s="1345"/>
      <c r="J32" s="1345"/>
      <c r="K32" s="1345"/>
      <c r="L32" s="1345"/>
      <c r="M32" s="1345"/>
      <c r="N32" s="1345"/>
      <c r="O32" s="1345"/>
      <c r="P32" s="1345"/>
      <c r="Q32" s="1345"/>
      <c r="R32" s="1345"/>
    </row>
    <row r="33" spans="1:18" s="1158" customFormat="1">
      <c r="A33" s="1344" t="s">
        <v>3266</v>
      </c>
      <c r="B33" s="1345"/>
      <c r="C33" s="1345"/>
      <c r="D33" s="1345"/>
      <c r="E33" s="1345"/>
      <c r="F33" s="1345"/>
      <c r="G33" s="1345"/>
      <c r="H33" s="1345"/>
      <c r="I33" s="1345"/>
      <c r="J33" s="1345"/>
      <c r="K33" s="1345"/>
      <c r="L33" s="1345"/>
      <c r="M33" s="1345"/>
      <c r="N33" s="1345"/>
      <c r="O33" s="1345"/>
      <c r="P33" s="1345"/>
      <c r="Q33" s="1345"/>
      <c r="R33" s="1345"/>
    </row>
    <row r="34" spans="1:18" s="1158" customFormat="1" ht="31.5" customHeight="1">
      <c r="A34" s="1344" t="s">
        <v>3568</v>
      </c>
      <c r="B34" s="1345"/>
      <c r="C34" s="1345"/>
      <c r="D34" s="1345"/>
      <c r="E34" s="1345"/>
      <c r="F34" s="1345"/>
      <c r="G34" s="1345"/>
      <c r="H34" s="1345"/>
      <c r="I34" s="1345"/>
      <c r="J34" s="1345"/>
      <c r="K34" s="1345"/>
      <c r="L34" s="1345"/>
      <c r="M34" s="1345"/>
      <c r="N34" s="1345"/>
      <c r="O34" s="1345"/>
      <c r="P34" s="1345"/>
      <c r="Q34" s="1345"/>
      <c r="R34" s="1345"/>
    </row>
    <row r="35" spans="1:18" s="1158" customFormat="1">
      <c r="A35" s="1344" t="s">
        <v>3267</v>
      </c>
      <c r="B35" s="1345"/>
      <c r="C35" s="1345"/>
      <c r="D35" s="1345"/>
      <c r="E35" s="1345"/>
      <c r="F35" s="1345"/>
      <c r="G35" s="1345"/>
      <c r="H35" s="1345"/>
      <c r="I35" s="1345"/>
      <c r="J35" s="1345"/>
      <c r="K35" s="1345"/>
      <c r="L35" s="1345"/>
      <c r="M35" s="1345"/>
      <c r="N35" s="1345"/>
      <c r="O35" s="1345"/>
      <c r="P35" s="1345"/>
      <c r="Q35" s="1345"/>
      <c r="R35" s="1345"/>
    </row>
    <row r="36" spans="1:18" s="1158" customFormat="1" ht="27" customHeight="1">
      <c r="A36" s="1344" t="s">
        <v>3268</v>
      </c>
      <c r="B36" s="1345"/>
      <c r="C36" s="1345"/>
      <c r="D36" s="1345"/>
      <c r="E36" s="1345"/>
      <c r="F36" s="1345"/>
      <c r="G36" s="1345"/>
      <c r="H36" s="1345"/>
      <c r="I36" s="1345"/>
      <c r="J36" s="1345"/>
      <c r="K36" s="1345"/>
      <c r="L36" s="1345"/>
      <c r="M36" s="1345"/>
      <c r="N36" s="1345"/>
      <c r="O36" s="1345"/>
      <c r="P36" s="1345"/>
      <c r="Q36" s="1345"/>
      <c r="R36" s="1345"/>
    </row>
    <row r="37" spans="1:18" s="1158" customFormat="1">
      <c r="A37" s="1344" t="s">
        <v>3269</v>
      </c>
      <c r="B37" s="1345"/>
      <c r="C37" s="1345"/>
      <c r="D37" s="1345"/>
      <c r="E37" s="1345"/>
      <c r="F37" s="1345"/>
      <c r="G37" s="1345"/>
      <c r="H37" s="1345"/>
      <c r="I37" s="1345"/>
      <c r="J37" s="1345"/>
      <c r="K37" s="1345"/>
      <c r="L37" s="1345"/>
      <c r="M37" s="1345"/>
      <c r="N37" s="1345"/>
      <c r="O37" s="1345"/>
      <c r="P37" s="1345"/>
      <c r="Q37" s="1345"/>
      <c r="R37" s="1345"/>
    </row>
    <row r="38" spans="1:18" s="1158" customFormat="1" ht="27" customHeight="1">
      <c r="A38" s="1344" t="s">
        <v>3270</v>
      </c>
      <c r="B38" s="1345"/>
      <c r="C38" s="1345"/>
      <c r="D38" s="1345"/>
      <c r="E38" s="1345"/>
      <c r="F38" s="1345"/>
      <c r="G38" s="1345"/>
      <c r="H38" s="1345"/>
      <c r="I38" s="1345"/>
      <c r="J38" s="1345"/>
      <c r="K38" s="1345"/>
      <c r="L38" s="1345"/>
      <c r="M38" s="1345"/>
      <c r="N38" s="1345"/>
      <c r="O38" s="1345"/>
      <c r="P38" s="1345"/>
      <c r="Q38" s="1345"/>
      <c r="R38" s="1345"/>
    </row>
    <row r="39" spans="1:18" s="1158" customFormat="1">
      <c r="A39" s="1344" t="s">
        <v>3271</v>
      </c>
      <c r="B39" s="1345"/>
      <c r="C39" s="1345"/>
      <c r="D39" s="1345"/>
      <c r="E39" s="1345"/>
      <c r="F39" s="1345"/>
      <c r="G39" s="1345"/>
      <c r="H39" s="1345"/>
      <c r="I39" s="1345"/>
      <c r="J39" s="1345"/>
      <c r="K39" s="1345"/>
      <c r="L39" s="1345"/>
      <c r="M39" s="1345"/>
      <c r="N39" s="1345"/>
      <c r="O39" s="1345"/>
      <c r="P39" s="1345"/>
      <c r="Q39" s="1345"/>
      <c r="R39" s="1345"/>
    </row>
    <row r="40" spans="1:18" s="1158" customFormat="1">
      <c r="A40" s="1344" t="s">
        <v>3272</v>
      </c>
      <c r="B40" s="1345"/>
      <c r="C40" s="1345"/>
      <c r="D40" s="1345"/>
      <c r="E40" s="1345"/>
      <c r="F40" s="1345"/>
      <c r="G40" s="1345"/>
      <c r="H40" s="1345"/>
      <c r="I40" s="1345"/>
      <c r="J40" s="1345"/>
      <c r="K40" s="1345"/>
      <c r="L40" s="1345"/>
      <c r="M40" s="1345"/>
      <c r="N40" s="1345"/>
      <c r="O40" s="1345"/>
      <c r="P40" s="1345"/>
      <c r="Q40" s="1345"/>
      <c r="R40" s="1345"/>
    </row>
    <row r="42" spans="1:18" ht="15">
      <c r="A42" s="38" t="s">
        <v>3286</v>
      </c>
      <c r="D42" s="491" t="s">
        <v>3316</v>
      </c>
      <c r="E42" t="s">
        <v>3317</v>
      </c>
    </row>
    <row r="44" spans="1:18">
      <c r="B44" s="1131" t="s">
        <v>3139</v>
      </c>
      <c r="C44" s="1131"/>
      <c r="D44" s="1131"/>
      <c r="E44" s="1131"/>
      <c r="F44" s="1131"/>
      <c r="G44" s="1131"/>
      <c r="H44" s="1131"/>
      <c r="I44" s="1131"/>
      <c r="J44" s="1131"/>
      <c r="K44" s="1131"/>
      <c r="L44" s="1131"/>
      <c r="M44" s="1131"/>
      <c r="N44" s="1131"/>
      <c r="O44" s="1131"/>
      <c r="P44" s="1131"/>
      <c r="Q44" s="1131"/>
    </row>
    <row r="46" spans="1:18" ht="15.75">
      <c r="A46" s="1136" t="s">
        <v>3128</v>
      </c>
      <c r="B46" s="1136"/>
      <c r="C46" s="1136"/>
      <c r="D46" s="1136"/>
      <c r="E46" s="1136"/>
      <c r="F46" s="1136"/>
      <c r="G46" s="1136"/>
      <c r="H46" s="1136"/>
      <c r="I46" s="1136"/>
      <c r="J46" s="1136"/>
      <c r="K46" s="1136"/>
      <c r="L46" s="1136"/>
      <c r="M46" s="1136"/>
      <c r="N46" s="1136"/>
      <c r="O46" s="1136"/>
      <c r="P46" s="1136"/>
      <c r="Q46" s="1136"/>
      <c r="R46" s="1136"/>
    </row>
    <row r="47" spans="1:18" ht="15.75">
      <c r="A47" s="1136" t="s">
        <v>3129</v>
      </c>
      <c r="B47" s="1136"/>
      <c r="C47" s="1136"/>
      <c r="D47" s="1136"/>
      <c r="E47" s="1136"/>
      <c r="F47" s="1136"/>
      <c r="G47" s="1136"/>
      <c r="H47" s="1136"/>
      <c r="I47" s="1136"/>
      <c r="J47" s="1136"/>
      <c r="K47" s="1136"/>
      <c r="L47" s="1136"/>
      <c r="M47" s="1136"/>
      <c r="N47" s="1136"/>
      <c r="O47" s="1136"/>
      <c r="P47" s="1136"/>
      <c r="Q47" s="1136"/>
      <c r="R47" s="1136"/>
    </row>
    <row r="48" spans="1:18" ht="15.75">
      <c r="A48" s="1136"/>
      <c r="B48" s="1136"/>
      <c r="C48" s="1136"/>
      <c r="D48" s="1136"/>
      <c r="E48" s="1136"/>
      <c r="F48" s="1347" t="s">
        <v>3130</v>
      </c>
      <c r="G48" s="1347"/>
      <c r="H48" s="1347"/>
      <c r="I48" s="1347"/>
      <c r="J48" s="1347"/>
      <c r="K48" s="1347"/>
      <c r="L48" s="1347"/>
      <c r="M48" s="1347"/>
      <c r="N48" s="1347"/>
      <c r="O48" s="1347"/>
      <c r="P48" s="1347"/>
      <c r="Q48" s="1347"/>
      <c r="R48" s="1347"/>
    </row>
    <row r="49" spans="1:18" ht="15.75">
      <c r="A49" s="1136"/>
      <c r="B49" s="1136"/>
      <c r="C49" s="1136"/>
      <c r="D49" s="1136"/>
      <c r="E49" s="1136"/>
      <c r="F49" s="1346" t="s">
        <v>876</v>
      </c>
      <c r="G49" s="1346"/>
      <c r="H49" s="1346"/>
      <c r="I49" s="1346"/>
      <c r="J49" s="1346"/>
      <c r="K49" s="1138"/>
      <c r="L49" s="1347" t="s">
        <v>3131</v>
      </c>
      <c r="M49" s="1347"/>
      <c r="N49" s="1347"/>
      <c r="O49" s="1136"/>
      <c r="P49" s="1348" t="s">
        <v>774</v>
      </c>
      <c r="Q49" s="1348"/>
      <c r="R49" s="1348"/>
    </row>
    <row r="50" spans="1:18" ht="47.25">
      <c r="A50" s="1139"/>
      <c r="B50" s="1139"/>
      <c r="C50" s="1139"/>
      <c r="D50" s="1139"/>
      <c r="E50" s="1139"/>
      <c r="F50" s="1137" t="s">
        <v>2571</v>
      </c>
      <c r="G50" s="1140"/>
      <c r="H50" s="1137" t="s">
        <v>181</v>
      </c>
      <c r="I50" s="1140"/>
      <c r="J50" s="1137" t="s">
        <v>3132</v>
      </c>
      <c r="K50" s="1140"/>
      <c r="L50" s="1137" t="s">
        <v>1464</v>
      </c>
      <c r="M50" s="1140"/>
      <c r="N50" s="1137" t="s">
        <v>1465</v>
      </c>
      <c r="O50" s="1140"/>
      <c r="P50" s="1137" t="s">
        <v>1372</v>
      </c>
      <c r="Q50" s="1139"/>
      <c r="R50" s="1137" t="s">
        <v>1372</v>
      </c>
    </row>
    <row r="51" spans="1:18" ht="15.75">
      <c r="A51" s="1136"/>
      <c r="B51" s="1136" t="s">
        <v>3137</v>
      </c>
      <c r="C51" s="1136"/>
      <c r="D51" s="1136"/>
      <c r="E51" s="1136"/>
      <c r="F51" s="1141">
        <v>0</v>
      </c>
      <c r="G51" s="1136"/>
      <c r="H51" s="1141">
        <v>0</v>
      </c>
      <c r="I51" s="1136"/>
      <c r="J51" s="1141">
        <v>0</v>
      </c>
      <c r="K51" s="1136"/>
      <c r="L51" s="1141">
        <v>0</v>
      </c>
      <c r="M51" s="1136"/>
      <c r="N51" s="1141">
        <v>0</v>
      </c>
      <c r="O51" s="1136"/>
      <c r="P51" s="1141">
        <v>0</v>
      </c>
      <c r="Q51" s="1136"/>
      <c r="R51" s="1141">
        <v>0</v>
      </c>
    </row>
    <row r="52" spans="1:18" ht="15.75">
      <c r="A52" s="1136"/>
      <c r="B52" s="1136"/>
      <c r="C52" s="1136" t="s">
        <v>3133</v>
      </c>
      <c r="D52" s="1136"/>
      <c r="E52" s="1136"/>
      <c r="F52" s="1142">
        <v>0</v>
      </c>
      <c r="G52" s="1136"/>
      <c r="H52" s="1142">
        <f>+'[13]GFS major to non'!J33</f>
        <v>0</v>
      </c>
      <c r="I52" s="1136"/>
      <c r="J52" s="1142">
        <v>0</v>
      </c>
      <c r="K52" s="1136"/>
      <c r="L52" s="1142">
        <v>0</v>
      </c>
      <c r="M52" s="1136"/>
      <c r="N52" s="1142">
        <v>0</v>
      </c>
      <c r="O52" s="1142"/>
      <c r="P52" s="1142"/>
      <c r="Q52" s="1136"/>
      <c r="R52" s="1142"/>
    </row>
    <row r="53" spans="1:18" ht="15.75">
      <c r="A53" s="1136"/>
      <c r="B53" s="1136"/>
      <c r="C53" s="1136" t="s">
        <v>3134</v>
      </c>
      <c r="D53" s="1136"/>
      <c r="E53" s="1136"/>
      <c r="F53" s="1142">
        <v>0</v>
      </c>
      <c r="G53" s="1142"/>
      <c r="H53" s="1142"/>
      <c r="I53" s="1142"/>
      <c r="J53" s="1142">
        <v>0</v>
      </c>
      <c r="K53" s="1142"/>
      <c r="L53" s="1142">
        <v>0</v>
      </c>
      <c r="M53" s="1142"/>
      <c r="N53" s="1142">
        <v>0</v>
      </c>
      <c r="O53" s="1142"/>
      <c r="P53" s="1142"/>
      <c r="Q53" s="1136"/>
      <c r="R53" s="1142"/>
    </row>
    <row r="54" spans="1:18" ht="15.75">
      <c r="A54" s="1136"/>
      <c r="B54" s="1136"/>
      <c r="C54" s="1136" t="s">
        <v>3135</v>
      </c>
      <c r="D54" s="1136"/>
      <c r="E54" s="1136"/>
      <c r="F54" s="1142">
        <v>0</v>
      </c>
      <c r="G54" s="1142"/>
      <c r="H54" s="1142"/>
      <c r="I54" s="1142"/>
      <c r="J54" s="1142">
        <v>0</v>
      </c>
      <c r="K54" s="1142"/>
      <c r="L54" s="1142">
        <v>0</v>
      </c>
      <c r="M54" s="1142"/>
      <c r="N54" s="1142">
        <v>0</v>
      </c>
      <c r="O54" s="1142"/>
      <c r="P54" s="1142"/>
      <c r="Q54" s="1136"/>
      <c r="R54" s="1142">
        <f>+'[13]SA discrete to blended'!W36</f>
        <v>0</v>
      </c>
    </row>
    <row r="55" spans="1:18" ht="15.75">
      <c r="A55" s="1136"/>
      <c r="B55" s="1136"/>
      <c r="C55" s="1136" t="s">
        <v>3136</v>
      </c>
      <c r="D55" s="1136"/>
      <c r="E55" s="1136"/>
      <c r="F55" s="1142">
        <v>0</v>
      </c>
      <c r="G55" s="1142"/>
      <c r="H55" s="1142"/>
      <c r="I55" s="1142"/>
      <c r="J55" s="1142">
        <v>0</v>
      </c>
      <c r="K55" s="1142"/>
      <c r="L55" s="1142">
        <v>0</v>
      </c>
      <c r="M55" s="1142"/>
      <c r="N55" s="1142">
        <v>0</v>
      </c>
      <c r="O55" s="1142"/>
      <c r="P55" s="1142"/>
      <c r="Q55" s="1136"/>
      <c r="R55" s="1142"/>
    </row>
    <row r="56" spans="1:18" ht="15.75">
      <c r="A56" s="1136"/>
      <c r="B56" s="1136"/>
      <c r="C56" s="1136" t="s">
        <v>3127</v>
      </c>
      <c r="D56" s="1136"/>
      <c r="E56" s="1136"/>
      <c r="F56" s="1143">
        <v>0</v>
      </c>
      <c r="G56" s="1142"/>
      <c r="H56" s="1143"/>
      <c r="I56" s="1142"/>
      <c r="J56" s="1143">
        <v>0</v>
      </c>
      <c r="K56" s="1142"/>
      <c r="L56" s="1143">
        <v>0</v>
      </c>
      <c r="M56" s="1142"/>
      <c r="N56" s="1143">
        <v>0</v>
      </c>
      <c r="O56" s="1142"/>
      <c r="P56" s="1143"/>
      <c r="Q56" s="1136"/>
      <c r="R56" s="1143"/>
    </row>
    <row r="57" spans="1:18" ht="16.5" thickBot="1">
      <c r="A57" s="1136"/>
      <c r="B57" s="1136" t="s">
        <v>3138</v>
      </c>
      <c r="C57" s="1136"/>
      <c r="D57" s="1136"/>
      <c r="E57" s="1136"/>
      <c r="F57" s="1144">
        <f>SUM(F51:F56)</f>
        <v>0</v>
      </c>
      <c r="G57" s="1141"/>
      <c r="H57" s="1144">
        <f>SUM(H51:H56)</f>
        <v>0</v>
      </c>
      <c r="I57" s="1141"/>
      <c r="J57" s="1144">
        <f>SUM(J51:J56)</f>
        <v>0</v>
      </c>
      <c r="K57" s="1141"/>
      <c r="L57" s="1144">
        <f>SUM(L51:L56)</f>
        <v>0</v>
      </c>
      <c r="M57" s="1141"/>
      <c r="N57" s="1144">
        <f>SUM(N51:N56)</f>
        <v>0</v>
      </c>
      <c r="O57" s="1141"/>
      <c r="P57" s="1144">
        <f>SUM(P51:P56)</f>
        <v>0</v>
      </c>
      <c r="Q57" s="1136"/>
      <c r="R57" s="1144">
        <f>SUM(R51:R56)</f>
        <v>0</v>
      </c>
    </row>
    <row r="58" spans="1:18" ht="16.5" thickTop="1">
      <c r="A58" s="1136"/>
      <c r="B58" s="1136"/>
      <c r="C58" s="1136"/>
      <c r="D58" s="1136"/>
      <c r="E58" s="1136"/>
      <c r="F58" s="1142"/>
      <c r="G58" s="1136"/>
      <c r="H58" s="1136"/>
      <c r="I58" s="1136"/>
      <c r="J58" s="1136"/>
      <c r="K58" s="1136"/>
      <c r="L58" s="1136"/>
      <c r="M58" s="1136"/>
      <c r="N58" s="1136"/>
      <c r="O58" s="1136"/>
      <c r="P58" s="1136"/>
      <c r="Q58" s="1136"/>
      <c r="R58" s="1136"/>
    </row>
    <row r="63" spans="1:18" ht="15.75">
      <c r="A63" s="1136" t="s">
        <v>3140</v>
      </c>
      <c r="B63" s="1136"/>
      <c r="C63" s="1136"/>
      <c r="D63" s="1136"/>
      <c r="E63" s="1136"/>
      <c r="F63" s="1136"/>
      <c r="G63" s="1136"/>
      <c r="H63" s="1136"/>
      <c r="I63" s="1136"/>
      <c r="J63" s="1136"/>
      <c r="K63" s="1136"/>
      <c r="L63" s="1136"/>
      <c r="M63" s="1136"/>
      <c r="N63" s="1136"/>
      <c r="O63" s="1136"/>
      <c r="P63" s="1136"/>
      <c r="Q63" s="1136"/>
      <c r="R63" s="1136"/>
    </row>
    <row r="64" spans="1:18" ht="15.75">
      <c r="A64" s="1136" t="s">
        <v>3141</v>
      </c>
      <c r="B64" s="1136"/>
      <c r="C64" s="1136"/>
      <c r="D64" s="1136"/>
      <c r="E64" s="1136"/>
      <c r="F64" s="1136"/>
      <c r="G64" s="1136"/>
      <c r="H64" s="1136"/>
      <c r="I64" s="1136"/>
      <c r="J64" s="1136"/>
      <c r="K64" s="1136"/>
      <c r="L64" s="1136"/>
      <c r="M64" s="1136"/>
      <c r="N64" s="1136"/>
      <c r="O64" s="1136"/>
      <c r="P64" s="1136"/>
      <c r="Q64" s="1136"/>
      <c r="R64" s="1136"/>
    </row>
    <row r="65" spans="1:18" ht="15.75">
      <c r="A65" s="1136"/>
      <c r="B65" s="1136"/>
      <c r="C65" s="1136"/>
      <c r="D65" s="1136"/>
      <c r="E65" s="1136"/>
      <c r="F65" s="1347" t="s">
        <v>3130</v>
      </c>
      <c r="G65" s="1347"/>
      <c r="H65" s="1347"/>
      <c r="I65" s="1347"/>
      <c r="J65" s="1347"/>
      <c r="K65" s="1347"/>
      <c r="L65" s="1347"/>
      <c r="M65" s="1347"/>
      <c r="N65" s="1347"/>
      <c r="O65" s="1347"/>
      <c r="P65" s="1347"/>
      <c r="Q65" s="1347"/>
      <c r="R65" s="1347"/>
    </row>
    <row r="66" spans="1:18" ht="15.75">
      <c r="A66" s="1136"/>
      <c r="B66" s="1136"/>
      <c r="C66" s="1136"/>
      <c r="D66" s="1136"/>
      <c r="E66" s="1136"/>
      <c r="F66" s="1346" t="s">
        <v>876</v>
      </c>
      <c r="G66" s="1346"/>
      <c r="H66" s="1346"/>
      <c r="I66" s="1346"/>
      <c r="J66" s="1346"/>
      <c r="K66" s="1138"/>
      <c r="L66" s="1347" t="s">
        <v>3131</v>
      </c>
      <c r="M66" s="1347"/>
      <c r="N66" s="1347"/>
      <c r="O66" s="1136"/>
      <c r="P66" s="1348" t="s">
        <v>774</v>
      </c>
      <c r="Q66" s="1348"/>
      <c r="R66" s="1348"/>
    </row>
    <row r="67" spans="1:18" ht="47.25">
      <c r="A67" s="1139"/>
      <c r="B67" s="1139"/>
      <c r="C67" s="1139"/>
      <c r="D67" s="1139"/>
      <c r="E67" s="1139"/>
      <c r="F67" s="1137" t="s">
        <v>2571</v>
      </c>
      <c r="G67" s="1140"/>
      <c r="H67" s="1137" t="s">
        <v>181</v>
      </c>
      <c r="I67" s="1140"/>
      <c r="J67" s="1137" t="s">
        <v>3132</v>
      </c>
      <c r="K67" s="1140"/>
      <c r="L67" s="1137" t="s">
        <v>1464</v>
      </c>
      <c r="M67" s="1140"/>
      <c r="N67" s="1137" t="s">
        <v>1465</v>
      </c>
      <c r="O67" s="1140"/>
      <c r="P67" s="1137" t="s">
        <v>1372</v>
      </c>
      <c r="Q67" s="1139"/>
      <c r="R67" s="1137" t="s">
        <v>1372</v>
      </c>
    </row>
    <row r="68" spans="1:18" ht="15.75">
      <c r="A68" s="1136"/>
      <c r="B68" s="1136" t="s">
        <v>3137</v>
      </c>
      <c r="C68" s="1136"/>
      <c r="D68" s="1136"/>
      <c r="E68" s="1136"/>
      <c r="F68" s="1141">
        <v>0</v>
      </c>
      <c r="G68" s="1136"/>
      <c r="H68" s="1141">
        <v>0</v>
      </c>
      <c r="I68" s="1136"/>
      <c r="J68" s="1141">
        <v>0</v>
      </c>
      <c r="K68" s="1136"/>
      <c r="L68" s="1141">
        <v>0</v>
      </c>
      <c r="M68" s="1136"/>
      <c r="N68" s="1141">
        <v>0</v>
      </c>
      <c r="O68" s="1136"/>
      <c r="P68" s="1141">
        <v>0</v>
      </c>
      <c r="Q68" s="1136"/>
      <c r="R68" s="1141">
        <v>0</v>
      </c>
    </row>
    <row r="69" spans="1:18" ht="15.75">
      <c r="A69" s="1136"/>
      <c r="B69" s="1136"/>
      <c r="C69" s="1136" t="s">
        <v>3142</v>
      </c>
      <c r="D69" s="1136"/>
      <c r="E69" s="1136"/>
      <c r="F69" s="1142">
        <v>0</v>
      </c>
      <c r="G69" s="1136"/>
      <c r="H69" s="1142">
        <f>+'[13]GFS major to non'!J50</f>
        <v>0</v>
      </c>
      <c r="I69" s="1136"/>
      <c r="J69" s="1142">
        <v>0</v>
      </c>
      <c r="K69" s="1136"/>
      <c r="L69" s="1142">
        <v>0</v>
      </c>
      <c r="M69" s="1136"/>
      <c r="N69" s="1142">
        <v>0</v>
      </c>
      <c r="O69" s="1142"/>
      <c r="P69" s="1142"/>
      <c r="Q69" s="1136"/>
      <c r="R69" s="1142"/>
    </row>
    <row r="70" spans="1:18" ht="15.75">
      <c r="A70" s="1136"/>
      <c r="B70" s="1136"/>
      <c r="C70" s="1136" t="s">
        <v>3143</v>
      </c>
      <c r="D70" s="1136"/>
      <c r="E70" s="1136"/>
      <c r="F70" s="1142">
        <v>0</v>
      </c>
      <c r="G70" s="1142"/>
      <c r="H70" s="1142"/>
      <c r="I70" s="1142"/>
      <c r="J70" s="1142">
        <v>0</v>
      </c>
      <c r="K70" s="1142"/>
      <c r="L70" s="1142">
        <v>0</v>
      </c>
      <c r="M70" s="1142"/>
      <c r="N70" s="1142">
        <v>0</v>
      </c>
      <c r="O70" s="1142"/>
      <c r="P70" s="1142"/>
      <c r="Q70" s="1136"/>
      <c r="R70" s="1142"/>
    </row>
    <row r="71" spans="1:18" ht="15.75">
      <c r="A71" s="1136"/>
      <c r="B71" s="1136"/>
      <c r="C71" s="1136" t="s">
        <v>3136</v>
      </c>
      <c r="D71" s="1136"/>
      <c r="E71" s="1136"/>
      <c r="F71" s="1142">
        <v>0</v>
      </c>
      <c r="G71" s="1142"/>
      <c r="H71" s="1142"/>
      <c r="I71" s="1142"/>
      <c r="J71" s="1142">
        <v>0</v>
      </c>
      <c r="K71" s="1142"/>
      <c r="L71" s="1142">
        <v>0</v>
      </c>
      <c r="M71" s="1142"/>
      <c r="N71" s="1142">
        <v>0</v>
      </c>
      <c r="O71" s="1142"/>
      <c r="P71" s="1142"/>
      <c r="Q71" s="1136"/>
      <c r="R71" s="1142"/>
    </row>
    <row r="72" spans="1:18" ht="15.75">
      <c r="A72" s="1136"/>
      <c r="B72" s="1136"/>
      <c r="C72" s="1136" t="s">
        <v>3127</v>
      </c>
      <c r="D72" s="1136"/>
      <c r="E72" s="1136"/>
      <c r="F72" s="1143">
        <v>0</v>
      </c>
      <c r="G72" s="1142"/>
      <c r="H72" s="1143"/>
      <c r="I72" s="1142"/>
      <c r="J72" s="1143">
        <v>0</v>
      </c>
      <c r="K72" s="1142"/>
      <c r="L72" s="1143">
        <v>0</v>
      </c>
      <c r="M72" s="1142"/>
      <c r="N72" s="1143">
        <v>0</v>
      </c>
      <c r="O72" s="1142"/>
      <c r="P72" s="1143"/>
      <c r="Q72" s="1136"/>
      <c r="R72" s="1143"/>
    </row>
    <row r="73" spans="1:18" ht="16.5" thickBot="1">
      <c r="A73" s="1136"/>
      <c r="B73" s="1136" t="s">
        <v>3138</v>
      </c>
      <c r="C73" s="1136"/>
      <c r="D73" s="1136"/>
      <c r="E73" s="1136"/>
      <c r="F73" s="1144">
        <f>SUM(F68:F72)</f>
        <v>0</v>
      </c>
      <c r="G73" s="1141"/>
      <c r="H73" s="1144">
        <f>SUM(H68:H72)</f>
        <v>0</v>
      </c>
      <c r="I73" s="1141"/>
      <c r="J73" s="1144">
        <f>SUM(J68:J72)</f>
        <v>0</v>
      </c>
      <c r="K73" s="1141"/>
      <c r="L73" s="1144">
        <f>SUM(L68:L72)</f>
        <v>0</v>
      </c>
      <c r="M73" s="1141"/>
      <c r="N73" s="1144">
        <f>SUM(N68:N72)</f>
        <v>0</v>
      </c>
      <c r="O73" s="1141"/>
      <c r="P73" s="1144">
        <f>SUM(P68:P72)</f>
        <v>0</v>
      </c>
      <c r="Q73" s="1136"/>
      <c r="R73" s="1144">
        <f>SUM(R68:R72)</f>
        <v>0</v>
      </c>
    </row>
    <row r="74" spans="1:18" ht="16.5" thickTop="1">
      <c r="A74" s="1136"/>
      <c r="B74" s="1136"/>
      <c r="C74" s="1136"/>
      <c r="D74" s="1136"/>
      <c r="E74" s="1136"/>
      <c r="F74" s="1142"/>
      <c r="G74" s="1136"/>
      <c r="H74" s="1136"/>
      <c r="I74" s="1136"/>
      <c r="J74" s="1136"/>
      <c r="K74" s="1136"/>
      <c r="L74" s="1136"/>
      <c r="M74" s="1136"/>
      <c r="N74" s="1136"/>
      <c r="O74" s="1136"/>
      <c r="P74" s="1136"/>
      <c r="Q74" s="1136"/>
      <c r="R74" s="1136"/>
    </row>
  </sheetData>
  <mergeCells count="46">
    <mergeCell ref="A3:R3"/>
    <mergeCell ref="A4:R4"/>
    <mergeCell ref="A5:R5"/>
    <mergeCell ref="A6:R6"/>
    <mergeCell ref="F66:J66"/>
    <mergeCell ref="L66:N66"/>
    <mergeCell ref="P66:R66"/>
    <mergeCell ref="F48:R48"/>
    <mergeCell ref="F49:J49"/>
    <mergeCell ref="L49:N49"/>
    <mergeCell ref="P49:R49"/>
    <mergeCell ref="F65:R65"/>
    <mergeCell ref="A7:R7"/>
    <mergeCell ref="A8:R8"/>
    <mergeCell ref="A9:R9"/>
    <mergeCell ref="A10:R10"/>
    <mergeCell ref="A11:R11"/>
    <mergeCell ref="A12:R12"/>
    <mergeCell ref="A13:R13"/>
    <mergeCell ref="A14:R14"/>
    <mergeCell ref="A15:R15"/>
    <mergeCell ref="A16:R16"/>
    <mergeCell ref="A17:R17"/>
    <mergeCell ref="A18:R18"/>
    <mergeCell ref="A19:R19"/>
    <mergeCell ref="A20:R20"/>
    <mergeCell ref="A21:R21"/>
    <mergeCell ref="A22:R22"/>
    <mergeCell ref="A23:R23"/>
    <mergeCell ref="A24:R24"/>
    <mergeCell ref="A25:R25"/>
    <mergeCell ref="A26:R26"/>
    <mergeCell ref="A27:R27"/>
    <mergeCell ref="A28:R28"/>
    <mergeCell ref="A29:R29"/>
    <mergeCell ref="A30:R30"/>
    <mergeCell ref="A31:R31"/>
    <mergeCell ref="A37:R37"/>
    <mergeCell ref="A38:R38"/>
    <mergeCell ref="A39:R39"/>
    <mergeCell ref="A40:R40"/>
    <mergeCell ref="A32:R32"/>
    <mergeCell ref="A33:R33"/>
    <mergeCell ref="A34:R34"/>
    <mergeCell ref="A35:R35"/>
    <mergeCell ref="A36:R36"/>
  </mergeCells>
  <hyperlinks>
    <hyperlink ref="D42" r:id="rId1" xr:uid="{9AAC3CD0-27CB-4BF8-80E9-D17624532B2C}"/>
  </hyperlinks>
  <pageMargins left="0.7" right="0.7" top="0.75" bottom="0.75" header="0.3" footer="0.3"/>
  <pageSetup orientation="portrait"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8E817-31CC-4EDE-9E96-648B1878BC19}">
  <sheetPr>
    <tabColor theme="9" tint="-0.249977111117893"/>
  </sheetPr>
  <dimension ref="A1:R856"/>
  <sheetViews>
    <sheetView workbookViewId="0">
      <selection activeCell="R77" sqref="R77"/>
    </sheetView>
  </sheetViews>
  <sheetFormatPr defaultRowHeight="12.75"/>
  <sheetData>
    <row r="1" spans="1:18" s="17" customFormat="1" ht="20.25">
      <c r="A1" s="1349" t="s">
        <v>3204</v>
      </c>
      <c r="B1" s="1349"/>
      <c r="C1" s="1349"/>
      <c r="D1" s="1349"/>
      <c r="E1" s="1349"/>
      <c r="F1" s="1349"/>
      <c r="G1" s="1349"/>
      <c r="H1" s="1349"/>
      <c r="I1" s="1349"/>
      <c r="J1" s="1349"/>
      <c r="K1" s="1349"/>
      <c r="L1" s="1349"/>
      <c r="M1" s="1154"/>
      <c r="N1" s="1154"/>
      <c r="O1" s="1154"/>
      <c r="P1" s="1154"/>
      <c r="Q1" s="1154"/>
      <c r="R1" s="1154"/>
    </row>
    <row r="2" spans="1:18" s="17" customFormat="1" ht="20.25">
      <c r="A2" s="1349" t="s">
        <v>3203</v>
      </c>
      <c r="B2" s="1349"/>
      <c r="C2" s="1349"/>
      <c r="D2" s="1349"/>
      <c r="E2" s="1349"/>
      <c r="F2" s="1349"/>
      <c r="G2" s="1349"/>
      <c r="H2" s="1349"/>
      <c r="I2" s="1349"/>
      <c r="J2" s="1349"/>
      <c r="K2" s="1349"/>
      <c r="L2" s="1349"/>
      <c r="M2" s="1154"/>
      <c r="N2" s="1154"/>
      <c r="O2" s="1154"/>
      <c r="P2" s="1154"/>
      <c r="Q2" s="1154"/>
      <c r="R2" s="1154"/>
    </row>
    <row r="4" spans="1:18" ht="33" customHeight="1">
      <c r="A4" s="1344" t="s">
        <v>3273</v>
      </c>
      <c r="B4" s="1344"/>
      <c r="C4" s="1344"/>
      <c r="D4" s="1344"/>
      <c r="E4" s="1344"/>
      <c r="F4" s="1344"/>
      <c r="G4" s="1344"/>
      <c r="H4" s="1344"/>
      <c r="I4" s="1344"/>
      <c r="J4" s="1344"/>
      <c r="K4" s="1167"/>
      <c r="L4" s="1167"/>
    </row>
    <row r="5" spans="1:18">
      <c r="A5" s="1350" t="s">
        <v>3205</v>
      </c>
      <c r="B5" s="1350"/>
      <c r="C5" s="1350"/>
      <c r="D5" s="1350"/>
      <c r="E5" s="1350"/>
      <c r="F5" s="1350"/>
      <c r="G5" s="1350"/>
      <c r="H5" s="1350"/>
      <c r="I5" s="1350"/>
      <c r="J5" s="1350"/>
      <c r="K5" s="1350"/>
      <c r="L5" s="1350"/>
    </row>
    <row r="6" spans="1:18">
      <c r="A6" s="194"/>
      <c r="B6" s="194"/>
      <c r="C6" s="194"/>
      <c r="D6" s="194"/>
      <c r="E6" s="194"/>
      <c r="F6" s="194"/>
      <c r="G6" s="194"/>
      <c r="H6" s="194"/>
      <c r="I6" s="194"/>
      <c r="J6" s="194"/>
      <c r="K6" s="194"/>
      <c r="L6" s="194"/>
    </row>
    <row r="7" spans="1:18">
      <c r="A7" s="194"/>
      <c r="B7" s="194"/>
      <c r="C7" s="194"/>
      <c r="D7" s="194"/>
      <c r="E7" s="194"/>
      <c r="F7" s="194"/>
      <c r="G7" s="194"/>
      <c r="H7" s="194"/>
      <c r="I7" s="194"/>
      <c r="J7" s="194"/>
      <c r="K7" s="194"/>
      <c r="L7" s="194"/>
    </row>
    <row r="8" spans="1:18">
      <c r="A8" s="194"/>
      <c r="B8" s="194"/>
      <c r="C8" s="194"/>
      <c r="D8" s="194"/>
      <c r="E8" s="194"/>
      <c r="F8" s="194"/>
      <c r="G8" s="194"/>
      <c r="H8" s="194"/>
      <c r="I8" s="194"/>
      <c r="J8" s="194"/>
      <c r="K8" s="194"/>
      <c r="L8" s="194"/>
    </row>
    <row r="9" spans="1:18">
      <c r="A9" s="194"/>
      <c r="B9" s="194"/>
      <c r="C9" s="194"/>
      <c r="D9" s="194"/>
      <c r="E9" s="194"/>
      <c r="F9" s="194"/>
      <c r="G9" s="194"/>
      <c r="H9" s="194"/>
      <c r="I9" s="194"/>
      <c r="J9" s="194"/>
      <c r="K9" s="194"/>
      <c r="L9" s="194"/>
    </row>
    <row r="10" spans="1:18">
      <c r="A10" s="194"/>
      <c r="B10" s="194"/>
      <c r="C10" s="194"/>
      <c r="D10" s="194"/>
      <c r="E10" s="194"/>
      <c r="F10" s="194"/>
      <c r="G10" s="194"/>
      <c r="H10" s="194"/>
      <c r="I10" s="194"/>
      <c r="J10" s="194"/>
      <c r="K10" s="194"/>
      <c r="L10" s="194"/>
    </row>
    <row r="11" spans="1:18">
      <c r="A11" s="194"/>
      <c r="B11" s="194"/>
      <c r="C11" s="194"/>
      <c r="D11" s="194"/>
      <c r="E11" s="194"/>
      <c r="F11" s="194"/>
      <c r="G11" s="194"/>
      <c r="H11" s="194"/>
      <c r="I11" s="194"/>
      <c r="J11" s="194"/>
      <c r="K11" s="194"/>
      <c r="L11" s="194"/>
    </row>
    <row r="12" spans="1:18">
      <c r="A12" s="194"/>
      <c r="B12" s="194"/>
      <c r="C12" s="194"/>
      <c r="D12" s="194"/>
      <c r="E12" s="194"/>
      <c r="F12" s="194"/>
      <c r="G12" s="194"/>
      <c r="H12" s="194"/>
      <c r="I12" s="194"/>
      <c r="J12" s="194"/>
      <c r="K12" s="194"/>
      <c r="L12" s="194"/>
    </row>
    <row r="13" spans="1:18">
      <c r="A13" s="194"/>
      <c r="B13" s="194"/>
      <c r="C13" s="194"/>
      <c r="D13" s="194"/>
      <c r="E13" s="194"/>
      <c r="F13" s="194"/>
      <c r="G13" s="194"/>
      <c r="H13" s="194"/>
      <c r="I13" s="194"/>
      <c r="J13" s="194"/>
      <c r="K13" s="194"/>
      <c r="L13" s="194"/>
    </row>
    <row r="14" spans="1:18">
      <c r="A14" s="194"/>
      <c r="B14" s="194"/>
      <c r="C14" s="194"/>
      <c r="D14" s="194"/>
      <c r="E14" s="194"/>
      <c r="F14" s="194"/>
      <c r="G14" s="194"/>
      <c r="H14" s="194"/>
      <c r="I14" s="194"/>
      <c r="J14" s="194"/>
      <c r="K14" s="194"/>
      <c r="L14" s="194"/>
    </row>
    <row r="15" spans="1:18">
      <c r="A15" s="194"/>
      <c r="B15" s="194"/>
      <c r="C15" s="194"/>
      <c r="D15" s="194"/>
      <c r="E15" s="194"/>
      <c r="F15" s="194"/>
      <c r="G15" s="194"/>
      <c r="H15" s="194"/>
      <c r="I15" s="194"/>
      <c r="J15" s="194"/>
      <c r="K15" s="194"/>
      <c r="L15" s="194"/>
    </row>
    <row r="16" spans="1:18">
      <c r="A16" s="194"/>
      <c r="B16" s="194"/>
      <c r="C16" s="194"/>
      <c r="D16" s="194"/>
      <c r="E16" s="194"/>
      <c r="F16" s="194"/>
      <c r="G16" s="194"/>
      <c r="H16" s="194"/>
      <c r="I16" s="194"/>
      <c r="J16" s="194"/>
      <c r="K16" s="194"/>
      <c r="L16" s="194"/>
    </row>
    <row r="17" spans="1:12">
      <c r="A17" s="194"/>
      <c r="B17" s="194"/>
      <c r="C17" s="194"/>
      <c r="D17" s="194"/>
      <c r="E17" s="194"/>
      <c r="F17" s="194"/>
      <c r="G17" s="194"/>
      <c r="H17" s="194"/>
      <c r="I17" s="194"/>
      <c r="J17" s="194"/>
      <c r="K17" s="194"/>
      <c r="L17" s="194"/>
    </row>
    <row r="18" spans="1:12">
      <c r="A18" s="194"/>
      <c r="B18" s="194"/>
      <c r="C18" s="194"/>
      <c r="D18" s="194"/>
      <c r="E18" s="194"/>
      <c r="F18" s="194"/>
      <c r="G18" s="194"/>
      <c r="H18" s="194"/>
      <c r="I18" s="194"/>
      <c r="J18" s="194"/>
      <c r="K18" s="194"/>
      <c r="L18" s="194"/>
    </row>
    <row r="19" spans="1:12">
      <c r="A19" s="194"/>
      <c r="B19" s="194"/>
      <c r="C19" s="194"/>
      <c r="D19" s="194"/>
      <c r="E19" s="194"/>
      <c r="F19" s="194"/>
      <c r="G19" s="194"/>
      <c r="H19" s="194"/>
      <c r="I19" s="194"/>
      <c r="J19" s="194"/>
      <c r="K19" s="194"/>
      <c r="L19" s="194"/>
    </row>
    <row r="20" spans="1:12">
      <c r="A20" s="194"/>
      <c r="B20" s="194"/>
      <c r="C20" s="194"/>
      <c r="D20" s="194"/>
      <c r="E20" s="194"/>
      <c r="F20" s="194"/>
      <c r="G20" s="194"/>
      <c r="H20" s="194"/>
      <c r="I20" s="194"/>
      <c r="J20" s="194"/>
      <c r="K20" s="194"/>
      <c r="L20" s="194"/>
    </row>
    <row r="21" spans="1:12">
      <c r="A21" s="194"/>
      <c r="B21" s="194"/>
      <c r="C21" s="194"/>
      <c r="D21" s="194"/>
      <c r="E21" s="194"/>
      <c r="F21" s="194"/>
      <c r="G21" s="194"/>
      <c r="H21" s="194"/>
      <c r="I21" s="194"/>
      <c r="J21" s="194"/>
      <c r="K21" s="194"/>
      <c r="L21" s="194"/>
    </row>
    <row r="22" spans="1:12">
      <c r="A22" s="194"/>
      <c r="B22" s="194"/>
      <c r="C22" s="194"/>
      <c r="D22" s="194"/>
      <c r="E22" s="194"/>
      <c r="F22" s="194"/>
      <c r="G22" s="194"/>
      <c r="H22" s="194"/>
      <c r="I22" s="194"/>
      <c r="J22" s="194"/>
      <c r="K22" s="194"/>
      <c r="L22" s="194"/>
    </row>
    <row r="23" spans="1:12">
      <c r="A23" s="194"/>
      <c r="B23" s="194"/>
      <c r="C23" s="194"/>
      <c r="D23" s="194"/>
      <c r="E23" s="194"/>
      <c r="F23" s="194"/>
      <c r="G23" s="194"/>
      <c r="H23" s="194"/>
      <c r="I23" s="194"/>
      <c r="J23" s="194"/>
      <c r="K23" s="194"/>
      <c r="L23" s="194"/>
    </row>
    <row r="24" spans="1:12">
      <c r="A24" s="194"/>
      <c r="B24" s="194"/>
      <c r="C24" s="194"/>
      <c r="D24" s="194"/>
      <c r="E24" s="194"/>
      <c r="F24" s="194"/>
      <c r="G24" s="194"/>
      <c r="H24" s="194"/>
      <c r="I24" s="194"/>
      <c r="J24" s="194"/>
      <c r="K24" s="194"/>
      <c r="L24" s="194"/>
    </row>
    <row r="25" spans="1:12">
      <c r="A25" s="194"/>
      <c r="B25" s="194"/>
      <c r="C25" s="194"/>
      <c r="D25" s="194"/>
      <c r="E25" s="194"/>
      <c r="F25" s="194"/>
      <c r="G25" s="194"/>
      <c r="H25" s="194"/>
      <c r="I25" s="194"/>
      <c r="J25" s="194"/>
      <c r="K25" s="194"/>
      <c r="L25" s="194"/>
    </row>
    <row r="26" spans="1:12">
      <c r="A26" s="194"/>
      <c r="B26" s="194"/>
      <c r="C26" s="194"/>
      <c r="D26" s="194"/>
      <c r="E26" s="194"/>
      <c r="F26" s="194"/>
      <c r="G26" s="194"/>
      <c r="H26" s="194"/>
      <c r="I26" s="194"/>
      <c r="J26" s="194"/>
      <c r="K26" s="194"/>
      <c r="L26" s="194"/>
    </row>
    <row r="27" spans="1:12">
      <c r="A27" s="194"/>
      <c r="B27" s="194"/>
      <c r="C27" s="194"/>
      <c r="D27" s="194"/>
      <c r="E27" s="194"/>
      <c r="F27" s="194"/>
      <c r="G27" s="194"/>
      <c r="H27" s="194"/>
      <c r="I27" s="194"/>
      <c r="J27" s="194"/>
      <c r="K27" s="194"/>
      <c r="L27" s="194"/>
    </row>
    <row r="28" spans="1:12">
      <c r="A28" s="194"/>
      <c r="B28" s="194"/>
      <c r="C28" s="194"/>
      <c r="D28" s="194"/>
      <c r="E28" s="194"/>
      <c r="F28" s="194"/>
      <c r="G28" s="194"/>
      <c r="H28" s="194"/>
      <c r="I28" s="194"/>
      <c r="J28" s="194"/>
      <c r="K28" s="194"/>
      <c r="L28" s="194"/>
    </row>
    <row r="29" spans="1:12">
      <c r="A29" s="194"/>
      <c r="B29" s="194"/>
      <c r="C29" s="194"/>
      <c r="D29" s="194"/>
      <c r="E29" s="194"/>
      <c r="F29" s="194"/>
      <c r="G29" s="194"/>
      <c r="H29" s="194"/>
      <c r="I29" s="194"/>
      <c r="J29" s="194"/>
      <c r="K29" s="194"/>
      <c r="L29" s="194"/>
    </row>
    <row r="30" spans="1:12">
      <c r="A30" s="194"/>
      <c r="B30" s="194"/>
      <c r="C30" s="194"/>
      <c r="D30" s="194"/>
      <c r="E30" s="194"/>
      <c r="F30" s="194"/>
      <c r="G30" s="194"/>
      <c r="H30" s="194"/>
      <c r="I30" s="194"/>
      <c r="J30" s="194"/>
      <c r="K30" s="194"/>
      <c r="L30" s="194"/>
    </row>
    <row r="31" spans="1:12">
      <c r="A31" s="194"/>
      <c r="B31" s="194"/>
      <c r="C31" s="194"/>
      <c r="D31" s="194"/>
      <c r="E31" s="194"/>
      <c r="F31" s="194"/>
      <c r="G31" s="194"/>
      <c r="H31" s="194"/>
      <c r="I31" s="194"/>
      <c r="J31" s="194"/>
      <c r="K31" s="194"/>
      <c r="L31" s="194"/>
    </row>
    <row r="32" spans="1:12">
      <c r="A32" s="194"/>
      <c r="B32" s="194"/>
      <c r="C32" s="194"/>
      <c r="D32" s="194"/>
      <c r="E32" s="194"/>
      <c r="F32" s="194"/>
      <c r="G32" s="194"/>
      <c r="H32" s="194"/>
      <c r="I32" s="194"/>
      <c r="J32" s="194"/>
      <c r="K32" s="194"/>
      <c r="L32" s="194"/>
    </row>
    <row r="33" spans="1:12">
      <c r="A33" s="194"/>
      <c r="B33" s="194"/>
      <c r="C33" s="194"/>
      <c r="D33" s="194"/>
      <c r="E33" s="194"/>
      <c r="F33" s="194"/>
      <c r="G33" s="194"/>
      <c r="H33" s="194"/>
      <c r="I33" s="194"/>
      <c r="J33" s="194"/>
      <c r="K33" s="194"/>
      <c r="L33" s="194"/>
    </row>
    <row r="34" spans="1:12">
      <c r="A34" s="194"/>
      <c r="B34" s="194"/>
      <c r="C34" s="194"/>
      <c r="D34" s="194"/>
      <c r="E34" s="194"/>
      <c r="F34" s="194"/>
      <c r="G34" s="194"/>
      <c r="H34" s="194"/>
      <c r="I34" s="194"/>
      <c r="J34" s="194"/>
      <c r="K34" s="194"/>
      <c r="L34" s="194"/>
    </row>
    <row r="35" spans="1:12">
      <c r="A35" s="194"/>
      <c r="B35" s="194"/>
      <c r="C35" s="194"/>
      <c r="D35" s="194"/>
      <c r="E35" s="194"/>
      <c r="F35" s="194"/>
      <c r="G35" s="194"/>
      <c r="H35" s="194"/>
      <c r="I35" s="194"/>
      <c r="J35" s="194"/>
      <c r="K35" s="194"/>
      <c r="L35" s="194"/>
    </row>
    <row r="36" spans="1:12">
      <c r="A36" s="194"/>
      <c r="B36" s="194"/>
      <c r="C36" s="194"/>
      <c r="D36" s="194"/>
      <c r="E36" s="194"/>
      <c r="F36" s="194"/>
      <c r="G36" s="194"/>
      <c r="H36" s="194"/>
      <c r="I36" s="194"/>
      <c r="J36" s="194"/>
      <c r="K36" s="194"/>
      <c r="L36" s="194"/>
    </row>
    <row r="37" spans="1:12">
      <c r="A37" s="194"/>
      <c r="B37" s="194"/>
      <c r="C37" s="194"/>
      <c r="D37" s="194"/>
      <c r="E37" s="194"/>
      <c r="F37" s="194"/>
      <c r="G37" s="194"/>
      <c r="H37" s="194"/>
      <c r="I37" s="194"/>
      <c r="J37" s="194"/>
      <c r="K37" s="194"/>
      <c r="L37" s="194"/>
    </row>
    <row r="38" spans="1:12">
      <c r="A38" s="194"/>
      <c r="B38" s="194"/>
      <c r="C38" s="194"/>
      <c r="D38" s="194"/>
      <c r="E38" s="194"/>
      <c r="F38" s="194"/>
      <c r="G38" s="194"/>
      <c r="H38" s="194"/>
      <c r="I38" s="194"/>
      <c r="J38" s="194"/>
      <c r="K38" s="194"/>
      <c r="L38" s="194"/>
    </row>
    <row r="39" spans="1:12">
      <c r="A39" s="194"/>
      <c r="B39" s="194"/>
      <c r="C39" s="194"/>
      <c r="D39" s="194"/>
      <c r="E39" s="194"/>
      <c r="F39" s="194"/>
      <c r="G39" s="194"/>
      <c r="H39" s="194"/>
      <c r="I39" s="194"/>
      <c r="J39" s="194"/>
      <c r="K39" s="194"/>
      <c r="L39" s="194"/>
    </row>
    <row r="40" spans="1:12">
      <c r="A40" s="194"/>
      <c r="B40" s="194"/>
      <c r="C40" s="194"/>
      <c r="D40" s="194"/>
      <c r="E40" s="194"/>
      <c r="F40" s="194"/>
      <c r="G40" s="194"/>
      <c r="H40" s="194"/>
      <c r="I40" s="194"/>
      <c r="J40" s="194"/>
      <c r="K40" s="194"/>
      <c r="L40" s="194"/>
    </row>
    <row r="41" spans="1:12">
      <c r="A41" s="194"/>
      <c r="B41" s="194"/>
      <c r="C41" s="194"/>
      <c r="D41" s="194"/>
      <c r="E41" s="194"/>
      <c r="F41" s="194"/>
      <c r="G41" s="194"/>
      <c r="H41" s="194"/>
      <c r="I41" s="194"/>
      <c r="J41" s="194"/>
      <c r="K41" s="194"/>
      <c r="L41" s="194"/>
    </row>
    <row r="42" spans="1:12">
      <c r="A42" s="194"/>
      <c r="B42" s="194"/>
      <c r="C42" s="194"/>
      <c r="D42" s="194"/>
      <c r="E42" s="194"/>
      <c r="F42" s="194"/>
      <c r="G42" s="194"/>
      <c r="H42" s="194"/>
      <c r="I42" s="194"/>
      <c r="J42" s="194"/>
      <c r="K42" s="194"/>
      <c r="L42" s="194"/>
    </row>
    <row r="43" spans="1:12">
      <c r="A43" s="194"/>
      <c r="B43" s="194"/>
      <c r="C43" s="194"/>
      <c r="D43" s="194"/>
      <c r="E43" s="194"/>
      <c r="F43" s="194"/>
      <c r="G43" s="194"/>
      <c r="H43" s="194"/>
      <c r="I43" s="194"/>
      <c r="J43" s="194"/>
      <c r="K43" s="194"/>
      <c r="L43" s="194"/>
    </row>
    <row r="44" spans="1:12">
      <c r="A44" s="194"/>
      <c r="B44" s="194"/>
      <c r="C44" s="194"/>
      <c r="D44" s="194"/>
      <c r="E44" s="194"/>
      <c r="F44" s="194"/>
      <c r="G44" s="194"/>
      <c r="H44" s="194"/>
      <c r="I44" s="194"/>
      <c r="J44" s="194"/>
      <c r="K44" s="194"/>
      <c r="L44" s="194"/>
    </row>
    <row r="45" spans="1:12">
      <c r="A45" s="194"/>
      <c r="B45" s="194"/>
      <c r="C45" s="194"/>
      <c r="D45" s="194"/>
      <c r="E45" s="194"/>
      <c r="F45" s="194"/>
      <c r="G45" s="194"/>
      <c r="H45" s="194"/>
      <c r="I45" s="194"/>
      <c r="J45" s="194"/>
      <c r="K45" s="194"/>
      <c r="L45" s="194"/>
    </row>
    <row r="46" spans="1:12">
      <c r="A46" s="1350" t="s">
        <v>3206</v>
      </c>
      <c r="B46" s="1350"/>
      <c r="C46" s="1350"/>
      <c r="D46" s="1350"/>
      <c r="E46" s="1350"/>
      <c r="F46" s="1350"/>
      <c r="G46" s="1350"/>
      <c r="H46" s="1350"/>
      <c r="I46" s="1350"/>
      <c r="J46" s="1350"/>
      <c r="K46" s="1350"/>
      <c r="L46" s="1350"/>
    </row>
    <row r="47" spans="1:12">
      <c r="A47" s="194"/>
      <c r="B47" s="194"/>
      <c r="C47" s="194"/>
      <c r="D47" s="194"/>
      <c r="E47" s="194"/>
      <c r="F47" s="194"/>
      <c r="G47" s="194"/>
      <c r="H47" s="194"/>
      <c r="I47" s="194"/>
      <c r="J47" s="194"/>
      <c r="K47" s="194"/>
      <c r="L47" s="194"/>
    </row>
    <row r="48" spans="1:12">
      <c r="A48" s="194"/>
      <c r="B48" s="194"/>
      <c r="C48" s="194"/>
      <c r="D48" s="194"/>
      <c r="E48" s="194"/>
      <c r="F48" s="194"/>
      <c r="G48" s="194"/>
      <c r="H48" s="194"/>
      <c r="I48" s="194"/>
      <c r="J48" s="194"/>
      <c r="K48" s="194"/>
      <c r="L48" s="194"/>
    </row>
    <row r="49" spans="1:12">
      <c r="A49" s="194"/>
      <c r="B49" s="194"/>
      <c r="C49" s="194"/>
      <c r="D49" s="194"/>
      <c r="E49" s="194"/>
      <c r="F49" s="194"/>
      <c r="G49" s="194"/>
      <c r="H49" s="194"/>
      <c r="I49" s="194"/>
      <c r="J49" s="194"/>
      <c r="K49" s="194"/>
      <c r="L49" s="194"/>
    </row>
    <row r="50" spans="1:12">
      <c r="A50" s="194"/>
      <c r="B50" s="194"/>
      <c r="C50" s="194"/>
      <c r="D50" s="194"/>
      <c r="E50" s="194"/>
      <c r="F50" s="194"/>
      <c r="G50" s="194"/>
      <c r="H50" s="194"/>
      <c r="I50" s="194"/>
      <c r="J50" s="194"/>
      <c r="K50" s="194"/>
      <c r="L50" s="194"/>
    </row>
    <row r="51" spans="1:12">
      <c r="A51" s="194"/>
      <c r="B51" s="194"/>
      <c r="C51" s="194"/>
      <c r="D51" s="194"/>
      <c r="E51" s="194"/>
      <c r="F51" s="194"/>
      <c r="G51" s="194"/>
      <c r="H51" s="194"/>
      <c r="I51" s="194"/>
      <c r="J51" s="194"/>
      <c r="K51" s="194"/>
      <c r="L51" s="194"/>
    </row>
    <row r="52" spans="1:12">
      <c r="A52" s="194"/>
      <c r="B52" s="194"/>
      <c r="C52" s="194"/>
      <c r="D52" s="194"/>
      <c r="E52" s="194"/>
      <c r="F52" s="194"/>
      <c r="G52" s="194"/>
      <c r="H52" s="194"/>
      <c r="I52" s="194"/>
      <c r="J52" s="194"/>
      <c r="K52" s="194"/>
      <c r="L52" s="194"/>
    </row>
    <row r="53" spans="1:12">
      <c r="A53" s="194"/>
      <c r="B53" s="194"/>
      <c r="C53" s="194"/>
      <c r="D53" s="194"/>
      <c r="E53" s="194"/>
      <c r="F53" s="194"/>
      <c r="G53" s="194"/>
      <c r="H53" s="194"/>
      <c r="I53" s="194"/>
      <c r="J53" s="194"/>
      <c r="K53" s="194"/>
      <c r="L53" s="194"/>
    </row>
    <row r="54" spans="1:12">
      <c r="A54" s="194"/>
      <c r="B54" s="194"/>
      <c r="C54" s="194"/>
      <c r="D54" s="194"/>
      <c r="E54" s="194"/>
      <c r="F54" s="194"/>
      <c r="G54" s="194"/>
      <c r="H54" s="194"/>
      <c r="I54" s="194"/>
      <c r="J54" s="194"/>
      <c r="K54" s="194"/>
      <c r="L54" s="194"/>
    </row>
    <row r="55" spans="1:12">
      <c r="A55" s="1175"/>
      <c r="B55" s="1175"/>
      <c r="C55" s="1175"/>
      <c r="D55" s="1175"/>
      <c r="E55" s="1175"/>
      <c r="F55" s="1175"/>
      <c r="G55" s="1175"/>
      <c r="H55" s="1175"/>
      <c r="I55" s="1175"/>
      <c r="J55" s="1175"/>
      <c r="K55" s="1175"/>
      <c r="L55" s="1175"/>
    </row>
    <row r="56" spans="1:12">
      <c r="A56" s="194"/>
      <c r="B56" s="194"/>
      <c r="C56" s="194"/>
      <c r="D56" s="194"/>
      <c r="E56" s="194"/>
      <c r="F56" s="194"/>
      <c r="G56" s="194"/>
      <c r="H56" s="194"/>
      <c r="I56" s="194"/>
      <c r="J56" s="194"/>
      <c r="K56" s="194"/>
      <c r="L56" s="194"/>
    </row>
    <row r="57" spans="1:12">
      <c r="A57" s="194"/>
      <c r="B57" s="194"/>
      <c r="C57" s="194"/>
      <c r="D57" s="194"/>
      <c r="E57" s="194"/>
      <c r="F57" s="194"/>
      <c r="G57" s="194"/>
      <c r="H57" s="194"/>
      <c r="I57" s="194"/>
      <c r="J57" s="194"/>
      <c r="K57" s="194"/>
      <c r="L57" s="194"/>
    </row>
    <row r="58" spans="1:12">
      <c r="A58" s="194"/>
      <c r="B58" s="194"/>
      <c r="C58" s="194"/>
      <c r="D58" s="194"/>
      <c r="E58" s="194"/>
      <c r="F58" s="194"/>
      <c r="G58" s="194"/>
      <c r="H58" s="194"/>
      <c r="I58" s="194"/>
      <c r="J58" s="194"/>
      <c r="K58" s="194"/>
      <c r="L58" s="194"/>
    </row>
    <row r="59" spans="1:12">
      <c r="A59" s="194"/>
      <c r="B59" s="194"/>
      <c r="C59" s="194"/>
      <c r="D59" s="194"/>
      <c r="E59" s="194"/>
      <c r="F59" s="194"/>
      <c r="G59" s="194"/>
      <c r="H59" s="194"/>
      <c r="I59" s="194"/>
      <c r="J59" s="194"/>
      <c r="K59" s="194"/>
      <c r="L59" s="194"/>
    </row>
    <row r="60" spans="1:12">
      <c r="A60" s="194"/>
      <c r="B60" s="194"/>
      <c r="C60" s="194"/>
      <c r="D60" s="194"/>
      <c r="E60" s="194"/>
      <c r="F60" s="194"/>
      <c r="G60" s="194"/>
      <c r="H60" s="194"/>
      <c r="I60" s="194"/>
      <c r="J60" s="194"/>
      <c r="K60" s="194"/>
      <c r="L60" s="194"/>
    </row>
    <row r="61" spans="1:12">
      <c r="A61" s="194"/>
      <c r="B61" s="194"/>
      <c r="C61" s="194"/>
      <c r="D61" s="194"/>
      <c r="E61" s="194"/>
      <c r="F61" s="194"/>
      <c r="G61" s="194"/>
      <c r="H61" s="194"/>
      <c r="I61" s="194"/>
      <c r="J61" s="194"/>
      <c r="K61" s="194"/>
      <c r="L61" s="194"/>
    </row>
    <row r="62" spans="1:12">
      <c r="A62" s="194"/>
      <c r="B62" s="194"/>
      <c r="C62" s="194"/>
      <c r="D62" s="194"/>
      <c r="E62" s="194"/>
      <c r="F62" s="194"/>
      <c r="G62" s="194"/>
      <c r="H62" s="194"/>
      <c r="I62" s="194"/>
      <c r="J62" s="194"/>
      <c r="K62" s="194"/>
      <c r="L62" s="194"/>
    </row>
    <row r="63" spans="1:12">
      <c r="A63" s="194"/>
      <c r="B63" s="194"/>
      <c r="C63" s="194"/>
      <c r="D63" s="194"/>
      <c r="E63" s="194"/>
      <c r="F63" s="194"/>
      <c r="G63" s="194"/>
      <c r="H63" s="194"/>
      <c r="I63" s="194"/>
      <c r="J63" s="194"/>
      <c r="K63" s="194"/>
      <c r="L63" s="194"/>
    </row>
    <row r="64" spans="1:12">
      <c r="A64" s="194"/>
      <c r="B64" s="194"/>
      <c r="C64" s="194"/>
      <c r="D64" s="194"/>
      <c r="E64" s="194"/>
      <c r="F64" s="194"/>
      <c r="G64" s="194"/>
      <c r="H64" s="194"/>
      <c r="I64" s="194"/>
      <c r="J64" s="194"/>
      <c r="K64" s="194"/>
      <c r="L64" s="194"/>
    </row>
    <row r="65" spans="1:12">
      <c r="A65" s="194"/>
      <c r="B65" s="194"/>
      <c r="C65" s="194"/>
      <c r="D65" s="194"/>
      <c r="E65" s="194"/>
      <c r="F65" s="194"/>
      <c r="G65" s="194"/>
      <c r="H65" s="194"/>
      <c r="I65" s="194"/>
      <c r="J65" s="194"/>
      <c r="K65" s="194"/>
      <c r="L65" s="194"/>
    </row>
    <row r="66" spans="1:12">
      <c r="A66" s="194"/>
      <c r="B66" s="194"/>
      <c r="C66" s="194"/>
      <c r="D66" s="194"/>
      <c r="E66" s="194"/>
      <c r="F66" s="194"/>
      <c r="G66" s="194"/>
      <c r="H66" s="194"/>
      <c r="I66" s="194"/>
      <c r="J66" s="194"/>
      <c r="K66" s="194"/>
      <c r="L66" s="194"/>
    </row>
    <row r="67" spans="1:12">
      <c r="A67" s="194"/>
      <c r="B67" s="194"/>
      <c r="C67" s="194"/>
      <c r="D67" s="194"/>
      <c r="E67" s="194"/>
      <c r="F67" s="194"/>
      <c r="G67" s="194"/>
      <c r="H67" s="194"/>
      <c r="I67" s="194"/>
      <c r="J67" s="194"/>
      <c r="K67" s="194"/>
      <c r="L67" s="194"/>
    </row>
    <row r="68" spans="1:12">
      <c r="A68" s="194"/>
      <c r="B68" s="194"/>
      <c r="C68" s="194"/>
      <c r="D68" s="194"/>
      <c r="E68" s="194"/>
      <c r="F68" s="194"/>
      <c r="G68" s="194"/>
      <c r="H68" s="194"/>
      <c r="I68" s="194"/>
      <c r="J68" s="194"/>
      <c r="K68" s="194"/>
      <c r="L68" s="194"/>
    </row>
    <row r="69" spans="1:12">
      <c r="A69" s="194"/>
      <c r="B69" s="194"/>
      <c r="C69" s="194"/>
      <c r="D69" s="194"/>
      <c r="E69" s="194"/>
      <c r="F69" s="194"/>
      <c r="G69" s="194"/>
      <c r="H69" s="194"/>
      <c r="I69" s="194"/>
      <c r="J69" s="194"/>
      <c r="K69" s="194"/>
      <c r="L69" s="194"/>
    </row>
    <row r="70" spans="1:12">
      <c r="A70" s="194"/>
      <c r="B70" s="194"/>
      <c r="C70" s="194"/>
      <c r="D70" s="194"/>
      <c r="E70" s="194"/>
      <c r="F70" s="194"/>
      <c r="G70" s="194"/>
      <c r="H70" s="194"/>
      <c r="I70" s="194"/>
      <c r="J70" s="194"/>
      <c r="K70" s="194"/>
      <c r="L70" s="194"/>
    </row>
    <row r="71" spans="1:12">
      <c r="A71" s="194"/>
      <c r="B71" s="194"/>
      <c r="C71" s="194"/>
      <c r="D71" s="194"/>
      <c r="E71" s="194"/>
      <c r="F71" s="194"/>
      <c r="G71" s="194"/>
      <c r="H71" s="194"/>
      <c r="I71" s="194"/>
      <c r="J71" s="194"/>
      <c r="K71" s="194"/>
      <c r="L71" s="194"/>
    </row>
    <row r="72" spans="1:12">
      <c r="A72" s="194"/>
      <c r="B72" s="194"/>
      <c r="C72" s="194"/>
      <c r="D72" s="194"/>
      <c r="E72" s="194"/>
      <c r="F72" s="194"/>
      <c r="G72" s="194"/>
      <c r="H72" s="194"/>
      <c r="I72" s="194"/>
      <c r="J72" s="194"/>
      <c r="K72" s="194"/>
      <c r="L72" s="194"/>
    </row>
    <row r="73" spans="1:12">
      <c r="A73" s="194"/>
      <c r="B73" s="194"/>
      <c r="C73" s="194"/>
      <c r="D73" s="194"/>
      <c r="E73" s="194"/>
      <c r="F73" s="194"/>
      <c r="G73" s="194"/>
      <c r="H73" s="194"/>
      <c r="I73" s="194"/>
      <c r="J73" s="194"/>
      <c r="K73" s="194"/>
      <c r="L73" s="194"/>
    </row>
    <row r="74" spans="1:12">
      <c r="A74" s="194"/>
      <c r="B74" s="194"/>
      <c r="C74" s="194"/>
      <c r="D74" s="194"/>
      <c r="E74" s="194"/>
      <c r="F74" s="194"/>
      <c r="G74" s="194"/>
      <c r="H74" s="194"/>
      <c r="I74" s="194"/>
      <c r="J74" s="194"/>
      <c r="K74" s="194"/>
      <c r="L74" s="194"/>
    </row>
    <row r="75" spans="1:12">
      <c r="A75" s="194"/>
      <c r="B75" s="194"/>
      <c r="C75" s="194"/>
      <c r="D75" s="194"/>
      <c r="E75" s="194"/>
      <c r="F75" s="194"/>
      <c r="G75" s="194"/>
      <c r="H75" s="194"/>
      <c r="I75" s="194"/>
      <c r="J75" s="194"/>
      <c r="K75" s="194"/>
      <c r="L75" s="194"/>
    </row>
    <row r="76" spans="1:12">
      <c r="A76" s="194"/>
      <c r="B76" s="194"/>
      <c r="C76" s="194"/>
      <c r="D76" s="194"/>
      <c r="E76" s="194"/>
      <c r="F76" s="194"/>
      <c r="G76" s="194"/>
      <c r="H76" s="194"/>
      <c r="I76" s="194"/>
      <c r="J76" s="194"/>
      <c r="K76" s="194"/>
      <c r="L76" s="194"/>
    </row>
    <row r="77" spans="1:12">
      <c r="A77" s="194"/>
      <c r="B77" s="194"/>
      <c r="C77" s="194"/>
      <c r="D77" s="194"/>
      <c r="E77" s="194"/>
      <c r="F77" s="194"/>
      <c r="G77" s="194"/>
      <c r="H77" s="194"/>
      <c r="I77" s="194"/>
      <c r="J77" s="194"/>
      <c r="K77" s="194"/>
      <c r="L77" s="194"/>
    </row>
    <row r="78" spans="1:12">
      <c r="A78" s="194"/>
      <c r="B78" s="194"/>
      <c r="C78" s="194"/>
      <c r="D78" s="194"/>
      <c r="E78" s="194"/>
      <c r="F78" s="194"/>
      <c r="G78" s="194"/>
      <c r="H78" s="194"/>
      <c r="I78" s="194"/>
      <c r="J78" s="194"/>
      <c r="K78" s="194"/>
      <c r="L78" s="194"/>
    </row>
    <row r="79" spans="1:12">
      <c r="A79" s="194"/>
      <c r="B79" s="194"/>
      <c r="C79" s="194"/>
      <c r="D79" s="194"/>
      <c r="E79" s="194"/>
      <c r="F79" s="194"/>
      <c r="G79" s="194"/>
      <c r="H79" s="194"/>
      <c r="I79" s="194"/>
      <c r="J79" s="194"/>
      <c r="K79" s="194"/>
      <c r="L79" s="194"/>
    </row>
    <row r="80" spans="1:12">
      <c r="A80" s="194"/>
      <c r="B80" s="194"/>
      <c r="C80" s="194"/>
      <c r="D80" s="194"/>
      <c r="E80" s="194"/>
      <c r="F80" s="194"/>
      <c r="G80" s="194"/>
      <c r="H80" s="194"/>
      <c r="I80" s="194"/>
      <c r="J80" s="194"/>
      <c r="K80" s="194"/>
      <c r="L80" s="194"/>
    </row>
    <row r="81" spans="1:12">
      <c r="A81" s="194"/>
      <c r="B81" s="194"/>
      <c r="C81" s="194"/>
      <c r="D81" s="194"/>
      <c r="E81" s="194"/>
      <c r="F81" s="194"/>
      <c r="G81" s="194"/>
      <c r="H81" s="194"/>
      <c r="I81" s="194"/>
      <c r="J81" s="194"/>
      <c r="K81" s="194"/>
      <c r="L81" s="194"/>
    </row>
    <row r="82" spans="1:12">
      <c r="A82" s="194"/>
      <c r="B82" s="194"/>
      <c r="C82" s="194"/>
      <c r="D82" s="194"/>
      <c r="E82" s="194"/>
      <c r="F82" s="194"/>
      <c r="G82" s="194"/>
      <c r="H82" s="194"/>
      <c r="I82" s="194"/>
      <c r="J82" s="194"/>
      <c r="K82" s="194"/>
      <c r="L82" s="194"/>
    </row>
    <row r="83" spans="1:12">
      <c r="A83" s="194"/>
      <c r="B83" s="194"/>
      <c r="C83" s="194"/>
      <c r="D83" s="194"/>
      <c r="E83" s="194"/>
      <c r="F83" s="194"/>
      <c r="G83" s="194"/>
      <c r="H83" s="194"/>
      <c r="I83" s="194"/>
      <c r="J83" s="194"/>
      <c r="K83" s="194"/>
      <c r="L83" s="194"/>
    </row>
    <row r="84" spans="1:12">
      <c r="A84" s="194"/>
      <c r="B84" s="194"/>
      <c r="C84" s="194"/>
      <c r="D84" s="194"/>
      <c r="E84" s="194"/>
      <c r="F84" s="194"/>
      <c r="G84" s="194"/>
      <c r="H84" s="194"/>
      <c r="I84" s="194"/>
      <c r="J84" s="194"/>
      <c r="K84" s="194"/>
      <c r="L84" s="194"/>
    </row>
    <row r="85" spans="1:12">
      <c r="A85" s="194"/>
      <c r="B85" s="194"/>
      <c r="C85" s="194"/>
      <c r="D85" s="194"/>
      <c r="E85" s="194"/>
      <c r="F85" s="194"/>
      <c r="G85" s="194"/>
      <c r="H85" s="194"/>
      <c r="I85" s="194"/>
      <c r="J85" s="194"/>
      <c r="K85" s="194"/>
      <c r="L85" s="194"/>
    </row>
    <row r="86" spans="1:12">
      <c r="A86" s="1350" t="s">
        <v>3207</v>
      </c>
      <c r="B86" s="1350"/>
      <c r="C86" s="1350"/>
      <c r="D86" s="1350"/>
      <c r="E86" s="1350"/>
      <c r="F86" s="1350"/>
      <c r="G86" s="1350"/>
      <c r="H86" s="1350"/>
      <c r="I86" s="1350"/>
      <c r="J86" s="1350"/>
      <c r="K86" s="1350"/>
      <c r="L86" s="1350"/>
    </row>
    <row r="87" spans="1:12">
      <c r="A87" s="194"/>
      <c r="B87" s="194"/>
      <c r="C87" s="194"/>
      <c r="D87" s="194"/>
      <c r="E87" s="194"/>
      <c r="F87" s="194"/>
      <c r="G87" s="194"/>
      <c r="H87" s="194"/>
      <c r="I87" s="194"/>
      <c r="J87" s="194"/>
      <c r="K87" s="194"/>
      <c r="L87" s="194"/>
    </row>
    <row r="88" spans="1:12">
      <c r="A88" s="194"/>
      <c r="B88" s="194"/>
      <c r="C88" s="194"/>
      <c r="D88" s="194"/>
      <c r="E88" s="194"/>
      <c r="F88" s="194"/>
      <c r="G88" s="194"/>
      <c r="H88" s="194"/>
      <c r="I88" s="194"/>
      <c r="J88" s="194"/>
      <c r="K88" s="194"/>
      <c r="L88" s="194"/>
    </row>
    <row r="89" spans="1:12">
      <c r="A89" s="194"/>
      <c r="B89" s="194"/>
      <c r="C89" s="194"/>
      <c r="D89" s="194"/>
      <c r="E89" s="194"/>
      <c r="F89" s="194"/>
      <c r="G89" s="194"/>
      <c r="H89" s="194"/>
      <c r="I89" s="194"/>
      <c r="J89" s="194"/>
      <c r="K89" s="194"/>
      <c r="L89" s="194"/>
    </row>
    <row r="90" spans="1:12">
      <c r="A90" s="194"/>
      <c r="B90" s="194"/>
      <c r="C90" s="194"/>
      <c r="D90" s="194"/>
      <c r="E90" s="194"/>
      <c r="F90" s="194"/>
      <c r="G90" s="194"/>
      <c r="H90" s="194"/>
      <c r="I90" s="194"/>
      <c r="J90" s="194"/>
      <c r="K90" s="194"/>
      <c r="L90" s="194"/>
    </row>
    <row r="91" spans="1:12">
      <c r="A91" s="194"/>
      <c r="B91" s="194"/>
      <c r="C91" s="194"/>
      <c r="D91" s="194"/>
      <c r="E91" s="194"/>
      <c r="F91" s="194"/>
      <c r="G91" s="194"/>
      <c r="H91" s="194"/>
      <c r="I91" s="194"/>
      <c r="J91" s="194"/>
      <c r="K91" s="194"/>
      <c r="L91" s="194"/>
    </row>
    <row r="92" spans="1:12">
      <c r="A92" s="194"/>
      <c r="B92" s="194"/>
      <c r="C92" s="194"/>
      <c r="D92" s="194"/>
      <c r="E92" s="194"/>
      <c r="F92" s="194"/>
      <c r="G92" s="194"/>
      <c r="H92" s="194"/>
      <c r="I92" s="194"/>
      <c r="J92" s="194"/>
      <c r="K92" s="194"/>
      <c r="L92" s="194"/>
    </row>
    <row r="93" spans="1:12">
      <c r="A93" s="194"/>
      <c r="B93" s="194"/>
      <c r="C93" s="194"/>
      <c r="D93" s="194"/>
      <c r="E93" s="194"/>
      <c r="F93" s="194"/>
      <c r="G93" s="194"/>
      <c r="H93" s="194"/>
      <c r="I93" s="194"/>
      <c r="J93" s="194"/>
      <c r="K93" s="194"/>
      <c r="L93" s="194"/>
    </row>
    <row r="94" spans="1:12">
      <c r="A94" s="194"/>
      <c r="B94" s="194"/>
      <c r="C94" s="194"/>
      <c r="D94" s="194"/>
      <c r="E94" s="194"/>
      <c r="F94" s="194"/>
      <c r="G94" s="194"/>
      <c r="H94" s="194"/>
      <c r="I94" s="194"/>
      <c r="J94" s="194"/>
      <c r="K94" s="194"/>
      <c r="L94" s="194"/>
    </row>
    <row r="95" spans="1:12">
      <c r="A95" s="194"/>
      <c r="B95" s="194"/>
      <c r="C95" s="194"/>
      <c r="D95" s="194"/>
      <c r="E95" s="194"/>
      <c r="F95" s="194"/>
      <c r="G95" s="194"/>
      <c r="H95" s="194"/>
      <c r="I95" s="194"/>
      <c r="J95" s="194"/>
      <c r="K95" s="194"/>
      <c r="L95" s="194"/>
    </row>
    <row r="96" spans="1:12">
      <c r="A96" s="194"/>
      <c r="B96" s="194"/>
      <c r="C96" s="194"/>
      <c r="D96" s="194"/>
      <c r="E96" s="194"/>
      <c r="F96" s="194"/>
      <c r="G96" s="194"/>
      <c r="H96" s="194"/>
      <c r="I96" s="194"/>
      <c r="J96" s="194"/>
      <c r="K96" s="194"/>
      <c r="L96" s="194"/>
    </row>
    <row r="97" spans="1:12">
      <c r="A97" s="194"/>
      <c r="B97" s="194"/>
      <c r="C97" s="194"/>
      <c r="D97" s="194"/>
      <c r="E97" s="194"/>
      <c r="F97" s="194"/>
      <c r="G97" s="194"/>
      <c r="H97" s="194"/>
      <c r="I97" s="194"/>
      <c r="J97" s="194"/>
      <c r="K97" s="194"/>
      <c r="L97" s="194"/>
    </row>
    <row r="98" spans="1:12">
      <c r="A98" s="194"/>
      <c r="B98" s="194"/>
      <c r="C98" s="194"/>
      <c r="D98" s="194"/>
      <c r="E98" s="194"/>
      <c r="F98" s="194"/>
      <c r="G98" s="194"/>
      <c r="H98" s="194"/>
      <c r="I98" s="194"/>
      <c r="J98" s="194"/>
      <c r="K98" s="194"/>
      <c r="L98" s="194"/>
    </row>
    <row r="99" spans="1:12">
      <c r="A99" s="194"/>
      <c r="B99" s="194"/>
      <c r="C99" s="194"/>
      <c r="D99" s="194"/>
      <c r="E99" s="194"/>
      <c r="F99" s="194"/>
      <c r="G99" s="194"/>
      <c r="H99" s="194"/>
      <c r="I99" s="194"/>
      <c r="J99" s="194"/>
      <c r="K99" s="194"/>
      <c r="L99" s="194"/>
    </row>
    <row r="100" spans="1:12">
      <c r="A100" s="1175"/>
      <c r="B100" s="1175"/>
      <c r="C100" s="1175"/>
      <c r="D100" s="1175"/>
      <c r="E100" s="1175"/>
      <c r="F100" s="1175"/>
      <c r="G100" s="1175"/>
      <c r="H100" s="1175"/>
      <c r="I100" s="1175"/>
      <c r="J100" s="1175"/>
      <c r="K100" s="1175"/>
      <c r="L100" s="1175"/>
    </row>
    <row r="101" spans="1:12">
      <c r="A101" s="194"/>
      <c r="B101" s="194"/>
      <c r="C101" s="194"/>
      <c r="D101" s="194"/>
      <c r="E101" s="194"/>
      <c r="F101" s="194"/>
      <c r="G101" s="194"/>
      <c r="H101" s="194"/>
      <c r="I101" s="194"/>
      <c r="J101" s="194"/>
      <c r="K101" s="194"/>
      <c r="L101" s="194"/>
    </row>
    <row r="102" spans="1:12">
      <c r="A102" s="194"/>
      <c r="B102" s="194"/>
      <c r="C102" s="194"/>
      <c r="D102" s="194"/>
      <c r="E102" s="194"/>
      <c r="F102" s="194"/>
      <c r="G102" s="194"/>
      <c r="H102" s="194"/>
      <c r="I102" s="194"/>
      <c r="J102" s="194"/>
      <c r="K102" s="194"/>
      <c r="L102" s="194"/>
    </row>
    <row r="103" spans="1:12">
      <c r="A103" s="194"/>
      <c r="B103" s="194"/>
      <c r="C103" s="194"/>
      <c r="D103" s="194"/>
      <c r="E103" s="194"/>
      <c r="F103" s="194"/>
      <c r="G103" s="194"/>
      <c r="H103" s="194"/>
      <c r="I103" s="194"/>
      <c r="J103" s="194"/>
      <c r="K103" s="194"/>
      <c r="L103" s="194"/>
    </row>
    <row r="104" spans="1:12">
      <c r="A104" s="194"/>
      <c r="B104" s="194"/>
      <c r="C104" s="194"/>
      <c r="D104" s="194"/>
      <c r="E104" s="194"/>
      <c r="F104" s="194"/>
      <c r="G104" s="194"/>
      <c r="H104" s="194"/>
      <c r="I104" s="194"/>
      <c r="J104" s="194"/>
      <c r="K104" s="194"/>
      <c r="L104" s="194"/>
    </row>
    <row r="105" spans="1:12">
      <c r="A105" s="194"/>
      <c r="B105" s="194"/>
      <c r="C105" s="194"/>
      <c r="D105" s="194"/>
      <c r="E105" s="194"/>
      <c r="F105" s="194"/>
      <c r="G105" s="194"/>
      <c r="H105" s="194"/>
      <c r="I105" s="194"/>
      <c r="J105" s="194"/>
      <c r="K105" s="194"/>
      <c r="L105" s="194"/>
    </row>
    <row r="106" spans="1:12">
      <c r="A106" s="194"/>
      <c r="B106" s="194"/>
      <c r="C106" s="194"/>
      <c r="D106" s="194"/>
      <c r="E106" s="194"/>
      <c r="F106" s="194"/>
      <c r="G106" s="194"/>
      <c r="H106" s="194"/>
      <c r="I106" s="194"/>
      <c r="J106" s="194"/>
      <c r="K106" s="194"/>
      <c r="L106" s="194"/>
    </row>
    <row r="107" spans="1:12">
      <c r="A107" s="194"/>
      <c r="B107" s="194"/>
      <c r="C107" s="194"/>
      <c r="D107" s="194"/>
      <c r="E107" s="194"/>
      <c r="F107" s="194"/>
      <c r="G107" s="194"/>
      <c r="H107" s="194"/>
      <c r="I107" s="194"/>
      <c r="J107" s="194"/>
      <c r="K107" s="194"/>
      <c r="L107" s="194"/>
    </row>
    <row r="108" spans="1:12">
      <c r="A108" s="194"/>
      <c r="B108" s="194"/>
      <c r="C108" s="194"/>
      <c r="D108" s="194"/>
      <c r="E108" s="194"/>
      <c r="F108" s="194"/>
      <c r="G108" s="194"/>
      <c r="H108" s="194"/>
      <c r="I108" s="194"/>
      <c r="J108" s="194"/>
      <c r="K108" s="194"/>
      <c r="L108" s="194"/>
    </row>
    <row r="109" spans="1:12">
      <c r="A109" s="194"/>
      <c r="B109" s="194"/>
      <c r="C109" s="194"/>
      <c r="D109" s="194"/>
      <c r="E109" s="194"/>
      <c r="F109" s="194"/>
      <c r="G109" s="194"/>
      <c r="H109" s="194"/>
      <c r="I109" s="194"/>
      <c r="J109" s="194"/>
      <c r="K109" s="194"/>
      <c r="L109" s="194"/>
    </row>
    <row r="110" spans="1:12">
      <c r="A110" s="194"/>
      <c r="B110" s="194"/>
      <c r="C110" s="194"/>
      <c r="D110" s="194"/>
      <c r="E110" s="194"/>
      <c r="F110" s="194"/>
      <c r="G110" s="194"/>
      <c r="H110" s="194"/>
      <c r="I110" s="194"/>
      <c r="J110" s="194"/>
      <c r="K110" s="194"/>
      <c r="L110" s="194"/>
    </row>
    <row r="111" spans="1:12">
      <c r="A111" s="194"/>
      <c r="B111" s="194"/>
      <c r="C111" s="194"/>
      <c r="D111" s="194"/>
      <c r="E111" s="194"/>
      <c r="F111" s="194"/>
      <c r="G111" s="194"/>
      <c r="H111" s="194"/>
      <c r="I111" s="194"/>
      <c r="J111" s="194"/>
      <c r="K111" s="194"/>
      <c r="L111" s="194"/>
    </row>
    <row r="112" spans="1:12">
      <c r="A112" s="194"/>
      <c r="B112" s="194"/>
      <c r="C112" s="194"/>
      <c r="D112" s="194"/>
      <c r="E112" s="194"/>
      <c r="F112" s="194"/>
      <c r="G112" s="194"/>
      <c r="H112" s="194"/>
      <c r="I112" s="194"/>
      <c r="J112" s="194"/>
      <c r="K112" s="194"/>
      <c r="L112" s="194"/>
    </row>
    <row r="113" spans="1:12">
      <c r="A113" s="194"/>
      <c r="B113" s="194"/>
      <c r="C113" s="194"/>
      <c r="D113" s="194"/>
      <c r="E113" s="194"/>
      <c r="F113" s="194"/>
      <c r="G113" s="194"/>
      <c r="H113" s="194"/>
      <c r="I113" s="194"/>
      <c r="J113" s="194"/>
      <c r="K113" s="194"/>
      <c r="L113" s="194"/>
    </row>
    <row r="114" spans="1:12">
      <c r="A114" s="194"/>
      <c r="B114" s="194"/>
      <c r="C114" s="194"/>
      <c r="D114" s="194"/>
      <c r="E114" s="194"/>
      <c r="F114" s="194"/>
      <c r="G114" s="194"/>
      <c r="H114" s="194"/>
      <c r="I114" s="194"/>
      <c r="J114" s="194"/>
      <c r="K114" s="194"/>
      <c r="L114" s="194"/>
    </row>
    <row r="115" spans="1:12">
      <c r="A115" s="194"/>
      <c r="B115" s="194"/>
      <c r="C115" s="194"/>
      <c r="D115" s="194"/>
      <c r="E115" s="194"/>
      <c r="F115" s="194"/>
      <c r="G115" s="194"/>
      <c r="H115" s="194"/>
      <c r="I115" s="194"/>
      <c r="J115" s="194"/>
      <c r="K115" s="194"/>
      <c r="L115" s="194"/>
    </row>
    <row r="116" spans="1:12">
      <c r="A116" s="194"/>
      <c r="B116" s="194"/>
      <c r="C116" s="194"/>
      <c r="D116" s="194"/>
      <c r="E116" s="194"/>
      <c r="F116" s="194"/>
      <c r="G116" s="194"/>
      <c r="H116" s="194"/>
      <c r="I116" s="194"/>
      <c r="J116" s="194"/>
      <c r="K116" s="194"/>
      <c r="L116" s="194"/>
    </row>
    <row r="117" spans="1:12">
      <c r="A117" s="194"/>
      <c r="B117" s="194"/>
      <c r="C117" s="194"/>
      <c r="D117" s="194"/>
      <c r="E117" s="194"/>
      <c r="F117" s="194"/>
      <c r="G117" s="194"/>
      <c r="H117" s="194"/>
      <c r="I117" s="194"/>
      <c r="J117" s="194"/>
      <c r="K117" s="194"/>
      <c r="L117" s="194"/>
    </row>
    <row r="118" spans="1:12">
      <c r="A118" s="194"/>
      <c r="B118" s="194"/>
      <c r="C118" s="194"/>
      <c r="D118" s="194"/>
      <c r="E118" s="194"/>
      <c r="F118" s="194"/>
      <c r="G118" s="194"/>
      <c r="H118" s="194"/>
      <c r="I118" s="194"/>
      <c r="J118" s="194"/>
      <c r="K118" s="194"/>
      <c r="L118" s="194"/>
    </row>
    <row r="119" spans="1:12">
      <c r="A119" s="194"/>
      <c r="B119" s="194"/>
      <c r="C119" s="194"/>
      <c r="D119" s="194"/>
      <c r="E119" s="194"/>
      <c r="F119" s="194"/>
      <c r="G119" s="194"/>
      <c r="H119" s="194"/>
      <c r="I119" s="194"/>
      <c r="J119" s="194"/>
      <c r="K119" s="194"/>
      <c r="L119" s="194"/>
    </row>
    <row r="120" spans="1:12">
      <c r="A120" s="194"/>
      <c r="B120" s="194"/>
      <c r="C120" s="194"/>
      <c r="D120" s="194"/>
      <c r="E120" s="194"/>
      <c r="F120" s="194"/>
      <c r="G120" s="194"/>
      <c r="H120" s="194"/>
      <c r="I120" s="194"/>
      <c r="J120" s="194"/>
      <c r="K120" s="194"/>
      <c r="L120" s="194"/>
    </row>
    <row r="121" spans="1:12">
      <c r="A121" s="194"/>
      <c r="B121" s="194"/>
      <c r="C121" s="194"/>
      <c r="D121" s="194"/>
      <c r="E121" s="194"/>
      <c r="F121" s="194"/>
      <c r="G121" s="194"/>
      <c r="H121" s="194"/>
      <c r="I121" s="194"/>
      <c r="J121" s="194"/>
      <c r="K121" s="194"/>
      <c r="L121" s="194"/>
    </row>
    <row r="122" spans="1:12">
      <c r="A122" s="194"/>
      <c r="B122" s="194"/>
      <c r="C122" s="194"/>
      <c r="D122" s="194"/>
      <c r="E122" s="194"/>
      <c r="F122" s="194"/>
      <c r="G122" s="194"/>
      <c r="H122" s="194"/>
      <c r="I122" s="194"/>
      <c r="J122" s="194"/>
      <c r="K122" s="194"/>
      <c r="L122" s="194"/>
    </row>
    <row r="123" spans="1:12">
      <c r="A123" s="194"/>
      <c r="B123" s="194"/>
      <c r="C123" s="194"/>
      <c r="D123" s="194"/>
      <c r="E123" s="194"/>
      <c r="F123" s="194"/>
      <c r="G123" s="194"/>
      <c r="H123" s="194"/>
      <c r="I123" s="194"/>
      <c r="J123" s="194"/>
      <c r="K123" s="194"/>
      <c r="L123" s="194"/>
    </row>
    <row r="124" spans="1:12">
      <c r="A124" s="194"/>
      <c r="B124" s="194"/>
      <c r="C124" s="194"/>
      <c r="D124" s="194"/>
      <c r="E124" s="194"/>
      <c r="F124" s="194"/>
      <c r="G124" s="194"/>
      <c r="H124" s="194"/>
      <c r="I124" s="194"/>
      <c r="J124" s="194"/>
      <c r="K124" s="194"/>
      <c r="L124" s="194"/>
    </row>
    <row r="125" spans="1:12">
      <c r="A125" s="194"/>
      <c r="B125" s="194"/>
      <c r="C125" s="194"/>
      <c r="D125" s="194"/>
      <c r="E125" s="194"/>
      <c r="F125" s="194"/>
      <c r="G125" s="194"/>
      <c r="H125" s="194"/>
      <c r="I125" s="194"/>
      <c r="J125" s="194"/>
      <c r="K125" s="194"/>
      <c r="L125" s="194"/>
    </row>
    <row r="126" spans="1:12">
      <c r="A126" s="1350" t="s">
        <v>3208</v>
      </c>
      <c r="B126" s="1350"/>
      <c r="C126" s="1350"/>
      <c r="D126" s="1350"/>
      <c r="E126" s="1350"/>
      <c r="F126" s="1350"/>
      <c r="G126" s="1350"/>
      <c r="H126" s="1350"/>
      <c r="I126" s="1350"/>
      <c r="J126" s="1350"/>
      <c r="K126" s="1350"/>
      <c r="L126" s="1350"/>
    </row>
    <row r="127" spans="1:12">
      <c r="A127" s="194"/>
      <c r="B127" s="194"/>
      <c r="C127" s="194"/>
      <c r="D127" s="194"/>
      <c r="E127" s="194"/>
      <c r="F127" s="194"/>
      <c r="G127" s="194"/>
      <c r="H127" s="194"/>
      <c r="I127" s="194"/>
      <c r="J127" s="194"/>
      <c r="K127" s="194"/>
      <c r="L127" s="194"/>
    </row>
    <row r="128" spans="1:12">
      <c r="A128" s="194"/>
      <c r="B128" s="194"/>
      <c r="C128" s="194"/>
      <c r="D128" s="194"/>
      <c r="E128" s="194"/>
      <c r="F128" s="194"/>
      <c r="G128" s="194"/>
      <c r="H128" s="194"/>
      <c r="I128" s="194"/>
      <c r="J128" s="194"/>
      <c r="K128" s="194"/>
      <c r="L128" s="194"/>
    </row>
    <row r="129" spans="1:12">
      <c r="A129" s="194"/>
      <c r="B129" s="194"/>
      <c r="C129" s="194"/>
      <c r="D129" s="194"/>
      <c r="E129" s="194"/>
      <c r="F129" s="194"/>
      <c r="G129" s="194"/>
      <c r="H129" s="194"/>
      <c r="I129" s="194"/>
      <c r="J129" s="194"/>
      <c r="K129" s="194"/>
      <c r="L129" s="194"/>
    </row>
    <row r="130" spans="1:12">
      <c r="A130" s="194"/>
      <c r="B130" s="194"/>
      <c r="C130" s="194"/>
      <c r="D130" s="194"/>
      <c r="E130" s="194"/>
      <c r="F130" s="194"/>
      <c r="G130" s="194"/>
      <c r="H130" s="194"/>
      <c r="I130" s="194"/>
      <c r="J130" s="194"/>
      <c r="K130" s="194"/>
      <c r="L130" s="194"/>
    </row>
    <row r="131" spans="1:12">
      <c r="A131" s="194"/>
      <c r="B131" s="194"/>
      <c r="C131" s="194"/>
      <c r="D131" s="194"/>
      <c r="E131" s="194"/>
      <c r="F131" s="194"/>
      <c r="G131" s="194"/>
      <c r="H131" s="194"/>
      <c r="I131" s="194"/>
      <c r="J131" s="194"/>
      <c r="K131" s="194"/>
      <c r="L131" s="194"/>
    </row>
    <row r="132" spans="1:12">
      <c r="A132" s="194"/>
      <c r="B132" s="194"/>
      <c r="C132" s="194"/>
      <c r="D132" s="194"/>
      <c r="E132" s="194"/>
      <c r="F132" s="194"/>
      <c r="G132" s="194"/>
      <c r="H132" s="194"/>
      <c r="I132" s="194"/>
      <c r="J132" s="194"/>
      <c r="K132" s="194"/>
      <c r="L132" s="194"/>
    </row>
    <row r="133" spans="1:12">
      <c r="A133" s="194"/>
      <c r="B133" s="194"/>
      <c r="C133" s="194"/>
      <c r="D133" s="194"/>
      <c r="E133" s="194"/>
      <c r="F133" s="194"/>
      <c r="G133" s="194"/>
      <c r="H133" s="194"/>
      <c r="I133" s="194"/>
      <c r="J133" s="194"/>
      <c r="K133" s="194"/>
      <c r="L133" s="194"/>
    </row>
    <row r="134" spans="1:12">
      <c r="A134" s="194"/>
      <c r="B134" s="194"/>
      <c r="C134" s="194"/>
      <c r="D134" s="194"/>
      <c r="E134" s="194"/>
      <c r="F134" s="194"/>
      <c r="G134" s="194"/>
      <c r="H134" s="194"/>
      <c r="I134" s="194"/>
      <c r="J134" s="194"/>
      <c r="K134" s="194"/>
      <c r="L134" s="194"/>
    </row>
    <row r="135" spans="1:12">
      <c r="A135" s="194"/>
      <c r="B135" s="194"/>
      <c r="C135" s="194"/>
      <c r="D135" s="194"/>
      <c r="E135" s="194"/>
      <c r="F135" s="194"/>
      <c r="G135" s="194"/>
      <c r="H135" s="194"/>
      <c r="I135" s="194"/>
      <c r="J135" s="194"/>
      <c r="K135" s="194"/>
      <c r="L135" s="194"/>
    </row>
    <row r="136" spans="1:12">
      <c r="A136" s="194"/>
      <c r="B136" s="194"/>
      <c r="C136" s="194"/>
      <c r="D136" s="194"/>
      <c r="E136" s="194"/>
      <c r="F136" s="194"/>
      <c r="G136" s="194"/>
      <c r="H136" s="194"/>
      <c r="I136" s="194"/>
      <c r="J136" s="194"/>
      <c r="K136" s="194"/>
      <c r="L136" s="194"/>
    </row>
    <row r="137" spans="1:12">
      <c r="A137" s="194"/>
      <c r="B137" s="194"/>
      <c r="C137" s="194"/>
      <c r="D137" s="194"/>
      <c r="E137" s="194"/>
      <c r="F137" s="194"/>
      <c r="G137" s="194"/>
      <c r="H137" s="194"/>
      <c r="I137" s="194"/>
      <c r="J137" s="194"/>
      <c r="K137" s="194"/>
      <c r="L137" s="194"/>
    </row>
    <row r="138" spans="1:12">
      <c r="A138" s="194"/>
      <c r="B138" s="194"/>
      <c r="C138" s="194"/>
      <c r="D138" s="194"/>
      <c r="E138" s="194"/>
      <c r="F138" s="194"/>
      <c r="G138" s="194"/>
      <c r="H138" s="194"/>
      <c r="I138" s="194"/>
      <c r="J138" s="194"/>
      <c r="K138" s="194"/>
      <c r="L138" s="194"/>
    </row>
    <row r="139" spans="1:12">
      <c r="A139" s="194"/>
      <c r="B139" s="194"/>
      <c r="C139" s="194"/>
      <c r="D139" s="194"/>
      <c r="E139" s="194"/>
      <c r="F139" s="194"/>
      <c r="G139" s="194"/>
      <c r="H139" s="194"/>
      <c r="I139" s="194"/>
      <c r="J139" s="194"/>
      <c r="K139" s="194"/>
      <c r="L139" s="194"/>
    </row>
    <row r="140" spans="1:12">
      <c r="A140" s="253"/>
      <c r="B140" s="253"/>
      <c r="C140" s="253"/>
      <c r="D140" s="253"/>
      <c r="E140" s="253"/>
      <c r="F140" s="253"/>
      <c r="G140" s="253"/>
      <c r="H140" s="253"/>
      <c r="I140" s="253"/>
      <c r="J140" s="253"/>
      <c r="K140" s="253"/>
      <c r="L140" s="253"/>
    </row>
    <row r="141" spans="1:12">
      <c r="A141" s="194"/>
      <c r="B141" s="194"/>
      <c r="C141" s="194"/>
      <c r="D141" s="194"/>
      <c r="E141" s="194"/>
      <c r="F141" s="194"/>
      <c r="G141" s="194"/>
      <c r="H141" s="194"/>
      <c r="I141" s="194"/>
      <c r="J141" s="194"/>
      <c r="K141" s="194"/>
      <c r="L141" s="194"/>
    </row>
    <row r="142" spans="1:12">
      <c r="A142" s="194"/>
      <c r="B142" s="194"/>
      <c r="C142" s="194"/>
      <c r="D142" s="194"/>
      <c r="E142" s="194"/>
      <c r="F142" s="194"/>
      <c r="G142" s="194"/>
      <c r="H142" s="194"/>
      <c r="I142" s="194"/>
      <c r="J142" s="194"/>
      <c r="K142" s="194"/>
      <c r="L142" s="194"/>
    </row>
    <row r="143" spans="1:12">
      <c r="A143" s="194"/>
      <c r="B143" s="194"/>
      <c r="C143" s="194"/>
      <c r="D143" s="194"/>
      <c r="E143" s="194"/>
      <c r="F143" s="194"/>
      <c r="G143" s="194"/>
      <c r="H143" s="194"/>
      <c r="I143" s="194"/>
      <c r="J143" s="194"/>
      <c r="K143" s="194"/>
      <c r="L143" s="194"/>
    </row>
    <row r="144" spans="1:12">
      <c r="A144" s="194"/>
      <c r="B144" s="194"/>
      <c r="C144" s="194"/>
      <c r="D144" s="194"/>
      <c r="E144" s="194"/>
      <c r="F144" s="194"/>
      <c r="G144" s="194"/>
      <c r="H144" s="194"/>
      <c r="I144" s="194"/>
      <c r="J144" s="194"/>
      <c r="K144" s="194"/>
      <c r="L144" s="194"/>
    </row>
    <row r="145" spans="1:12">
      <c r="A145" s="194"/>
      <c r="B145" s="194"/>
      <c r="C145" s="194"/>
      <c r="D145" s="194"/>
      <c r="E145" s="194"/>
      <c r="F145" s="194"/>
      <c r="G145" s="194"/>
      <c r="H145" s="194"/>
      <c r="I145" s="194"/>
      <c r="J145" s="194"/>
      <c r="K145" s="194"/>
      <c r="L145" s="194"/>
    </row>
    <row r="146" spans="1:12">
      <c r="A146" s="194"/>
      <c r="B146" s="194"/>
      <c r="C146" s="194"/>
      <c r="D146" s="194"/>
      <c r="E146" s="194"/>
      <c r="F146" s="194"/>
      <c r="G146" s="194"/>
      <c r="H146" s="194"/>
      <c r="I146" s="194"/>
      <c r="J146" s="194"/>
      <c r="K146" s="194"/>
      <c r="L146" s="194"/>
    </row>
    <row r="147" spans="1:12">
      <c r="A147" s="194"/>
      <c r="B147" s="194"/>
      <c r="C147" s="194"/>
      <c r="D147" s="194"/>
      <c r="E147" s="194"/>
      <c r="F147" s="194"/>
      <c r="G147" s="194"/>
      <c r="H147" s="194"/>
      <c r="I147" s="194"/>
      <c r="J147" s="194"/>
      <c r="K147" s="194"/>
      <c r="L147" s="194"/>
    </row>
    <row r="148" spans="1:12">
      <c r="A148" s="194"/>
      <c r="B148" s="194"/>
      <c r="C148" s="194"/>
      <c r="D148" s="194"/>
      <c r="E148" s="194"/>
      <c r="F148" s="194"/>
      <c r="G148" s="194"/>
      <c r="H148" s="194"/>
      <c r="I148" s="194"/>
      <c r="J148" s="194"/>
      <c r="K148" s="194"/>
      <c r="L148" s="194"/>
    </row>
    <row r="149" spans="1:12">
      <c r="A149" s="194"/>
      <c r="B149" s="194"/>
      <c r="C149" s="194"/>
      <c r="D149" s="194"/>
      <c r="E149" s="194"/>
      <c r="F149" s="194"/>
      <c r="G149" s="194"/>
      <c r="H149" s="194"/>
      <c r="I149" s="194"/>
      <c r="J149" s="194"/>
      <c r="K149" s="194"/>
      <c r="L149" s="194"/>
    </row>
    <row r="150" spans="1:12">
      <c r="A150" s="194"/>
      <c r="B150" s="194"/>
      <c r="C150" s="194"/>
      <c r="D150" s="194"/>
      <c r="E150" s="194"/>
      <c r="F150" s="194"/>
      <c r="G150" s="194"/>
      <c r="H150" s="194"/>
      <c r="I150" s="194"/>
      <c r="J150" s="194"/>
      <c r="K150" s="194"/>
      <c r="L150" s="194"/>
    </row>
    <row r="151" spans="1:12">
      <c r="A151" s="194"/>
      <c r="B151" s="194"/>
      <c r="C151" s="194"/>
      <c r="D151" s="194"/>
      <c r="E151" s="194"/>
      <c r="F151" s="194"/>
      <c r="G151" s="194"/>
      <c r="H151" s="194"/>
      <c r="I151" s="194"/>
      <c r="J151" s="194"/>
      <c r="K151" s="194"/>
      <c r="L151" s="194"/>
    </row>
    <row r="152" spans="1:12">
      <c r="A152" s="194"/>
      <c r="B152" s="194"/>
      <c r="C152" s="194"/>
      <c r="D152" s="194"/>
      <c r="E152" s="194"/>
      <c r="F152" s="194"/>
      <c r="G152" s="194"/>
      <c r="H152" s="194"/>
      <c r="I152" s="194"/>
      <c r="J152" s="194"/>
      <c r="K152" s="194"/>
      <c r="L152" s="194"/>
    </row>
    <row r="153" spans="1:12">
      <c r="A153" s="194"/>
      <c r="B153" s="194"/>
      <c r="C153" s="194"/>
      <c r="D153" s="194"/>
      <c r="E153" s="194"/>
      <c r="F153" s="194"/>
      <c r="G153" s="194"/>
      <c r="H153" s="194"/>
      <c r="I153" s="194"/>
      <c r="J153" s="194"/>
      <c r="K153" s="194"/>
      <c r="L153" s="194"/>
    </row>
    <row r="154" spans="1:12">
      <c r="A154" s="194"/>
      <c r="B154" s="194"/>
      <c r="C154" s="194"/>
      <c r="D154" s="194"/>
      <c r="E154" s="194"/>
      <c r="F154" s="194"/>
      <c r="G154" s="194"/>
      <c r="H154" s="194"/>
      <c r="I154" s="194"/>
      <c r="J154" s="194"/>
      <c r="K154" s="194"/>
      <c r="L154" s="194"/>
    </row>
    <row r="155" spans="1:12">
      <c r="A155" s="194"/>
      <c r="B155" s="194"/>
      <c r="C155" s="194"/>
      <c r="D155" s="194"/>
      <c r="E155" s="194"/>
      <c r="F155" s="194"/>
      <c r="G155" s="194"/>
      <c r="H155" s="194"/>
      <c r="I155" s="194"/>
      <c r="J155" s="194"/>
      <c r="K155" s="194"/>
      <c r="L155" s="194"/>
    </row>
    <row r="156" spans="1:12">
      <c r="A156" s="194"/>
      <c r="B156" s="194"/>
      <c r="C156" s="194"/>
      <c r="D156" s="194"/>
      <c r="E156" s="194"/>
      <c r="F156" s="194"/>
      <c r="G156" s="194"/>
      <c r="H156" s="194"/>
      <c r="I156" s="194"/>
      <c r="J156" s="194"/>
      <c r="K156" s="194"/>
      <c r="L156" s="194"/>
    </row>
    <row r="157" spans="1:12">
      <c r="A157" s="194"/>
      <c r="B157" s="194"/>
      <c r="C157" s="194"/>
      <c r="D157" s="194"/>
      <c r="E157" s="194"/>
      <c r="F157" s="194"/>
      <c r="G157" s="194"/>
      <c r="H157" s="194"/>
      <c r="I157" s="194"/>
      <c r="J157" s="194"/>
      <c r="K157" s="194"/>
      <c r="L157" s="194"/>
    </row>
    <row r="158" spans="1:12">
      <c r="A158" s="194"/>
      <c r="B158" s="194"/>
      <c r="C158" s="194"/>
      <c r="D158" s="194"/>
      <c r="E158" s="194"/>
      <c r="F158" s="194"/>
      <c r="G158" s="194"/>
      <c r="H158" s="194"/>
      <c r="I158" s="194"/>
      <c r="J158" s="194"/>
      <c r="K158" s="194"/>
      <c r="L158" s="194"/>
    </row>
    <row r="159" spans="1:12">
      <c r="A159" s="194"/>
      <c r="B159" s="194"/>
      <c r="C159" s="194"/>
      <c r="D159" s="194"/>
      <c r="E159" s="194"/>
      <c r="F159" s="194"/>
      <c r="G159" s="194"/>
      <c r="H159" s="194"/>
      <c r="I159" s="194"/>
      <c r="J159" s="194"/>
      <c r="K159" s="194"/>
      <c r="L159" s="194"/>
    </row>
    <row r="160" spans="1:12">
      <c r="A160" s="194"/>
      <c r="B160" s="194"/>
      <c r="C160" s="194"/>
      <c r="D160" s="194"/>
      <c r="E160" s="194"/>
      <c r="F160" s="194"/>
      <c r="G160" s="194"/>
      <c r="H160" s="194"/>
      <c r="I160" s="194"/>
      <c r="J160" s="194"/>
      <c r="K160" s="194"/>
      <c r="L160" s="194"/>
    </row>
    <row r="161" spans="1:12">
      <c r="A161" s="194"/>
      <c r="B161" s="194"/>
      <c r="C161" s="194"/>
      <c r="D161" s="194"/>
      <c r="E161" s="194"/>
      <c r="F161" s="194"/>
      <c r="G161" s="194"/>
      <c r="H161" s="194"/>
      <c r="I161" s="194"/>
      <c r="J161" s="194"/>
      <c r="K161" s="194"/>
      <c r="L161" s="194"/>
    </row>
    <row r="162" spans="1:12">
      <c r="A162" s="194"/>
      <c r="B162" s="194"/>
      <c r="C162" s="194"/>
      <c r="D162" s="194"/>
      <c r="E162" s="194"/>
      <c r="F162" s="194"/>
      <c r="G162" s="194"/>
      <c r="H162" s="194"/>
      <c r="I162" s="194"/>
      <c r="J162" s="194"/>
      <c r="K162" s="194"/>
      <c r="L162" s="194"/>
    </row>
    <row r="163" spans="1:12">
      <c r="A163" s="194"/>
      <c r="B163" s="194"/>
      <c r="C163" s="194"/>
      <c r="D163" s="194"/>
      <c r="E163" s="194"/>
      <c r="F163" s="194"/>
      <c r="G163" s="194"/>
      <c r="H163" s="194"/>
      <c r="I163" s="194"/>
      <c r="J163" s="194"/>
      <c r="K163" s="194"/>
      <c r="L163" s="194"/>
    </row>
    <row r="164" spans="1:12">
      <c r="A164" s="194"/>
      <c r="B164" s="194"/>
      <c r="C164" s="194"/>
      <c r="D164" s="194"/>
      <c r="E164" s="194"/>
      <c r="F164" s="194"/>
      <c r="G164" s="194"/>
      <c r="H164" s="194"/>
      <c r="I164" s="194"/>
      <c r="J164" s="194"/>
      <c r="K164" s="194"/>
      <c r="L164" s="194"/>
    </row>
    <row r="165" spans="1:12">
      <c r="A165" s="194"/>
      <c r="B165" s="194"/>
      <c r="C165" s="194"/>
      <c r="D165" s="194"/>
      <c r="E165" s="194"/>
      <c r="F165" s="194"/>
      <c r="G165" s="194"/>
      <c r="H165" s="194"/>
      <c r="I165" s="194"/>
      <c r="J165" s="194"/>
      <c r="K165" s="194"/>
      <c r="L165" s="194"/>
    </row>
    <row r="166" spans="1:12">
      <c r="A166" s="1350" t="s">
        <v>3209</v>
      </c>
      <c r="B166" s="1350"/>
      <c r="C166" s="1350"/>
      <c r="D166" s="1350"/>
      <c r="E166" s="1350"/>
      <c r="F166" s="1350"/>
      <c r="G166" s="1350"/>
      <c r="H166" s="1350"/>
      <c r="I166" s="1350"/>
      <c r="J166" s="1350"/>
      <c r="K166" s="1350"/>
      <c r="L166" s="1350"/>
    </row>
    <row r="167" spans="1:12">
      <c r="A167" s="194"/>
      <c r="B167" s="194"/>
      <c r="C167" s="194"/>
      <c r="D167" s="194"/>
      <c r="E167" s="194"/>
      <c r="F167" s="194"/>
      <c r="G167" s="194"/>
      <c r="H167" s="194"/>
      <c r="I167" s="194"/>
      <c r="J167" s="194"/>
      <c r="K167" s="194"/>
    </row>
    <row r="168" spans="1:12">
      <c r="A168" s="194"/>
      <c r="B168" s="194"/>
      <c r="C168" s="194"/>
      <c r="D168" s="194"/>
      <c r="E168" s="194"/>
      <c r="F168" s="194"/>
      <c r="G168" s="194"/>
      <c r="H168" s="194"/>
      <c r="I168" s="194"/>
      <c r="J168" s="194"/>
      <c r="K168" s="194"/>
    </row>
    <row r="169" spans="1:12">
      <c r="A169" s="194"/>
      <c r="B169" s="194"/>
      <c r="C169" s="194"/>
      <c r="D169" s="194"/>
      <c r="E169" s="194"/>
      <c r="F169" s="194"/>
      <c r="G169" s="194"/>
      <c r="H169" s="194"/>
      <c r="I169" s="194"/>
      <c r="J169" s="194"/>
      <c r="K169" s="194"/>
    </row>
    <row r="170" spans="1:12">
      <c r="A170" s="194"/>
      <c r="B170" s="194"/>
      <c r="C170" s="194"/>
      <c r="D170" s="194"/>
      <c r="E170" s="194"/>
      <c r="F170" s="194"/>
      <c r="G170" s="194"/>
      <c r="H170" s="194"/>
      <c r="I170" s="194"/>
      <c r="J170" s="194"/>
      <c r="K170" s="194"/>
    </row>
    <row r="171" spans="1:12">
      <c r="A171" s="194"/>
      <c r="B171" s="194"/>
      <c r="C171" s="194"/>
      <c r="D171" s="194"/>
      <c r="E171" s="194"/>
      <c r="F171" s="194"/>
      <c r="G171" s="194"/>
      <c r="H171" s="194"/>
      <c r="I171" s="194"/>
      <c r="J171" s="194"/>
      <c r="K171" s="194"/>
    </row>
    <row r="172" spans="1:12">
      <c r="A172" s="194"/>
      <c r="B172" s="194"/>
      <c r="C172" s="194"/>
      <c r="D172" s="194"/>
      <c r="E172" s="194"/>
      <c r="F172" s="194"/>
      <c r="G172" s="194"/>
      <c r="H172" s="194"/>
      <c r="I172" s="194"/>
      <c r="J172" s="194"/>
      <c r="K172" s="194"/>
    </row>
    <row r="173" spans="1:12">
      <c r="A173" s="194"/>
      <c r="B173" s="194"/>
      <c r="C173" s="194"/>
      <c r="D173" s="194"/>
      <c r="E173" s="194"/>
      <c r="F173" s="194"/>
      <c r="G173" s="194"/>
      <c r="H173" s="194"/>
      <c r="I173" s="194"/>
      <c r="J173" s="194"/>
      <c r="K173" s="194"/>
    </row>
    <row r="174" spans="1:12">
      <c r="A174" s="194"/>
      <c r="B174" s="194"/>
      <c r="C174" s="194"/>
      <c r="D174" s="194"/>
      <c r="E174" s="194"/>
      <c r="F174" s="194"/>
      <c r="G174" s="194"/>
      <c r="H174" s="194"/>
      <c r="I174" s="194"/>
      <c r="J174" s="194"/>
      <c r="K174" s="194"/>
    </row>
    <row r="175" spans="1:12">
      <c r="A175" s="194"/>
      <c r="B175" s="194"/>
      <c r="C175" s="194"/>
      <c r="D175" s="194"/>
      <c r="E175" s="194"/>
      <c r="F175" s="194"/>
      <c r="G175" s="194"/>
      <c r="H175" s="194"/>
      <c r="I175" s="194"/>
      <c r="J175" s="194"/>
      <c r="K175" s="194"/>
    </row>
    <row r="176" spans="1:12">
      <c r="A176" s="194"/>
      <c r="B176" s="194"/>
      <c r="C176" s="194"/>
      <c r="D176" s="194"/>
      <c r="E176" s="194"/>
      <c r="F176" s="194"/>
      <c r="G176" s="194"/>
      <c r="H176" s="194"/>
      <c r="I176" s="194"/>
      <c r="J176" s="194"/>
      <c r="K176" s="194"/>
    </row>
    <row r="177" spans="1:11">
      <c r="A177" s="194"/>
      <c r="B177" s="194"/>
      <c r="C177" s="194"/>
      <c r="D177" s="194"/>
      <c r="E177" s="194"/>
      <c r="F177" s="194"/>
      <c r="G177" s="194"/>
      <c r="H177" s="194"/>
      <c r="I177" s="194"/>
      <c r="J177" s="194"/>
      <c r="K177" s="194"/>
    </row>
    <row r="178" spans="1:11">
      <c r="A178" s="194"/>
      <c r="B178" s="194"/>
      <c r="C178" s="194"/>
      <c r="D178" s="194"/>
      <c r="E178" s="194"/>
      <c r="F178" s="194"/>
      <c r="G178" s="194"/>
      <c r="H178" s="194"/>
      <c r="I178" s="194"/>
      <c r="J178" s="194"/>
      <c r="K178" s="194"/>
    </row>
    <row r="179" spans="1:11">
      <c r="A179" s="194"/>
      <c r="B179" s="194"/>
      <c r="C179" s="194"/>
      <c r="D179" s="194"/>
      <c r="E179" s="194"/>
      <c r="F179" s="194"/>
      <c r="G179" s="194"/>
      <c r="H179" s="194"/>
      <c r="I179" s="194"/>
      <c r="J179" s="194"/>
      <c r="K179" s="194"/>
    </row>
    <row r="180" spans="1:11">
      <c r="A180" s="194"/>
      <c r="B180" s="194"/>
      <c r="C180" s="194"/>
      <c r="D180" s="194"/>
      <c r="E180" s="194"/>
      <c r="F180" s="194"/>
      <c r="G180" s="194"/>
      <c r="H180" s="194"/>
      <c r="I180" s="194"/>
      <c r="J180" s="194"/>
      <c r="K180" s="194"/>
    </row>
    <row r="181" spans="1:11">
      <c r="A181" s="194"/>
      <c r="B181" s="194"/>
      <c r="C181" s="194"/>
      <c r="D181" s="194"/>
      <c r="E181" s="194"/>
      <c r="F181" s="194"/>
      <c r="G181" s="194"/>
      <c r="H181" s="194"/>
      <c r="I181" s="194"/>
      <c r="J181" s="194"/>
      <c r="K181" s="194"/>
    </row>
    <row r="182" spans="1:11">
      <c r="A182" s="194"/>
      <c r="B182" s="194"/>
      <c r="C182" s="194"/>
      <c r="D182" s="194"/>
      <c r="E182" s="194"/>
      <c r="F182" s="194"/>
      <c r="G182" s="194"/>
      <c r="H182" s="194"/>
      <c r="I182" s="194"/>
      <c r="J182" s="194"/>
      <c r="K182" s="194"/>
    </row>
    <row r="183" spans="1:11">
      <c r="A183" s="194"/>
      <c r="B183" s="194"/>
      <c r="C183" s="194"/>
      <c r="D183" s="194"/>
      <c r="E183" s="194"/>
      <c r="F183" s="194"/>
      <c r="G183" s="194"/>
      <c r="H183" s="194"/>
      <c r="I183" s="194"/>
      <c r="J183" s="194"/>
      <c r="K183" s="194"/>
    </row>
    <row r="184" spans="1:11">
      <c r="A184" s="194"/>
      <c r="B184" s="194"/>
      <c r="C184" s="194"/>
      <c r="D184" s="194"/>
      <c r="E184" s="194"/>
      <c r="F184" s="194"/>
      <c r="G184" s="194"/>
      <c r="H184" s="194"/>
      <c r="I184" s="194"/>
      <c r="J184" s="194"/>
      <c r="K184" s="194"/>
    </row>
    <row r="185" spans="1:11">
      <c r="A185" s="194"/>
      <c r="B185" s="194"/>
      <c r="C185" s="194"/>
      <c r="D185" s="194"/>
      <c r="E185" s="194"/>
      <c r="F185" s="194"/>
      <c r="G185" s="194"/>
      <c r="H185" s="194"/>
      <c r="I185" s="194"/>
      <c r="J185" s="194"/>
      <c r="K185" s="194"/>
    </row>
    <row r="186" spans="1:11">
      <c r="A186" s="194"/>
      <c r="B186" s="194"/>
      <c r="C186" s="194"/>
      <c r="D186" s="194"/>
      <c r="E186" s="194"/>
      <c r="F186" s="194"/>
      <c r="G186" s="194"/>
      <c r="H186" s="194"/>
      <c r="I186" s="194"/>
      <c r="J186" s="194"/>
      <c r="K186" s="194"/>
    </row>
    <row r="187" spans="1:11">
      <c r="A187" s="194"/>
      <c r="B187" s="194"/>
      <c r="C187" s="194"/>
      <c r="D187" s="194"/>
      <c r="E187" s="194"/>
      <c r="F187" s="194"/>
      <c r="G187" s="194"/>
      <c r="H187" s="194"/>
      <c r="I187" s="194"/>
      <c r="J187" s="194"/>
      <c r="K187" s="194"/>
    </row>
    <row r="188" spans="1:11">
      <c r="A188" s="194"/>
      <c r="B188" s="194"/>
      <c r="C188" s="194"/>
      <c r="D188" s="194"/>
      <c r="E188" s="194"/>
      <c r="F188" s="194"/>
      <c r="G188" s="194"/>
      <c r="H188" s="194"/>
      <c r="I188" s="194"/>
      <c r="J188" s="194"/>
      <c r="K188" s="194"/>
    </row>
    <row r="189" spans="1:11">
      <c r="A189" s="194"/>
      <c r="B189" s="194"/>
      <c r="C189" s="194"/>
      <c r="D189" s="194"/>
      <c r="E189" s="194"/>
      <c r="F189" s="194"/>
      <c r="G189" s="194"/>
      <c r="H189" s="194"/>
      <c r="I189" s="194"/>
      <c r="J189" s="194"/>
      <c r="K189" s="194"/>
    </row>
    <row r="190" spans="1:11">
      <c r="A190" s="194"/>
      <c r="B190" s="194"/>
      <c r="C190" s="194"/>
      <c r="D190" s="194"/>
      <c r="E190" s="194"/>
      <c r="F190" s="194"/>
      <c r="G190" s="194"/>
      <c r="H190" s="194"/>
      <c r="I190" s="194"/>
      <c r="J190" s="194"/>
      <c r="K190" s="194"/>
    </row>
    <row r="191" spans="1:11">
      <c r="A191" s="194"/>
      <c r="B191" s="194"/>
      <c r="C191" s="194"/>
      <c r="D191" s="194"/>
      <c r="E191" s="194"/>
      <c r="F191" s="194"/>
      <c r="G191" s="194"/>
      <c r="H191" s="194"/>
      <c r="I191" s="194"/>
      <c r="J191" s="194"/>
      <c r="K191" s="194"/>
    </row>
    <row r="192" spans="1:11">
      <c r="A192" s="194"/>
      <c r="B192" s="194"/>
      <c r="C192" s="194"/>
      <c r="D192" s="194"/>
      <c r="E192" s="194"/>
      <c r="F192" s="194"/>
      <c r="G192" s="194"/>
      <c r="H192" s="194"/>
      <c r="I192" s="194"/>
      <c r="J192" s="194"/>
      <c r="K192" s="194"/>
    </row>
    <row r="193" spans="1:11">
      <c r="A193" s="194"/>
      <c r="B193" s="194"/>
      <c r="C193" s="194"/>
      <c r="D193" s="194"/>
      <c r="E193" s="194"/>
      <c r="F193" s="194"/>
      <c r="G193" s="194"/>
      <c r="H193" s="194"/>
      <c r="I193" s="194"/>
      <c r="J193" s="194"/>
      <c r="K193" s="194"/>
    </row>
    <row r="194" spans="1:11">
      <c r="A194" s="194"/>
      <c r="B194" s="194"/>
      <c r="C194" s="194"/>
      <c r="D194" s="194"/>
      <c r="E194" s="194"/>
      <c r="F194" s="194"/>
      <c r="G194" s="194"/>
      <c r="H194" s="194"/>
      <c r="I194" s="194"/>
      <c r="J194" s="194"/>
      <c r="K194" s="194"/>
    </row>
    <row r="195" spans="1:11">
      <c r="A195" s="194"/>
      <c r="B195" s="194"/>
      <c r="C195" s="194"/>
      <c r="D195" s="194"/>
      <c r="E195" s="194"/>
      <c r="F195" s="194"/>
      <c r="G195" s="194"/>
      <c r="H195" s="194"/>
      <c r="I195" s="194"/>
      <c r="J195" s="194"/>
      <c r="K195" s="194"/>
    </row>
    <row r="196" spans="1:11">
      <c r="A196" s="194"/>
      <c r="B196" s="194"/>
      <c r="C196" s="194"/>
      <c r="D196" s="194"/>
      <c r="E196" s="194"/>
      <c r="F196" s="194"/>
      <c r="G196" s="194"/>
      <c r="H196" s="194"/>
      <c r="I196" s="194"/>
      <c r="J196" s="194"/>
      <c r="K196" s="194"/>
    </row>
    <row r="197" spans="1:11">
      <c r="A197" s="194"/>
      <c r="B197" s="194"/>
      <c r="C197" s="194"/>
      <c r="D197" s="194"/>
      <c r="E197" s="194"/>
      <c r="F197" s="194"/>
      <c r="G197" s="194"/>
      <c r="H197" s="194"/>
      <c r="I197" s="194"/>
      <c r="J197" s="194"/>
      <c r="K197" s="194"/>
    </row>
    <row r="198" spans="1:11">
      <c r="A198" s="194"/>
      <c r="B198" s="194"/>
      <c r="C198" s="194"/>
      <c r="D198" s="194"/>
      <c r="E198" s="194"/>
      <c r="F198" s="194"/>
      <c r="G198" s="194"/>
      <c r="H198" s="194"/>
      <c r="I198" s="194"/>
      <c r="J198" s="194"/>
      <c r="K198" s="194"/>
    </row>
    <row r="199" spans="1:11">
      <c r="A199" s="194"/>
      <c r="B199" s="194"/>
      <c r="C199" s="194"/>
      <c r="D199" s="194"/>
      <c r="E199" s="194"/>
      <c r="F199" s="194"/>
      <c r="G199" s="194"/>
      <c r="H199" s="194"/>
      <c r="I199" s="194"/>
      <c r="J199" s="194"/>
      <c r="K199" s="194"/>
    </row>
    <row r="200" spans="1:11">
      <c r="A200" s="194"/>
      <c r="B200" s="194"/>
      <c r="C200" s="194"/>
      <c r="D200" s="194"/>
      <c r="E200" s="194"/>
      <c r="F200" s="194"/>
      <c r="G200" s="194"/>
      <c r="H200" s="194"/>
      <c r="I200" s="194"/>
      <c r="J200" s="194"/>
      <c r="K200" s="194"/>
    </row>
    <row r="201" spans="1:11">
      <c r="A201" s="194"/>
      <c r="B201" s="194"/>
      <c r="C201" s="194"/>
      <c r="D201" s="194"/>
      <c r="E201" s="194"/>
      <c r="F201" s="194"/>
      <c r="G201" s="194"/>
      <c r="H201" s="194"/>
      <c r="I201" s="194"/>
      <c r="J201" s="194"/>
      <c r="K201" s="194"/>
    </row>
    <row r="202" spans="1:11">
      <c r="A202" s="194"/>
      <c r="B202" s="194"/>
      <c r="C202" s="194"/>
      <c r="D202" s="194"/>
      <c r="E202" s="194"/>
      <c r="F202" s="194"/>
      <c r="G202" s="194"/>
      <c r="H202" s="194"/>
      <c r="I202" s="194"/>
      <c r="J202" s="194"/>
      <c r="K202" s="194"/>
    </row>
    <row r="203" spans="1:11">
      <c r="A203" s="194"/>
      <c r="B203" s="194"/>
      <c r="C203" s="194"/>
      <c r="D203" s="194"/>
      <c r="E203" s="194"/>
      <c r="F203" s="194"/>
      <c r="G203" s="194"/>
      <c r="H203" s="194"/>
      <c r="I203" s="194"/>
      <c r="J203" s="194"/>
      <c r="K203" s="194"/>
    </row>
    <row r="204" spans="1:11">
      <c r="A204" s="194"/>
      <c r="B204" s="194"/>
      <c r="C204" s="194"/>
      <c r="D204" s="194"/>
      <c r="E204" s="194"/>
      <c r="F204" s="194"/>
      <c r="G204" s="194"/>
      <c r="H204" s="194"/>
      <c r="I204" s="194"/>
      <c r="J204" s="194"/>
      <c r="K204" s="194"/>
    </row>
    <row r="205" spans="1:11">
      <c r="A205" s="194"/>
      <c r="B205" s="194"/>
      <c r="C205" s="194"/>
      <c r="D205" s="194"/>
      <c r="E205" s="194"/>
      <c r="F205" s="194"/>
      <c r="G205" s="194"/>
      <c r="H205" s="194"/>
      <c r="I205" s="194"/>
      <c r="J205" s="194"/>
      <c r="K205" s="194"/>
    </row>
    <row r="206" spans="1:11">
      <c r="A206" s="194"/>
      <c r="B206" s="194"/>
      <c r="C206" s="194"/>
      <c r="D206" s="194"/>
      <c r="E206" s="194"/>
      <c r="F206" s="194"/>
      <c r="G206" s="194"/>
      <c r="H206" s="194"/>
      <c r="I206" s="194"/>
      <c r="J206" s="194"/>
      <c r="K206" s="194"/>
    </row>
    <row r="207" spans="1:11">
      <c r="A207" s="194"/>
      <c r="B207" s="194"/>
      <c r="C207" s="194"/>
      <c r="D207" s="194"/>
      <c r="E207" s="194"/>
      <c r="F207" s="194"/>
      <c r="G207" s="194"/>
      <c r="H207" s="194"/>
      <c r="I207" s="194"/>
      <c r="J207" s="194"/>
      <c r="K207" s="194"/>
    </row>
    <row r="208" spans="1:11">
      <c r="A208" s="194"/>
      <c r="B208" s="194"/>
      <c r="C208" s="194"/>
      <c r="D208" s="194"/>
      <c r="E208" s="194"/>
      <c r="F208" s="194"/>
      <c r="G208" s="194"/>
      <c r="H208" s="194"/>
      <c r="I208" s="194"/>
      <c r="J208" s="194"/>
      <c r="K208" s="194"/>
    </row>
    <row r="209" spans="1:11">
      <c r="A209" s="194"/>
      <c r="B209" s="194"/>
      <c r="C209" s="194"/>
      <c r="D209" s="194"/>
      <c r="E209" s="194"/>
      <c r="F209" s="194"/>
      <c r="G209" s="194"/>
      <c r="H209" s="194"/>
      <c r="I209" s="194"/>
      <c r="J209" s="194"/>
      <c r="K209" s="194"/>
    </row>
    <row r="210" spans="1:11">
      <c r="A210" s="194"/>
      <c r="B210" s="194"/>
      <c r="C210" s="194"/>
      <c r="D210" s="194"/>
      <c r="E210" s="194"/>
      <c r="F210" s="194"/>
      <c r="G210" s="194"/>
      <c r="H210" s="194"/>
      <c r="I210" s="194"/>
      <c r="J210" s="194"/>
      <c r="K210" s="194"/>
    </row>
    <row r="211" spans="1:11">
      <c r="A211" s="194"/>
      <c r="B211" s="194"/>
      <c r="C211" s="194"/>
      <c r="D211" s="194"/>
      <c r="E211" s="194"/>
      <c r="F211" s="194"/>
      <c r="G211" s="194"/>
      <c r="H211" s="194"/>
      <c r="I211" s="194"/>
      <c r="J211" s="194"/>
      <c r="K211" s="194"/>
    </row>
    <row r="212" spans="1:11">
      <c r="A212" s="194"/>
      <c r="B212" s="194"/>
      <c r="C212" s="194"/>
      <c r="D212" s="194"/>
      <c r="E212" s="194"/>
      <c r="F212" s="194"/>
      <c r="G212" s="194"/>
      <c r="H212" s="194"/>
      <c r="I212" s="194"/>
      <c r="J212" s="194"/>
      <c r="K212" s="194"/>
    </row>
    <row r="213" spans="1:11">
      <c r="A213" s="194"/>
      <c r="B213" s="194"/>
      <c r="C213" s="194"/>
      <c r="D213" s="194"/>
      <c r="E213" s="194"/>
      <c r="F213" s="194"/>
      <c r="G213" s="194"/>
      <c r="H213" s="194"/>
      <c r="I213" s="194"/>
      <c r="J213" s="194"/>
      <c r="K213" s="194"/>
    </row>
    <row r="214" spans="1:11">
      <c r="A214" s="194"/>
      <c r="B214" s="194"/>
      <c r="C214" s="194"/>
      <c r="D214" s="194"/>
      <c r="E214" s="194"/>
      <c r="F214" s="194"/>
      <c r="G214" s="194"/>
      <c r="H214" s="194"/>
      <c r="I214" s="194"/>
      <c r="J214" s="194"/>
      <c r="K214" s="194"/>
    </row>
    <row r="215" spans="1:11">
      <c r="A215" s="194"/>
      <c r="B215" s="194"/>
      <c r="C215" s="194"/>
      <c r="D215" s="194"/>
      <c r="E215" s="194"/>
      <c r="F215" s="194"/>
      <c r="G215" s="194"/>
      <c r="H215" s="194"/>
      <c r="I215" s="194"/>
      <c r="J215" s="194"/>
      <c r="K215" s="194"/>
    </row>
    <row r="216" spans="1:11">
      <c r="A216" s="194"/>
      <c r="B216" s="194"/>
      <c r="C216" s="194"/>
      <c r="D216" s="194"/>
      <c r="E216" s="194"/>
      <c r="F216" s="194"/>
      <c r="G216" s="194"/>
      <c r="H216" s="194"/>
      <c r="I216" s="194"/>
      <c r="J216" s="194"/>
      <c r="K216" s="194"/>
    </row>
    <row r="217" spans="1:11">
      <c r="A217" s="194"/>
      <c r="B217" s="194"/>
      <c r="C217" s="194"/>
      <c r="D217" s="194"/>
      <c r="E217" s="194"/>
      <c r="F217" s="194"/>
      <c r="G217" s="194"/>
      <c r="H217" s="194"/>
      <c r="I217" s="194"/>
      <c r="J217" s="194"/>
      <c r="K217" s="194"/>
    </row>
    <row r="218" spans="1:11">
      <c r="A218" s="194"/>
      <c r="B218" s="194"/>
      <c r="C218" s="194"/>
      <c r="D218" s="194"/>
      <c r="E218" s="194"/>
      <c r="F218" s="194"/>
      <c r="G218" s="194"/>
      <c r="H218" s="194"/>
      <c r="I218" s="194"/>
      <c r="J218" s="194"/>
      <c r="K218" s="194"/>
    </row>
    <row r="219" spans="1:11">
      <c r="A219" s="194"/>
      <c r="B219" s="194"/>
      <c r="C219" s="194"/>
      <c r="D219" s="194"/>
      <c r="E219" s="194"/>
      <c r="F219" s="194"/>
      <c r="G219" s="194"/>
      <c r="H219" s="194"/>
      <c r="I219" s="194"/>
      <c r="J219" s="194"/>
      <c r="K219" s="194"/>
    </row>
    <row r="220" spans="1:11">
      <c r="A220" s="194"/>
      <c r="B220" s="194"/>
      <c r="C220" s="194"/>
      <c r="D220" s="194"/>
      <c r="E220" s="194"/>
      <c r="F220" s="194"/>
      <c r="G220" s="194"/>
      <c r="H220" s="194"/>
      <c r="I220" s="194"/>
      <c r="J220" s="194"/>
      <c r="K220" s="194"/>
    </row>
    <row r="221" spans="1:11">
      <c r="A221" s="194"/>
      <c r="B221" s="194"/>
      <c r="C221" s="194"/>
      <c r="D221" s="194"/>
      <c r="E221" s="194"/>
      <c r="F221" s="194"/>
      <c r="G221" s="194"/>
      <c r="H221" s="194"/>
      <c r="I221" s="194"/>
      <c r="J221" s="194"/>
      <c r="K221" s="194"/>
    </row>
    <row r="222" spans="1:11">
      <c r="A222" s="194"/>
      <c r="B222" s="194"/>
      <c r="C222" s="194"/>
      <c r="D222" s="194"/>
      <c r="E222" s="194"/>
      <c r="F222" s="194"/>
      <c r="G222" s="194"/>
      <c r="H222" s="194"/>
      <c r="I222" s="194"/>
      <c r="J222" s="194"/>
      <c r="K222" s="194"/>
    </row>
    <row r="223" spans="1:11">
      <c r="A223" s="194"/>
      <c r="B223" s="194"/>
      <c r="C223" s="194"/>
      <c r="D223" s="194"/>
      <c r="E223" s="194"/>
      <c r="F223" s="194"/>
      <c r="G223" s="194"/>
      <c r="H223" s="194"/>
      <c r="I223" s="194"/>
      <c r="J223" s="194"/>
      <c r="K223" s="194"/>
    </row>
    <row r="224" spans="1:11">
      <c r="A224" s="194"/>
      <c r="B224" s="194"/>
      <c r="C224" s="194"/>
      <c r="D224" s="194"/>
      <c r="E224" s="194"/>
      <c r="F224" s="194"/>
      <c r="G224" s="194"/>
      <c r="H224" s="194"/>
      <c r="I224" s="194"/>
      <c r="J224" s="194"/>
      <c r="K224" s="194"/>
    </row>
    <row r="225" spans="1:11">
      <c r="A225" s="194"/>
      <c r="B225" s="194"/>
      <c r="C225" s="194"/>
      <c r="D225" s="194"/>
      <c r="E225" s="194"/>
      <c r="F225" s="194"/>
      <c r="G225" s="194"/>
      <c r="H225" s="194"/>
      <c r="I225" s="194"/>
      <c r="J225" s="194"/>
      <c r="K225" s="194"/>
    </row>
    <row r="226" spans="1:11">
      <c r="A226" s="194"/>
      <c r="B226" s="194"/>
      <c r="C226" s="194"/>
      <c r="D226" s="194"/>
      <c r="E226" s="194"/>
      <c r="F226" s="194"/>
      <c r="G226" s="194"/>
      <c r="H226" s="194"/>
      <c r="I226" s="194"/>
      <c r="J226" s="194"/>
      <c r="K226" s="194"/>
    </row>
    <row r="227" spans="1:11">
      <c r="A227" s="194"/>
      <c r="B227" s="194"/>
      <c r="C227" s="194"/>
      <c r="D227" s="194"/>
      <c r="E227" s="194"/>
      <c r="F227" s="194"/>
      <c r="G227" s="194"/>
      <c r="H227" s="194"/>
      <c r="I227" s="194"/>
      <c r="J227" s="194"/>
      <c r="K227" s="194"/>
    </row>
    <row r="228" spans="1:11">
      <c r="A228" s="194"/>
      <c r="B228" s="194"/>
      <c r="C228" s="194"/>
      <c r="D228" s="194"/>
      <c r="E228" s="194"/>
      <c r="F228" s="194"/>
      <c r="G228" s="194"/>
      <c r="H228" s="194"/>
      <c r="I228" s="194"/>
      <c r="J228" s="194"/>
      <c r="K228" s="194"/>
    </row>
    <row r="229" spans="1:11">
      <c r="A229" s="194"/>
      <c r="B229" s="194"/>
      <c r="C229" s="194"/>
      <c r="D229" s="194"/>
      <c r="E229" s="194"/>
      <c r="F229" s="194"/>
      <c r="G229" s="194"/>
      <c r="H229" s="194"/>
      <c r="I229" s="194"/>
      <c r="J229" s="194"/>
      <c r="K229" s="194"/>
    </row>
    <row r="230" spans="1:11">
      <c r="A230" s="194"/>
      <c r="B230" s="194"/>
      <c r="C230" s="194"/>
      <c r="D230" s="194"/>
      <c r="E230" s="194"/>
      <c r="F230" s="194"/>
      <c r="G230" s="194"/>
      <c r="H230" s="194"/>
      <c r="I230" s="194"/>
      <c r="J230" s="194"/>
      <c r="K230" s="194"/>
    </row>
    <row r="231" spans="1:11">
      <c r="A231" s="194"/>
      <c r="B231" s="194"/>
      <c r="C231" s="194"/>
      <c r="D231" s="194"/>
      <c r="E231" s="194"/>
      <c r="F231" s="194"/>
      <c r="G231" s="194"/>
      <c r="H231" s="194"/>
      <c r="I231" s="194"/>
      <c r="J231" s="194"/>
      <c r="K231" s="194"/>
    </row>
    <row r="232" spans="1:11">
      <c r="A232" s="194"/>
      <c r="B232" s="194"/>
      <c r="C232" s="194"/>
      <c r="D232" s="194"/>
      <c r="E232" s="194"/>
      <c r="F232" s="194"/>
      <c r="G232" s="194"/>
      <c r="H232" s="194"/>
      <c r="I232" s="194"/>
      <c r="J232" s="194"/>
      <c r="K232" s="194"/>
    </row>
    <row r="233" spans="1:11">
      <c r="A233" s="194"/>
      <c r="B233" s="194"/>
      <c r="C233" s="194"/>
      <c r="D233" s="194"/>
      <c r="E233" s="194"/>
      <c r="F233" s="194"/>
      <c r="G233" s="194"/>
      <c r="H233" s="194"/>
      <c r="I233" s="194"/>
      <c r="J233" s="194"/>
      <c r="K233" s="194"/>
    </row>
    <row r="234" spans="1:11">
      <c r="A234" s="194"/>
      <c r="B234" s="194"/>
      <c r="C234" s="194"/>
      <c r="D234" s="194"/>
      <c r="E234" s="194"/>
      <c r="F234" s="194"/>
      <c r="G234" s="194"/>
      <c r="H234" s="194"/>
      <c r="I234" s="194"/>
      <c r="J234" s="194"/>
      <c r="K234" s="194"/>
    </row>
    <row r="235" spans="1:11">
      <c r="A235" s="194"/>
      <c r="B235" s="194"/>
      <c r="C235" s="194"/>
      <c r="D235" s="194"/>
      <c r="E235" s="194"/>
      <c r="F235" s="194"/>
      <c r="G235" s="194"/>
      <c r="H235" s="194"/>
      <c r="I235" s="194"/>
      <c r="J235" s="194"/>
      <c r="K235" s="194"/>
    </row>
    <row r="236" spans="1:11">
      <c r="A236" s="194"/>
      <c r="B236" s="194"/>
      <c r="C236" s="194"/>
      <c r="D236" s="194"/>
      <c r="E236" s="194"/>
      <c r="F236" s="194"/>
      <c r="G236" s="194"/>
      <c r="H236" s="194"/>
      <c r="I236" s="194"/>
      <c r="J236" s="194"/>
      <c r="K236" s="194"/>
    </row>
    <row r="237" spans="1:11">
      <c r="A237" s="194"/>
      <c r="B237" s="194"/>
      <c r="C237" s="194"/>
      <c r="D237" s="194"/>
      <c r="E237" s="194"/>
      <c r="F237" s="194"/>
      <c r="G237" s="194"/>
      <c r="H237" s="194"/>
      <c r="I237" s="194"/>
      <c r="J237" s="194"/>
      <c r="K237" s="194"/>
    </row>
    <row r="238" spans="1:11">
      <c r="A238" s="194"/>
      <c r="B238" s="194"/>
      <c r="C238" s="194"/>
      <c r="D238" s="194"/>
      <c r="E238" s="194"/>
      <c r="F238" s="194"/>
      <c r="G238" s="194"/>
      <c r="H238" s="194"/>
      <c r="I238" s="194"/>
      <c r="J238" s="194"/>
      <c r="K238" s="194"/>
    </row>
    <row r="239" spans="1:11">
      <c r="A239" s="194"/>
      <c r="B239" s="194"/>
      <c r="C239" s="194"/>
      <c r="D239" s="194"/>
      <c r="E239" s="194"/>
      <c r="F239" s="194"/>
      <c r="G239" s="194"/>
      <c r="H239" s="194"/>
      <c r="I239" s="194"/>
      <c r="J239" s="194"/>
      <c r="K239" s="194"/>
    </row>
    <row r="240" spans="1:11">
      <c r="A240" s="194"/>
      <c r="B240" s="194"/>
      <c r="C240" s="194"/>
      <c r="D240" s="194"/>
      <c r="E240" s="194"/>
      <c r="F240" s="194"/>
      <c r="G240" s="194"/>
      <c r="H240" s="194"/>
      <c r="I240" s="194"/>
      <c r="J240" s="194"/>
      <c r="K240" s="194"/>
    </row>
    <row r="241" spans="1:11">
      <c r="A241" s="194"/>
      <c r="B241" s="194"/>
      <c r="C241" s="194"/>
      <c r="D241" s="194"/>
      <c r="E241" s="194"/>
      <c r="F241" s="194"/>
      <c r="G241" s="194"/>
      <c r="H241" s="194"/>
      <c r="I241" s="194"/>
      <c r="J241" s="194"/>
      <c r="K241" s="194"/>
    </row>
    <row r="242" spans="1:11">
      <c r="A242" s="194"/>
      <c r="B242" s="194"/>
      <c r="C242" s="194"/>
      <c r="D242" s="194"/>
      <c r="E242" s="194"/>
      <c r="F242" s="194"/>
      <c r="G242" s="194"/>
      <c r="H242" s="194"/>
      <c r="I242" s="194"/>
      <c r="J242" s="194"/>
      <c r="K242" s="194"/>
    </row>
    <row r="243" spans="1:11">
      <c r="A243" s="194"/>
      <c r="B243" s="194"/>
      <c r="C243" s="194"/>
      <c r="D243" s="194"/>
      <c r="E243" s="194"/>
      <c r="F243" s="194"/>
      <c r="G243" s="194"/>
      <c r="H243" s="194"/>
      <c r="I243" s="194"/>
      <c r="J243" s="194"/>
      <c r="K243" s="194"/>
    </row>
    <row r="244" spans="1:11">
      <c r="A244" s="194"/>
      <c r="B244" s="194"/>
      <c r="C244" s="194"/>
      <c r="D244" s="194"/>
      <c r="E244" s="194"/>
      <c r="F244" s="194"/>
      <c r="G244" s="194"/>
      <c r="H244" s="194"/>
      <c r="I244" s="194"/>
      <c r="J244" s="194"/>
      <c r="K244" s="194"/>
    </row>
    <row r="245" spans="1:11">
      <c r="A245" s="194"/>
      <c r="B245" s="194"/>
      <c r="C245" s="194"/>
      <c r="D245" s="194"/>
      <c r="E245" s="194"/>
      <c r="F245" s="194"/>
      <c r="G245" s="194"/>
      <c r="H245" s="194"/>
      <c r="I245" s="194"/>
      <c r="J245" s="194"/>
      <c r="K245" s="194"/>
    </row>
    <row r="246" spans="1:11">
      <c r="A246" s="194"/>
      <c r="B246" s="194"/>
      <c r="C246" s="194"/>
      <c r="D246" s="194"/>
      <c r="E246" s="194"/>
      <c r="F246" s="194"/>
      <c r="G246" s="194"/>
      <c r="H246" s="194"/>
      <c r="I246" s="194"/>
      <c r="J246" s="194"/>
      <c r="K246" s="194"/>
    </row>
    <row r="247" spans="1:11">
      <c r="A247" s="194"/>
      <c r="B247" s="194"/>
      <c r="C247" s="194"/>
      <c r="D247" s="194"/>
      <c r="E247" s="194"/>
      <c r="F247" s="194"/>
      <c r="G247" s="194"/>
      <c r="H247" s="194"/>
      <c r="I247" s="194"/>
      <c r="J247" s="194"/>
      <c r="K247" s="194"/>
    </row>
    <row r="248" spans="1:11">
      <c r="A248" s="194"/>
      <c r="B248" s="194"/>
      <c r="C248" s="194"/>
      <c r="D248" s="194"/>
      <c r="E248" s="194"/>
      <c r="F248" s="194"/>
      <c r="G248" s="194"/>
      <c r="H248" s="194"/>
      <c r="I248" s="194"/>
      <c r="J248" s="194"/>
      <c r="K248" s="194"/>
    </row>
    <row r="249" spans="1:11">
      <c r="A249" s="194"/>
      <c r="B249" s="194"/>
      <c r="C249" s="194"/>
      <c r="D249" s="194"/>
      <c r="E249" s="194"/>
      <c r="F249" s="194"/>
      <c r="G249" s="194"/>
      <c r="H249" s="194"/>
      <c r="I249" s="194"/>
      <c r="J249" s="194"/>
      <c r="K249" s="194"/>
    </row>
    <row r="250" spans="1:11">
      <c r="A250" s="194"/>
      <c r="B250" s="194"/>
      <c r="C250" s="194"/>
      <c r="D250" s="194"/>
      <c r="E250" s="194"/>
      <c r="F250" s="194"/>
      <c r="G250" s="194"/>
      <c r="H250" s="194"/>
      <c r="I250" s="194"/>
      <c r="J250" s="194"/>
      <c r="K250" s="194"/>
    </row>
    <row r="251" spans="1:11">
      <c r="A251" s="194"/>
      <c r="B251" s="194"/>
      <c r="C251" s="194"/>
      <c r="D251" s="194"/>
      <c r="E251" s="194"/>
      <c r="F251" s="194"/>
      <c r="G251" s="194"/>
      <c r="H251" s="194"/>
      <c r="I251" s="194"/>
      <c r="J251" s="194"/>
      <c r="K251" s="194"/>
    </row>
    <row r="252" spans="1:11">
      <c r="A252" s="194"/>
      <c r="B252" s="194"/>
      <c r="C252" s="194"/>
      <c r="D252" s="194"/>
      <c r="E252" s="194"/>
      <c r="F252" s="194"/>
      <c r="G252" s="194"/>
      <c r="H252" s="194"/>
      <c r="I252" s="194"/>
      <c r="J252" s="194"/>
      <c r="K252" s="194"/>
    </row>
    <row r="253" spans="1:11">
      <c r="A253" s="194"/>
      <c r="B253" s="194"/>
      <c r="C253" s="194"/>
      <c r="D253" s="194"/>
      <c r="E253" s="194"/>
      <c r="F253" s="194"/>
      <c r="G253" s="194"/>
      <c r="H253" s="194"/>
      <c r="I253" s="194"/>
      <c r="J253" s="194"/>
      <c r="K253" s="194"/>
    </row>
    <row r="254" spans="1:11">
      <c r="A254" s="194"/>
      <c r="B254" s="194"/>
      <c r="C254" s="194"/>
      <c r="D254" s="194"/>
      <c r="E254" s="194"/>
      <c r="F254" s="194"/>
      <c r="G254" s="194"/>
      <c r="H254" s="194"/>
      <c r="I254" s="194"/>
      <c r="J254" s="194"/>
      <c r="K254" s="194"/>
    </row>
    <row r="255" spans="1:11">
      <c r="A255" s="194"/>
      <c r="B255" s="194"/>
      <c r="C255" s="194"/>
      <c r="D255" s="194"/>
      <c r="E255" s="194"/>
      <c r="F255" s="194"/>
      <c r="G255" s="194"/>
      <c r="H255" s="194"/>
      <c r="I255" s="194"/>
      <c r="J255" s="194"/>
      <c r="K255" s="194"/>
    </row>
    <row r="256" spans="1:11">
      <c r="A256" s="194"/>
      <c r="B256" s="194"/>
      <c r="C256" s="194"/>
      <c r="D256" s="194"/>
      <c r="E256" s="194"/>
      <c r="F256" s="194"/>
      <c r="G256" s="194"/>
      <c r="H256" s="194"/>
      <c r="I256" s="194"/>
      <c r="J256" s="194"/>
      <c r="K256" s="194"/>
    </row>
    <row r="257" spans="1:11">
      <c r="A257" s="194"/>
      <c r="B257" s="194"/>
      <c r="C257" s="194"/>
      <c r="D257" s="194"/>
      <c r="E257" s="194"/>
      <c r="F257" s="194"/>
      <c r="G257" s="194"/>
      <c r="H257" s="194"/>
      <c r="I257" s="194"/>
      <c r="J257" s="194"/>
      <c r="K257" s="194"/>
    </row>
    <row r="258" spans="1:11">
      <c r="A258" s="194"/>
      <c r="B258" s="194"/>
      <c r="C258" s="194"/>
      <c r="D258" s="194"/>
      <c r="E258" s="194"/>
      <c r="F258" s="194"/>
      <c r="G258" s="194"/>
      <c r="H258" s="194"/>
      <c r="I258" s="194"/>
      <c r="J258" s="194"/>
      <c r="K258" s="194"/>
    </row>
    <row r="259" spans="1:11">
      <c r="A259" s="194"/>
      <c r="B259" s="194"/>
      <c r="C259" s="194"/>
      <c r="D259" s="194"/>
      <c r="E259" s="194"/>
      <c r="F259" s="194"/>
      <c r="G259" s="194"/>
      <c r="H259" s="194"/>
      <c r="I259" s="194"/>
      <c r="J259" s="194"/>
      <c r="K259" s="194"/>
    </row>
    <row r="260" spans="1:11">
      <c r="A260" s="194"/>
      <c r="B260" s="194"/>
      <c r="C260" s="194"/>
      <c r="D260" s="194"/>
      <c r="E260" s="194"/>
      <c r="F260" s="194"/>
      <c r="G260" s="194"/>
      <c r="H260" s="194"/>
      <c r="I260" s="194"/>
      <c r="J260" s="194"/>
      <c r="K260" s="194"/>
    </row>
    <row r="261" spans="1:11">
      <c r="A261" s="194"/>
      <c r="B261" s="194"/>
      <c r="C261" s="194"/>
      <c r="D261" s="194"/>
      <c r="E261" s="194"/>
      <c r="F261" s="194"/>
      <c r="G261" s="194"/>
      <c r="H261" s="194"/>
      <c r="I261" s="194"/>
      <c r="J261" s="194"/>
      <c r="K261" s="194"/>
    </row>
    <row r="262" spans="1:11">
      <c r="A262" s="194"/>
      <c r="B262" s="194"/>
      <c r="C262" s="194"/>
      <c r="D262" s="194"/>
      <c r="E262" s="194"/>
      <c r="F262" s="194"/>
      <c r="G262" s="194"/>
      <c r="H262" s="194"/>
      <c r="I262" s="194"/>
      <c r="J262" s="194"/>
      <c r="K262" s="194"/>
    </row>
    <row r="263" spans="1:11">
      <c r="A263" s="194"/>
      <c r="B263" s="194"/>
      <c r="C263" s="194"/>
      <c r="D263" s="194"/>
      <c r="E263" s="194"/>
      <c r="F263" s="194"/>
      <c r="G263" s="194"/>
      <c r="H263" s="194"/>
      <c r="I263" s="194"/>
      <c r="J263" s="194"/>
      <c r="K263" s="194"/>
    </row>
    <row r="264" spans="1:11">
      <c r="A264" s="194"/>
      <c r="B264" s="194"/>
      <c r="C264" s="194"/>
      <c r="D264" s="194"/>
      <c r="E264" s="194"/>
      <c r="F264" s="194"/>
      <c r="G264" s="194"/>
      <c r="H264" s="194"/>
      <c r="I264" s="194"/>
      <c r="J264" s="194"/>
      <c r="K264" s="194"/>
    </row>
    <row r="265" spans="1:11">
      <c r="A265" s="194"/>
      <c r="B265" s="194"/>
      <c r="C265" s="194"/>
      <c r="D265" s="194"/>
      <c r="E265" s="194"/>
      <c r="F265" s="194"/>
      <c r="G265" s="194"/>
      <c r="H265" s="194"/>
      <c r="I265" s="194"/>
      <c r="J265" s="194"/>
      <c r="K265" s="194"/>
    </row>
    <row r="266" spans="1:11">
      <c r="A266" s="194"/>
      <c r="B266" s="194"/>
      <c r="C266" s="194"/>
      <c r="D266" s="194"/>
      <c r="E266" s="194"/>
      <c r="F266" s="194"/>
      <c r="G266" s="194"/>
      <c r="H266" s="194"/>
      <c r="I266" s="194"/>
      <c r="J266" s="194"/>
      <c r="K266" s="194"/>
    </row>
    <row r="267" spans="1:11">
      <c r="A267" s="194"/>
      <c r="B267" s="194"/>
      <c r="C267" s="194"/>
      <c r="D267" s="194"/>
      <c r="E267" s="194"/>
      <c r="F267" s="194"/>
      <c r="G267" s="194"/>
      <c r="H267" s="194"/>
      <c r="I267" s="194"/>
      <c r="J267" s="194"/>
      <c r="K267" s="194"/>
    </row>
    <row r="268" spans="1:11">
      <c r="A268" s="194"/>
      <c r="B268" s="194"/>
      <c r="C268" s="194"/>
      <c r="D268" s="194"/>
      <c r="E268" s="194"/>
      <c r="F268" s="194"/>
      <c r="G268" s="194"/>
      <c r="H268" s="194"/>
      <c r="I268" s="194"/>
      <c r="J268" s="194"/>
      <c r="K268" s="194"/>
    </row>
    <row r="269" spans="1:11">
      <c r="A269" s="194"/>
      <c r="B269" s="194"/>
      <c r="C269" s="194"/>
      <c r="D269" s="194"/>
      <c r="E269" s="194"/>
      <c r="F269" s="194"/>
      <c r="G269" s="194"/>
      <c r="H269" s="194"/>
      <c r="I269" s="194"/>
      <c r="J269" s="194"/>
      <c r="K269" s="194"/>
    </row>
    <row r="270" spans="1:11">
      <c r="A270" s="194"/>
      <c r="B270" s="194"/>
      <c r="C270" s="194"/>
      <c r="D270" s="194"/>
      <c r="E270" s="194"/>
      <c r="F270" s="194"/>
      <c r="G270" s="194"/>
      <c r="H270" s="194"/>
      <c r="I270" s="194"/>
      <c r="J270" s="194"/>
      <c r="K270" s="194"/>
    </row>
    <row r="271" spans="1:11">
      <c r="A271" s="194"/>
      <c r="B271" s="194"/>
      <c r="C271" s="194"/>
      <c r="D271" s="194"/>
      <c r="E271" s="194"/>
      <c r="F271" s="194"/>
      <c r="G271" s="194"/>
      <c r="H271" s="194"/>
      <c r="I271" s="194"/>
      <c r="J271" s="194"/>
      <c r="K271" s="194"/>
    </row>
    <row r="272" spans="1:11">
      <c r="A272" s="194"/>
      <c r="B272" s="194"/>
      <c r="C272" s="194"/>
      <c r="D272" s="194"/>
      <c r="E272" s="194"/>
      <c r="F272" s="194"/>
      <c r="G272" s="194"/>
      <c r="H272" s="194"/>
      <c r="I272" s="194"/>
      <c r="J272" s="194"/>
      <c r="K272" s="194"/>
    </row>
    <row r="273" spans="1:11">
      <c r="A273" s="194"/>
      <c r="B273" s="194"/>
      <c r="C273" s="194"/>
      <c r="D273" s="194"/>
      <c r="E273" s="194"/>
      <c r="F273" s="194"/>
      <c r="G273" s="194"/>
      <c r="H273" s="194"/>
      <c r="I273" s="194"/>
      <c r="J273" s="194"/>
      <c r="K273" s="194"/>
    </row>
    <row r="274" spans="1:11">
      <c r="A274" s="194"/>
      <c r="B274" s="194"/>
      <c r="C274" s="194"/>
      <c r="D274" s="194"/>
      <c r="E274" s="194"/>
      <c r="F274" s="194"/>
      <c r="G274" s="194"/>
      <c r="H274" s="194"/>
      <c r="I274" s="194"/>
      <c r="J274" s="194"/>
      <c r="K274" s="194"/>
    </row>
    <row r="275" spans="1:11">
      <c r="A275" s="194"/>
      <c r="B275" s="194"/>
      <c r="C275" s="194"/>
      <c r="D275" s="194"/>
      <c r="E275" s="194"/>
      <c r="F275" s="194"/>
      <c r="G275" s="194"/>
      <c r="H275" s="194"/>
      <c r="I275" s="194"/>
      <c r="J275" s="194"/>
      <c r="K275" s="194"/>
    </row>
    <row r="276" spans="1:11">
      <c r="A276" s="194"/>
      <c r="B276" s="194"/>
      <c r="C276" s="194"/>
      <c r="D276" s="194"/>
      <c r="E276" s="194"/>
      <c r="F276" s="194"/>
      <c r="G276" s="194"/>
      <c r="H276" s="194"/>
      <c r="I276" s="194"/>
      <c r="J276" s="194"/>
      <c r="K276" s="194"/>
    </row>
    <row r="277" spans="1:11">
      <c r="A277" s="194"/>
      <c r="B277" s="194"/>
      <c r="C277" s="194"/>
      <c r="D277" s="194"/>
      <c r="E277" s="194"/>
      <c r="F277" s="194"/>
      <c r="G277" s="194"/>
      <c r="H277" s="194"/>
      <c r="I277" s="194"/>
      <c r="J277" s="194"/>
      <c r="K277" s="194"/>
    </row>
    <row r="278" spans="1:11">
      <c r="A278" s="194"/>
      <c r="B278" s="194"/>
      <c r="C278" s="194"/>
      <c r="D278" s="194"/>
      <c r="E278" s="194"/>
      <c r="F278" s="194"/>
      <c r="G278" s="194"/>
      <c r="H278" s="194"/>
      <c r="I278" s="194"/>
      <c r="J278" s="194"/>
      <c r="K278" s="194"/>
    </row>
    <row r="279" spans="1:11">
      <c r="A279" s="194"/>
      <c r="B279" s="194"/>
      <c r="C279" s="194"/>
      <c r="D279" s="194"/>
      <c r="E279" s="194"/>
      <c r="F279" s="194"/>
      <c r="G279" s="194"/>
      <c r="H279" s="194"/>
      <c r="I279" s="194"/>
      <c r="J279" s="194"/>
      <c r="K279" s="194"/>
    </row>
    <row r="280" spans="1:11">
      <c r="A280" s="194"/>
      <c r="B280" s="194"/>
      <c r="C280" s="194"/>
      <c r="D280" s="194"/>
      <c r="E280" s="194"/>
      <c r="F280" s="194"/>
      <c r="G280" s="194"/>
      <c r="H280" s="194"/>
      <c r="I280" s="194"/>
      <c r="J280" s="194"/>
      <c r="K280" s="194"/>
    </row>
    <row r="281" spans="1:11">
      <c r="A281" s="194"/>
      <c r="B281" s="194"/>
      <c r="C281" s="194"/>
      <c r="D281" s="194"/>
      <c r="E281" s="194"/>
      <c r="F281" s="194"/>
      <c r="G281" s="194"/>
      <c r="H281" s="194"/>
      <c r="I281" s="194"/>
      <c r="J281" s="194"/>
      <c r="K281" s="194"/>
    </row>
    <row r="282" spans="1:11">
      <c r="A282" s="194"/>
      <c r="B282" s="194"/>
      <c r="C282" s="194"/>
      <c r="D282" s="194"/>
      <c r="E282" s="194"/>
      <c r="F282" s="194"/>
      <c r="G282" s="194"/>
      <c r="H282" s="194"/>
      <c r="I282" s="194"/>
      <c r="J282" s="194"/>
      <c r="K282" s="194"/>
    </row>
    <row r="283" spans="1:11">
      <c r="A283" s="194"/>
      <c r="B283" s="194"/>
      <c r="C283" s="194"/>
      <c r="D283" s="194"/>
      <c r="E283" s="194"/>
      <c r="F283" s="194"/>
      <c r="G283" s="194"/>
      <c r="H283" s="194"/>
      <c r="I283" s="194"/>
      <c r="J283" s="194"/>
      <c r="K283" s="194"/>
    </row>
    <row r="284" spans="1:11">
      <c r="A284" s="194"/>
      <c r="B284" s="194"/>
      <c r="C284" s="194"/>
      <c r="D284" s="194"/>
      <c r="E284" s="194"/>
      <c r="F284" s="194"/>
      <c r="G284" s="194"/>
      <c r="H284" s="194"/>
      <c r="I284" s="194"/>
      <c r="J284" s="194"/>
      <c r="K284" s="194"/>
    </row>
    <row r="285" spans="1:11">
      <c r="A285" s="194"/>
      <c r="B285" s="194"/>
      <c r="C285" s="194"/>
      <c r="D285" s="194"/>
      <c r="E285" s="194"/>
      <c r="F285" s="194"/>
      <c r="G285" s="194"/>
      <c r="H285" s="194"/>
      <c r="I285" s="194"/>
      <c r="J285" s="194"/>
      <c r="K285" s="194"/>
    </row>
    <row r="286" spans="1:11">
      <c r="A286" s="194"/>
      <c r="B286" s="194"/>
      <c r="C286" s="194"/>
      <c r="D286" s="194"/>
      <c r="E286" s="194"/>
      <c r="F286" s="194"/>
      <c r="G286" s="194"/>
      <c r="H286" s="194"/>
      <c r="I286" s="194"/>
      <c r="J286" s="194"/>
      <c r="K286" s="194"/>
    </row>
    <row r="287" spans="1:11">
      <c r="A287" s="194"/>
      <c r="B287" s="194"/>
      <c r="C287" s="194"/>
      <c r="D287" s="194"/>
      <c r="E287" s="194"/>
      <c r="F287" s="194"/>
      <c r="G287" s="194"/>
      <c r="H287" s="194"/>
      <c r="I287" s="194"/>
      <c r="J287" s="194"/>
      <c r="K287" s="194"/>
    </row>
    <row r="288" spans="1:11">
      <c r="A288" s="194"/>
      <c r="B288" s="194"/>
      <c r="C288" s="194"/>
      <c r="D288" s="194"/>
      <c r="E288" s="194"/>
      <c r="F288" s="194"/>
      <c r="G288" s="194"/>
      <c r="H288" s="194"/>
      <c r="I288" s="194"/>
      <c r="J288" s="194"/>
      <c r="K288" s="194"/>
    </row>
    <row r="289" spans="1:11">
      <c r="A289" s="194"/>
      <c r="B289" s="194"/>
      <c r="C289" s="194"/>
      <c r="D289" s="194"/>
      <c r="E289" s="194"/>
      <c r="F289" s="194"/>
      <c r="G289" s="194"/>
      <c r="H289" s="194"/>
      <c r="I289" s="194"/>
      <c r="J289" s="194"/>
      <c r="K289" s="194"/>
    </row>
    <row r="290" spans="1:11">
      <c r="A290" s="194"/>
      <c r="B290" s="194"/>
      <c r="C290" s="194"/>
      <c r="D290" s="194"/>
      <c r="E290" s="194"/>
      <c r="F290" s="194"/>
      <c r="G290" s="194"/>
      <c r="H290" s="194"/>
      <c r="I290" s="194"/>
      <c r="J290" s="194"/>
      <c r="K290" s="194"/>
    </row>
    <row r="291" spans="1:11">
      <c r="A291" s="194"/>
      <c r="B291" s="194"/>
      <c r="C291" s="194"/>
      <c r="D291" s="194"/>
      <c r="E291" s="194"/>
      <c r="F291" s="194"/>
      <c r="G291" s="194"/>
      <c r="H291" s="194"/>
      <c r="I291" s="194"/>
      <c r="J291" s="194"/>
      <c r="K291" s="194"/>
    </row>
    <row r="292" spans="1:11">
      <c r="A292" s="194"/>
      <c r="B292" s="194"/>
      <c r="C292" s="194"/>
      <c r="D292" s="194"/>
      <c r="E292" s="194"/>
      <c r="F292" s="194"/>
      <c r="G292" s="194"/>
      <c r="H292" s="194"/>
      <c r="I292" s="194"/>
      <c r="J292" s="194"/>
      <c r="K292" s="194"/>
    </row>
    <row r="293" spans="1:11">
      <c r="A293" s="194"/>
      <c r="B293" s="194"/>
      <c r="C293" s="194"/>
      <c r="D293" s="194"/>
      <c r="E293" s="194"/>
      <c r="F293" s="194"/>
      <c r="G293" s="194"/>
      <c r="H293" s="194"/>
      <c r="I293" s="194"/>
      <c r="J293" s="194"/>
      <c r="K293" s="194"/>
    </row>
    <row r="294" spans="1:11">
      <c r="A294" s="194"/>
      <c r="B294" s="194"/>
      <c r="C294" s="194"/>
      <c r="D294" s="194"/>
      <c r="E294" s="194"/>
      <c r="F294" s="194"/>
      <c r="G294" s="194"/>
      <c r="H294" s="194"/>
      <c r="I294" s="194"/>
      <c r="J294" s="194"/>
      <c r="K294" s="194"/>
    </row>
    <row r="295" spans="1:11">
      <c r="A295" s="194"/>
      <c r="B295" s="194"/>
      <c r="C295" s="194"/>
      <c r="D295" s="194"/>
      <c r="E295" s="194"/>
      <c r="F295" s="194"/>
      <c r="G295" s="194"/>
      <c r="H295" s="194"/>
      <c r="I295" s="194"/>
      <c r="J295" s="194"/>
      <c r="K295" s="194"/>
    </row>
    <row r="296" spans="1:11">
      <c r="A296" s="194"/>
      <c r="B296" s="194"/>
      <c r="C296" s="194"/>
      <c r="D296" s="194"/>
      <c r="E296" s="194"/>
      <c r="F296" s="194"/>
      <c r="G296" s="194"/>
      <c r="H296" s="194"/>
      <c r="I296" s="194"/>
      <c r="J296" s="194"/>
      <c r="K296" s="194"/>
    </row>
    <row r="297" spans="1:11">
      <c r="A297" s="194"/>
      <c r="B297" s="194"/>
      <c r="C297" s="194"/>
      <c r="D297" s="194"/>
      <c r="E297" s="194"/>
      <c r="F297" s="194"/>
      <c r="G297" s="194"/>
      <c r="H297" s="194"/>
      <c r="I297" s="194"/>
      <c r="J297" s="194"/>
      <c r="K297" s="194"/>
    </row>
    <row r="298" spans="1:11">
      <c r="A298" s="194"/>
      <c r="B298" s="194"/>
      <c r="C298" s="194"/>
      <c r="D298" s="194"/>
      <c r="E298" s="194"/>
      <c r="F298" s="194"/>
      <c r="G298" s="194"/>
      <c r="H298" s="194"/>
      <c r="I298" s="194"/>
      <c r="J298" s="194"/>
      <c r="K298" s="194"/>
    </row>
    <row r="299" spans="1:11">
      <c r="A299" s="194"/>
      <c r="B299" s="194"/>
      <c r="C299" s="194"/>
      <c r="D299" s="194"/>
      <c r="E299" s="194"/>
      <c r="F299" s="194"/>
      <c r="G299" s="194"/>
      <c r="H299" s="194"/>
      <c r="I299" s="194"/>
      <c r="J299" s="194"/>
      <c r="K299" s="194"/>
    </row>
    <row r="300" spans="1:11">
      <c r="A300" s="194"/>
      <c r="B300" s="194"/>
      <c r="C300" s="194"/>
      <c r="D300" s="194"/>
      <c r="E300" s="194"/>
      <c r="F300" s="194"/>
      <c r="G300" s="194"/>
      <c r="H300" s="194"/>
      <c r="I300" s="194"/>
      <c r="J300" s="194"/>
      <c r="K300" s="194"/>
    </row>
    <row r="301" spans="1:11">
      <c r="A301" s="194"/>
      <c r="B301" s="194"/>
      <c r="C301" s="194"/>
      <c r="D301" s="194"/>
      <c r="E301" s="194"/>
      <c r="F301" s="194"/>
      <c r="G301" s="194"/>
      <c r="H301" s="194"/>
      <c r="I301" s="194"/>
      <c r="J301" s="194"/>
      <c r="K301" s="194"/>
    </row>
    <row r="302" spans="1:11">
      <c r="A302" s="194"/>
      <c r="B302" s="194"/>
      <c r="C302" s="194"/>
      <c r="D302" s="194"/>
      <c r="E302" s="194"/>
      <c r="F302" s="194"/>
      <c r="G302" s="194"/>
      <c r="H302" s="194"/>
      <c r="I302" s="194"/>
      <c r="J302" s="194"/>
      <c r="K302" s="194"/>
    </row>
    <row r="303" spans="1:11">
      <c r="A303" s="194"/>
      <c r="B303" s="194"/>
      <c r="C303" s="194"/>
      <c r="D303" s="194"/>
      <c r="E303" s="194"/>
      <c r="F303" s="194"/>
      <c r="G303" s="194"/>
      <c r="H303" s="194"/>
      <c r="I303" s="194"/>
      <c r="J303" s="194"/>
      <c r="K303" s="194"/>
    </row>
    <row r="304" spans="1:11">
      <c r="A304" s="194"/>
      <c r="B304" s="194"/>
      <c r="C304" s="194"/>
      <c r="D304" s="194"/>
      <c r="E304" s="194"/>
      <c r="F304" s="194"/>
      <c r="G304" s="194"/>
      <c r="H304" s="194"/>
      <c r="I304" s="194"/>
      <c r="J304" s="194"/>
      <c r="K304" s="194"/>
    </row>
    <row r="305" spans="1:11">
      <c r="A305" s="194"/>
      <c r="B305" s="194"/>
      <c r="C305" s="194"/>
      <c r="D305" s="194"/>
      <c r="E305" s="194"/>
      <c r="F305" s="194"/>
      <c r="G305" s="194"/>
      <c r="H305" s="194"/>
      <c r="I305" s="194"/>
      <c r="J305" s="194"/>
      <c r="K305" s="194"/>
    </row>
    <row r="306" spans="1:11">
      <c r="A306" s="194"/>
      <c r="B306" s="194"/>
      <c r="C306" s="194"/>
      <c r="D306" s="194"/>
      <c r="E306" s="194"/>
      <c r="F306" s="194"/>
      <c r="G306" s="194"/>
      <c r="H306" s="194"/>
      <c r="I306" s="194"/>
      <c r="J306" s="194"/>
      <c r="K306" s="194"/>
    </row>
    <row r="307" spans="1:11">
      <c r="A307" s="194"/>
      <c r="B307" s="194"/>
      <c r="C307" s="194"/>
      <c r="D307" s="194"/>
      <c r="E307" s="194"/>
      <c r="F307" s="194"/>
      <c r="G307" s="194"/>
      <c r="H307" s="194"/>
      <c r="I307" s="194"/>
      <c r="J307" s="194"/>
      <c r="K307" s="194"/>
    </row>
    <row r="308" spans="1:11">
      <c r="A308" s="194"/>
      <c r="B308" s="194"/>
      <c r="C308" s="194"/>
      <c r="D308" s="194"/>
      <c r="E308" s="194"/>
      <c r="F308" s="194"/>
      <c r="G308" s="194"/>
      <c r="H308" s="194"/>
      <c r="I308" s="194"/>
      <c r="J308" s="194"/>
      <c r="K308" s="194"/>
    </row>
    <row r="309" spans="1:11">
      <c r="A309" s="194"/>
      <c r="B309" s="194"/>
      <c r="C309" s="194"/>
      <c r="D309" s="194"/>
      <c r="E309" s="194"/>
      <c r="F309" s="194"/>
      <c r="G309" s="194"/>
      <c r="H309" s="194"/>
      <c r="I309" s="194"/>
      <c r="J309" s="194"/>
      <c r="K309" s="194"/>
    </row>
    <row r="310" spans="1:11">
      <c r="A310" s="194"/>
      <c r="B310" s="194"/>
      <c r="C310" s="194"/>
      <c r="D310" s="194"/>
      <c r="E310" s="194"/>
      <c r="F310" s="194"/>
      <c r="G310" s="194"/>
      <c r="H310" s="194"/>
      <c r="I310" s="194"/>
      <c r="J310" s="194"/>
      <c r="K310" s="194"/>
    </row>
    <row r="311" spans="1:11">
      <c r="A311" s="194"/>
      <c r="B311" s="194"/>
      <c r="C311" s="194"/>
      <c r="D311" s="194"/>
      <c r="E311" s="194"/>
      <c r="F311" s="194"/>
      <c r="G311" s="194"/>
      <c r="H311" s="194"/>
      <c r="I311" s="194"/>
      <c r="J311" s="194"/>
      <c r="K311" s="194"/>
    </row>
    <row r="312" spans="1:11">
      <c r="A312" s="194"/>
      <c r="B312" s="194"/>
      <c r="C312" s="194"/>
      <c r="D312" s="194"/>
      <c r="E312" s="194"/>
      <c r="F312" s="194"/>
      <c r="G312" s="194"/>
      <c r="H312" s="194"/>
      <c r="I312" s="194"/>
      <c r="J312" s="194"/>
      <c r="K312" s="194"/>
    </row>
    <row r="313" spans="1:11">
      <c r="A313" s="194"/>
      <c r="B313" s="194"/>
      <c r="C313" s="194"/>
      <c r="D313" s="194"/>
      <c r="E313" s="194"/>
      <c r="F313" s="194"/>
      <c r="G313" s="194"/>
      <c r="H313" s="194"/>
      <c r="I313" s="194"/>
      <c r="J313" s="194"/>
      <c r="K313" s="194"/>
    </row>
    <row r="314" spans="1:11">
      <c r="A314" s="194"/>
      <c r="B314" s="194"/>
      <c r="C314" s="194"/>
      <c r="D314" s="194"/>
      <c r="E314" s="194"/>
      <c r="F314" s="194"/>
      <c r="G314" s="194"/>
      <c r="H314" s="194"/>
      <c r="I314" s="194"/>
      <c r="J314" s="194"/>
      <c r="K314" s="194"/>
    </row>
    <row r="315" spans="1:11">
      <c r="A315" s="194"/>
      <c r="B315" s="194"/>
      <c r="C315" s="194"/>
      <c r="D315" s="194"/>
      <c r="E315" s="194"/>
      <c r="F315" s="194"/>
      <c r="G315" s="194"/>
      <c r="H315" s="194"/>
      <c r="I315" s="194"/>
      <c r="J315" s="194"/>
      <c r="K315" s="194"/>
    </row>
    <row r="316" spans="1:11">
      <c r="A316" s="194"/>
      <c r="B316" s="194"/>
      <c r="C316" s="194"/>
      <c r="D316" s="194"/>
      <c r="E316" s="194"/>
      <c r="F316" s="194"/>
      <c r="G316" s="194"/>
      <c r="H316" s="194"/>
      <c r="I316" s="194"/>
      <c r="J316" s="194"/>
      <c r="K316" s="194"/>
    </row>
    <row r="317" spans="1:11">
      <c r="A317" s="194"/>
      <c r="B317" s="194"/>
      <c r="C317" s="194"/>
      <c r="D317" s="194"/>
      <c r="E317" s="194"/>
      <c r="F317" s="194"/>
      <c r="G317" s="194"/>
      <c r="H317" s="194"/>
      <c r="I317" s="194"/>
      <c r="J317" s="194"/>
      <c r="K317" s="194"/>
    </row>
    <row r="318" spans="1:11">
      <c r="A318" s="194"/>
      <c r="B318" s="194"/>
      <c r="C318" s="194"/>
      <c r="D318" s="194"/>
      <c r="E318" s="194"/>
      <c r="F318" s="194"/>
      <c r="G318" s="194"/>
      <c r="H318" s="194"/>
      <c r="I318" s="194"/>
      <c r="J318" s="194"/>
      <c r="K318" s="194"/>
    </row>
    <row r="319" spans="1:11">
      <c r="A319" s="194"/>
      <c r="B319" s="194"/>
      <c r="C319" s="194"/>
      <c r="D319" s="194"/>
      <c r="E319" s="194"/>
      <c r="F319" s="194"/>
      <c r="G319" s="194"/>
      <c r="H319" s="194"/>
      <c r="I319" s="194"/>
      <c r="J319" s="194"/>
      <c r="K319" s="194"/>
    </row>
    <row r="320" spans="1:11">
      <c r="A320" s="194"/>
      <c r="B320" s="194"/>
      <c r="C320" s="194"/>
      <c r="D320" s="194"/>
      <c r="E320" s="194"/>
      <c r="F320" s="194"/>
      <c r="G320" s="194"/>
      <c r="H320" s="194"/>
      <c r="I320" s="194"/>
      <c r="J320" s="194"/>
      <c r="K320" s="194"/>
    </row>
    <row r="321" spans="1:11">
      <c r="A321" s="194"/>
      <c r="B321" s="194"/>
      <c r="C321" s="194"/>
      <c r="D321" s="194"/>
      <c r="E321" s="194"/>
      <c r="F321" s="194"/>
      <c r="G321" s="194"/>
      <c r="H321" s="194"/>
      <c r="I321" s="194"/>
      <c r="J321" s="194"/>
      <c r="K321" s="194"/>
    </row>
    <row r="322" spans="1:11">
      <c r="A322" s="194"/>
      <c r="B322" s="194"/>
      <c r="C322" s="194"/>
      <c r="D322" s="194"/>
      <c r="E322" s="194"/>
      <c r="F322" s="194"/>
      <c r="G322" s="194"/>
      <c r="H322" s="194"/>
      <c r="I322" s="194"/>
      <c r="J322" s="194"/>
      <c r="K322" s="194"/>
    </row>
    <row r="323" spans="1:11">
      <c r="A323" s="194"/>
      <c r="B323" s="194"/>
      <c r="C323" s="194"/>
      <c r="D323" s="194"/>
      <c r="E323" s="194"/>
      <c r="F323" s="194"/>
      <c r="G323" s="194"/>
      <c r="H323" s="194"/>
      <c r="I323" s="194"/>
      <c r="J323" s="194"/>
      <c r="K323" s="194"/>
    </row>
    <row r="324" spans="1:11">
      <c r="A324" s="194"/>
      <c r="B324" s="194"/>
      <c r="C324" s="194"/>
      <c r="D324" s="194"/>
      <c r="E324" s="194"/>
      <c r="F324" s="194"/>
      <c r="G324" s="194"/>
      <c r="H324" s="194"/>
      <c r="I324" s="194"/>
      <c r="J324" s="194"/>
      <c r="K324" s="194"/>
    </row>
    <row r="325" spans="1:11">
      <c r="A325" s="194"/>
      <c r="B325" s="194"/>
      <c r="C325" s="194"/>
      <c r="D325" s="194"/>
      <c r="E325" s="194"/>
      <c r="F325" s="194"/>
      <c r="G325" s="194"/>
      <c r="H325" s="194"/>
      <c r="I325" s="194"/>
      <c r="J325" s="194"/>
      <c r="K325" s="194"/>
    </row>
    <row r="326" spans="1:11">
      <c r="A326" s="194"/>
      <c r="B326" s="194"/>
      <c r="C326" s="194"/>
      <c r="D326" s="194"/>
      <c r="E326" s="194"/>
      <c r="F326" s="194"/>
      <c r="G326" s="194"/>
      <c r="H326" s="194"/>
      <c r="I326" s="194"/>
      <c r="J326" s="194"/>
      <c r="K326" s="194"/>
    </row>
    <row r="327" spans="1:11">
      <c r="A327" s="194"/>
      <c r="B327" s="194"/>
      <c r="C327" s="194"/>
      <c r="D327" s="194"/>
      <c r="E327" s="194"/>
      <c r="F327" s="194"/>
      <c r="G327" s="194"/>
      <c r="H327" s="194"/>
      <c r="I327" s="194"/>
      <c r="J327" s="194"/>
      <c r="K327" s="194"/>
    </row>
    <row r="328" spans="1:11">
      <c r="A328" s="194"/>
      <c r="B328" s="194"/>
      <c r="C328" s="194"/>
      <c r="D328" s="194"/>
      <c r="E328" s="194"/>
      <c r="F328" s="194"/>
      <c r="G328" s="194"/>
      <c r="H328" s="194"/>
      <c r="I328" s="194"/>
      <c r="J328" s="194"/>
      <c r="K328" s="194"/>
    </row>
    <row r="329" spans="1:11">
      <c r="A329" s="194"/>
      <c r="B329" s="194"/>
      <c r="C329" s="194"/>
      <c r="D329" s="194"/>
      <c r="E329" s="194"/>
      <c r="F329" s="194"/>
      <c r="G329" s="194"/>
      <c r="H329" s="194"/>
      <c r="I329" s="194"/>
      <c r="J329" s="194"/>
      <c r="K329" s="194"/>
    </row>
    <row r="330" spans="1:11">
      <c r="A330" s="194"/>
      <c r="B330" s="194"/>
      <c r="C330" s="194"/>
      <c r="D330" s="194"/>
      <c r="E330" s="194"/>
      <c r="F330" s="194"/>
      <c r="G330" s="194"/>
      <c r="H330" s="194"/>
      <c r="I330" s="194"/>
      <c r="J330" s="194"/>
      <c r="K330" s="194"/>
    </row>
    <row r="331" spans="1:11">
      <c r="A331" s="194"/>
      <c r="B331" s="194"/>
      <c r="C331" s="194"/>
      <c r="D331" s="194"/>
      <c r="E331" s="194"/>
      <c r="F331" s="194"/>
      <c r="G331" s="194"/>
      <c r="H331" s="194"/>
      <c r="I331" s="194"/>
      <c r="J331" s="194"/>
      <c r="K331" s="194"/>
    </row>
    <row r="332" spans="1:11">
      <c r="A332" s="194"/>
      <c r="B332" s="194"/>
      <c r="C332" s="194"/>
      <c r="D332" s="194"/>
      <c r="E332" s="194"/>
      <c r="F332" s="194"/>
      <c r="G332" s="194"/>
      <c r="H332" s="194"/>
      <c r="I332" s="194"/>
      <c r="J332" s="194"/>
      <c r="K332" s="194"/>
    </row>
    <row r="333" spans="1:11">
      <c r="A333" s="194"/>
      <c r="B333" s="194"/>
      <c r="C333" s="194"/>
      <c r="D333" s="194"/>
      <c r="E333" s="194"/>
      <c r="F333" s="194"/>
      <c r="G333" s="194"/>
      <c r="H333" s="194"/>
      <c r="I333" s="194"/>
      <c r="J333" s="194"/>
      <c r="K333" s="194"/>
    </row>
    <row r="334" spans="1:11">
      <c r="A334" s="194"/>
      <c r="B334" s="194"/>
      <c r="C334" s="194"/>
      <c r="D334" s="194"/>
      <c r="E334" s="194"/>
      <c r="F334" s="194"/>
      <c r="G334" s="194"/>
      <c r="H334" s="194"/>
      <c r="I334" s="194"/>
      <c r="J334" s="194"/>
      <c r="K334" s="194"/>
    </row>
    <row r="335" spans="1:11">
      <c r="A335" s="194"/>
      <c r="B335" s="194"/>
      <c r="C335" s="194"/>
      <c r="D335" s="194"/>
      <c r="E335" s="194"/>
      <c r="F335" s="194"/>
      <c r="G335" s="194"/>
      <c r="H335" s="194"/>
      <c r="I335" s="194"/>
      <c r="J335" s="194"/>
      <c r="K335" s="194"/>
    </row>
    <row r="336" spans="1:11">
      <c r="A336" s="194"/>
      <c r="B336" s="194"/>
      <c r="C336" s="194"/>
      <c r="D336" s="194"/>
      <c r="E336" s="194"/>
      <c r="F336" s="194"/>
      <c r="G336" s="194"/>
      <c r="H336" s="194"/>
      <c r="I336" s="194"/>
      <c r="J336" s="194"/>
      <c r="K336" s="194"/>
    </row>
    <row r="337" spans="1:11">
      <c r="A337" s="194"/>
      <c r="B337" s="194"/>
      <c r="C337" s="194"/>
      <c r="D337" s="194"/>
      <c r="E337" s="194"/>
      <c r="F337" s="194"/>
      <c r="G337" s="194"/>
      <c r="H337" s="194"/>
      <c r="I337" s="194"/>
      <c r="J337" s="194"/>
      <c r="K337" s="194"/>
    </row>
    <row r="338" spans="1:11">
      <c r="A338" s="194"/>
      <c r="B338" s="194"/>
      <c r="C338" s="194"/>
      <c r="D338" s="194"/>
      <c r="E338" s="194"/>
      <c r="F338" s="194"/>
      <c r="G338" s="194"/>
      <c r="H338" s="194"/>
      <c r="I338" s="194"/>
      <c r="J338" s="194"/>
      <c r="K338" s="194"/>
    </row>
    <row r="339" spans="1:11">
      <c r="A339" s="194"/>
      <c r="B339" s="194"/>
      <c r="C339" s="194"/>
      <c r="D339" s="194"/>
      <c r="E339" s="194"/>
      <c r="F339" s="194"/>
      <c r="G339" s="194"/>
      <c r="H339" s="194"/>
      <c r="I339" s="194"/>
      <c r="J339" s="194"/>
      <c r="K339" s="194"/>
    </row>
    <row r="340" spans="1:11">
      <c r="A340" s="194"/>
      <c r="B340" s="194"/>
      <c r="C340" s="194"/>
      <c r="D340" s="194"/>
      <c r="E340" s="194"/>
      <c r="F340" s="194"/>
      <c r="G340" s="194"/>
      <c r="H340" s="194"/>
      <c r="I340" s="194"/>
      <c r="J340" s="194"/>
      <c r="K340" s="194"/>
    </row>
    <row r="341" spans="1:11">
      <c r="A341" s="194"/>
      <c r="B341" s="194"/>
      <c r="C341" s="194"/>
      <c r="D341" s="194"/>
      <c r="E341" s="194"/>
      <c r="F341" s="194"/>
      <c r="G341" s="194"/>
      <c r="H341" s="194"/>
      <c r="I341" s="194"/>
      <c r="J341" s="194"/>
      <c r="K341" s="194"/>
    </row>
    <row r="342" spans="1:11">
      <c r="A342" s="194"/>
      <c r="B342" s="194"/>
      <c r="C342" s="194"/>
      <c r="D342" s="194"/>
      <c r="E342" s="194"/>
      <c r="F342" s="194"/>
      <c r="G342" s="194"/>
      <c r="H342" s="194"/>
      <c r="I342" s="194"/>
      <c r="J342" s="194"/>
      <c r="K342" s="194"/>
    </row>
    <row r="343" spans="1:11">
      <c r="A343" s="194"/>
      <c r="B343" s="194"/>
      <c r="C343" s="194"/>
      <c r="D343" s="194"/>
      <c r="E343" s="194"/>
      <c r="F343" s="194"/>
      <c r="G343" s="194"/>
      <c r="H343" s="194"/>
      <c r="I343" s="194"/>
      <c r="J343" s="194"/>
      <c r="K343" s="194"/>
    </row>
    <row r="344" spans="1:11">
      <c r="A344" s="194"/>
      <c r="B344" s="194"/>
      <c r="C344" s="194"/>
      <c r="D344" s="194"/>
      <c r="E344" s="194"/>
      <c r="F344" s="194"/>
      <c r="G344" s="194"/>
      <c r="H344" s="194"/>
      <c r="I344" s="194"/>
      <c r="J344" s="194"/>
      <c r="K344" s="194"/>
    </row>
    <row r="345" spans="1:11">
      <c r="A345" s="194"/>
      <c r="B345" s="194"/>
      <c r="C345" s="194"/>
      <c r="D345" s="194"/>
      <c r="E345" s="194"/>
      <c r="F345" s="194"/>
      <c r="G345" s="194"/>
      <c r="H345" s="194"/>
      <c r="I345" s="194"/>
      <c r="J345" s="194"/>
      <c r="K345" s="194"/>
    </row>
    <row r="346" spans="1:11">
      <c r="A346" s="194"/>
      <c r="B346" s="194"/>
      <c r="C346" s="194"/>
      <c r="D346" s="194"/>
      <c r="E346" s="194"/>
      <c r="F346" s="194"/>
      <c r="G346" s="194"/>
      <c r="H346" s="194"/>
      <c r="I346" s="194"/>
      <c r="J346" s="194"/>
      <c r="K346" s="194"/>
    </row>
    <row r="347" spans="1:11">
      <c r="A347" s="194"/>
      <c r="B347" s="194"/>
      <c r="C347" s="194"/>
      <c r="D347" s="194"/>
      <c r="E347" s="194"/>
      <c r="F347" s="194"/>
      <c r="G347" s="194"/>
      <c r="H347" s="194"/>
      <c r="I347" s="194"/>
      <c r="J347" s="194"/>
      <c r="K347" s="194"/>
    </row>
    <row r="348" spans="1:11">
      <c r="A348" s="194"/>
      <c r="B348" s="194"/>
      <c r="C348" s="194"/>
      <c r="D348" s="194"/>
      <c r="E348" s="194"/>
      <c r="F348" s="194"/>
      <c r="G348" s="194"/>
      <c r="H348" s="194"/>
      <c r="I348" s="194"/>
      <c r="J348" s="194"/>
      <c r="K348" s="194"/>
    </row>
    <row r="349" spans="1:11">
      <c r="A349" s="194"/>
      <c r="B349" s="194"/>
      <c r="C349" s="194"/>
      <c r="D349" s="194"/>
      <c r="E349" s="194"/>
      <c r="F349" s="194"/>
      <c r="G349" s="194"/>
      <c r="H349" s="194"/>
      <c r="I349" s="194"/>
      <c r="J349" s="194"/>
      <c r="K349" s="194"/>
    </row>
    <row r="350" spans="1:11">
      <c r="A350" s="194"/>
      <c r="B350" s="194"/>
      <c r="C350" s="194"/>
      <c r="D350" s="194"/>
      <c r="E350" s="194"/>
      <c r="F350" s="194"/>
      <c r="G350" s="194"/>
      <c r="H350" s="194"/>
      <c r="I350" s="194"/>
      <c r="J350" s="194"/>
      <c r="K350" s="194"/>
    </row>
    <row r="351" spans="1:11">
      <c r="A351" s="194"/>
      <c r="B351" s="194"/>
      <c r="C351" s="194"/>
      <c r="D351" s="194"/>
      <c r="E351" s="194"/>
      <c r="F351" s="194"/>
      <c r="G351" s="194"/>
      <c r="H351" s="194"/>
      <c r="I351" s="194"/>
      <c r="J351" s="194"/>
      <c r="K351" s="194"/>
    </row>
    <row r="352" spans="1:11">
      <c r="A352" s="194"/>
      <c r="B352" s="194"/>
      <c r="C352" s="194"/>
      <c r="D352" s="194"/>
      <c r="E352" s="194"/>
      <c r="F352" s="194"/>
      <c r="G352" s="194"/>
      <c r="H352" s="194"/>
      <c r="I352" s="194"/>
      <c r="J352" s="194"/>
      <c r="K352" s="194"/>
    </row>
    <row r="353" spans="1:11">
      <c r="A353" s="194"/>
      <c r="B353" s="194"/>
      <c r="C353" s="194"/>
      <c r="D353" s="194"/>
      <c r="E353" s="194"/>
      <c r="F353" s="194"/>
      <c r="G353" s="194"/>
      <c r="H353" s="194"/>
      <c r="I353" s="194"/>
      <c r="J353" s="194"/>
      <c r="K353" s="194"/>
    </row>
    <row r="354" spans="1:11">
      <c r="A354" s="194"/>
      <c r="B354" s="194"/>
      <c r="C354" s="194"/>
      <c r="D354" s="194"/>
      <c r="E354" s="194"/>
      <c r="F354" s="194"/>
      <c r="G354" s="194"/>
      <c r="H354" s="194"/>
      <c r="I354" s="194"/>
      <c r="J354" s="194"/>
      <c r="K354" s="194"/>
    </row>
    <row r="355" spans="1:11">
      <c r="A355" s="194"/>
      <c r="B355" s="194"/>
      <c r="C355" s="194"/>
      <c r="D355" s="194"/>
      <c r="E355" s="194"/>
      <c r="F355" s="194"/>
      <c r="G355" s="194"/>
      <c r="H355" s="194"/>
      <c r="I355" s="194"/>
      <c r="J355" s="194"/>
      <c r="K355" s="194"/>
    </row>
    <row r="356" spans="1:11">
      <c r="A356" s="194"/>
      <c r="B356" s="194"/>
      <c r="C356" s="194"/>
      <c r="D356" s="194"/>
      <c r="E356" s="194"/>
      <c r="F356" s="194"/>
      <c r="G356" s="194"/>
      <c r="H356" s="194"/>
      <c r="I356" s="194"/>
      <c r="J356" s="194"/>
      <c r="K356" s="194"/>
    </row>
    <row r="357" spans="1:11">
      <c r="A357" s="194"/>
      <c r="B357" s="194"/>
      <c r="C357" s="194"/>
      <c r="D357" s="194"/>
      <c r="E357" s="194"/>
      <c r="F357" s="194"/>
      <c r="G357" s="194"/>
      <c r="H357" s="194"/>
      <c r="I357" s="194"/>
      <c r="J357" s="194"/>
      <c r="K357" s="194"/>
    </row>
    <row r="358" spans="1:11">
      <c r="A358" s="194"/>
      <c r="B358" s="194"/>
      <c r="C358" s="194"/>
      <c r="D358" s="194"/>
      <c r="E358" s="194"/>
      <c r="F358" s="194"/>
      <c r="G358" s="194"/>
      <c r="H358" s="194"/>
      <c r="I358" s="194"/>
      <c r="J358" s="194"/>
      <c r="K358" s="194"/>
    </row>
    <row r="359" spans="1:11">
      <c r="A359" s="194"/>
      <c r="B359" s="194"/>
      <c r="C359" s="194"/>
      <c r="D359" s="194"/>
      <c r="E359" s="194"/>
      <c r="F359" s="194"/>
      <c r="G359" s="194"/>
      <c r="H359" s="194"/>
      <c r="I359" s="194"/>
      <c r="J359" s="194"/>
      <c r="K359" s="194"/>
    </row>
    <row r="360" spans="1:11">
      <c r="A360" s="194"/>
      <c r="B360" s="194"/>
      <c r="C360" s="194"/>
      <c r="D360" s="194"/>
      <c r="E360" s="194"/>
      <c r="F360" s="194"/>
      <c r="G360" s="194"/>
      <c r="H360" s="194"/>
      <c r="I360" s="194"/>
      <c r="J360" s="194"/>
      <c r="K360" s="194"/>
    </row>
    <row r="361" spans="1:11">
      <c r="A361" s="194"/>
      <c r="B361" s="194"/>
      <c r="C361" s="194"/>
      <c r="D361" s="194"/>
      <c r="E361" s="194"/>
      <c r="F361" s="194"/>
      <c r="G361" s="194"/>
      <c r="H361" s="194"/>
      <c r="I361" s="194"/>
      <c r="J361" s="194"/>
      <c r="K361" s="194"/>
    </row>
    <row r="362" spans="1:11">
      <c r="A362" s="194"/>
      <c r="B362" s="194"/>
      <c r="C362" s="194"/>
      <c r="D362" s="194"/>
      <c r="E362" s="194"/>
      <c r="F362" s="194"/>
      <c r="G362" s="194"/>
      <c r="H362" s="194"/>
      <c r="I362" s="194"/>
      <c r="J362" s="194"/>
      <c r="K362" s="194"/>
    </row>
    <row r="363" spans="1:11">
      <c r="A363" s="194"/>
      <c r="B363" s="194"/>
      <c r="C363" s="194"/>
      <c r="D363" s="194"/>
      <c r="E363" s="194"/>
      <c r="F363" s="194"/>
      <c r="G363" s="194"/>
      <c r="H363" s="194"/>
      <c r="I363" s="194"/>
      <c r="J363" s="194"/>
      <c r="K363" s="194"/>
    </row>
    <row r="364" spans="1:11">
      <c r="A364" s="194"/>
      <c r="B364" s="194"/>
      <c r="C364" s="194"/>
      <c r="D364" s="194"/>
      <c r="E364" s="194"/>
      <c r="F364" s="194"/>
      <c r="G364" s="194"/>
      <c r="H364" s="194"/>
      <c r="I364" s="194"/>
      <c r="J364" s="194"/>
      <c r="K364" s="194"/>
    </row>
    <row r="365" spans="1:11">
      <c r="A365" s="194"/>
      <c r="B365" s="194"/>
      <c r="C365" s="194"/>
      <c r="D365" s="194"/>
      <c r="E365" s="194"/>
      <c r="F365" s="194"/>
      <c r="G365" s="194"/>
      <c r="H365" s="194"/>
      <c r="I365" s="194"/>
      <c r="J365" s="194"/>
      <c r="K365" s="194"/>
    </row>
    <row r="366" spans="1:11">
      <c r="A366" s="194"/>
      <c r="B366" s="194"/>
      <c r="C366" s="194"/>
      <c r="D366" s="194"/>
      <c r="E366" s="194"/>
      <c r="F366" s="194"/>
      <c r="G366" s="194"/>
      <c r="H366" s="194"/>
      <c r="I366" s="194"/>
      <c r="J366" s="194"/>
      <c r="K366" s="194"/>
    </row>
    <row r="367" spans="1:11">
      <c r="A367" s="194"/>
      <c r="B367" s="194"/>
      <c r="C367" s="194"/>
      <c r="D367" s="194"/>
      <c r="E367" s="194"/>
      <c r="F367" s="194"/>
      <c r="G367" s="194"/>
      <c r="H367" s="194"/>
      <c r="I367" s="194"/>
      <c r="J367" s="194"/>
      <c r="K367" s="194"/>
    </row>
    <row r="368" spans="1:11">
      <c r="A368" s="194"/>
      <c r="B368" s="194"/>
      <c r="C368" s="194"/>
      <c r="D368" s="194"/>
      <c r="E368" s="194"/>
      <c r="F368" s="194"/>
      <c r="G368" s="194"/>
      <c r="H368" s="194"/>
      <c r="I368" s="194"/>
      <c r="J368" s="194"/>
      <c r="K368" s="194"/>
    </row>
    <row r="369" spans="1:11">
      <c r="A369" s="194"/>
      <c r="B369" s="194"/>
      <c r="C369" s="194"/>
      <c r="D369" s="194"/>
      <c r="E369" s="194"/>
      <c r="F369" s="194"/>
      <c r="G369" s="194"/>
      <c r="H369" s="194"/>
      <c r="I369" s="194"/>
      <c r="J369" s="194"/>
      <c r="K369" s="194"/>
    </row>
    <row r="370" spans="1:11">
      <c r="A370" s="194"/>
      <c r="B370" s="194"/>
      <c r="C370" s="194"/>
      <c r="D370" s="194"/>
      <c r="E370" s="194"/>
      <c r="F370" s="194"/>
      <c r="G370" s="194"/>
      <c r="H370" s="194"/>
      <c r="I370" s="194"/>
      <c r="J370" s="194"/>
      <c r="K370" s="194"/>
    </row>
    <row r="371" spans="1:11">
      <c r="A371" s="194"/>
      <c r="B371" s="194"/>
      <c r="C371" s="194"/>
      <c r="D371" s="194"/>
      <c r="E371" s="194"/>
      <c r="F371" s="194"/>
      <c r="G371" s="194"/>
      <c r="H371" s="194"/>
      <c r="I371" s="194"/>
      <c r="J371" s="194"/>
      <c r="K371" s="194"/>
    </row>
    <row r="372" spans="1:11">
      <c r="A372" s="194"/>
      <c r="B372" s="194"/>
      <c r="C372" s="194"/>
      <c r="D372" s="194"/>
      <c r="E372" s="194"/>
      <c r="F372" s="194"/>
      <c r="G372" s="194"/>
      <c r="H372" s="194"/>
      <c r="I372" s="194"/>
      <c r="J372" s="194"/>
      <c r="K372" s="194"/>
    </row>
    <row r="373" spans="1:11">
      <c r="A373" s="194"/>
      <c r="B373" s="194"/>
      <c r="C373" s="194"/>
      <c r="D373" s="194"/>
      <c r="E373" s="194"/>
      <c r="F373" s="194"/>
      <c r="G373" s="194"/>
      <c r="H373" s="194"/>
      <c r="I373" s="194"/>
      <c r="J373" s="194"/>
      <c r="K373" s="194"/>
    </row>
    <row r="374" spans="1:11">
      <c r="A374" s="194"/>
      <c r="B374" s="194"/>
      <c r="C374" s="194"/>
      <c r="D374" s="194"/>
      <c r="E374" s="194"/>
      <c r="F374" s="194"/>
      <c r="G374" s="194"/>
      <c r="H374" s="194"/>
      <c r="I374" s="194"/>
      <c r="J374" s="194"/>
      <c r="K374" s="194"/>
    </row>
    <row r="375" spans="1:11">
      <c r="A375" s="194"/>
      <c r="B375" s="194"/>
      <c r="C375" s="194"/>
      <c r="D375" s="194"/>
      <c r="E375" s="194"/>
      <c r="F375" s="194"/>
      <c r="G375" s="194"/>
      <c r="H375" s="194"/>
      <c r="I375" s="194"/>
      <c r="J375" s="194"/>
      <c r="K375" s="194"/>
    </row>
    <row r="376" spans="1:11">
      <c r="A376" s="194"/>
      <c r="B376" s="194"/>
      <c r="C376" s="194"/>
      <c r="D376" s="194"/>
      <c r="E376" s="194"/>
      <c r="F376" s="194"/>
      <c r="G376" s="194"/>
      <c r="H376" s="194"/>
      <c r="I376" s="194"/>
      <c r="J376" s="194"/>
      <c r="K376" s="194"/>
    </row>
    <row r="377" spans="1:11">
      <c r="A377" s="194"/>
      <c r="B377" s="194"/>
      <c r="C377" s="194"/>
      <c r="D377" s="194"/>
      <c r="E377" s="194"/>
      <c r="F377" s="194"/>
      <c r="G377" s="194"/>
      <c r="H377" s="194"/>
      <c r="I377" s="194"/>
      <c r="J377" s="194"/>
      <c r="K377" s="194"/>
    </row>
    <row r="378" spans="1:11">
      <c r="A378" s="194"/>
      <c r="B378" s="194"/>
      <c r="C378" s="194"/>
      <c r="D378" s="194"/>
      <c r="E378" s="194"/>
      <c r="F378" s="194"/>
      <c r="G378" s="194"/>
      <c r="H378" s="194"/>
      <c r="I378" s="194"/>
      <c r="J378" s="194"/>
      <c r="K378" s="194"/>
    </row>
    <row r="379" spans="1:11">
      <c r="A379" s="194"/>
      <c r="B379" s="194"/>
      <c r="C379" s="194"/>
      <c r="D379" s="194"/>
      <c r="E379" s="194"/>
      <c r="F379" s="194"/>
      <c r="G379" s="194"/>
      <c r="H379" s="194"/>
      <c r="I379" s="194"/>
      <c r="J379" s="194"/>
      <c r="K379" s="194"/>
    </row>
    <row r="380" spans="1:11">
      <c r="A380" s="194"/>
      <c r="B380" s="194"/>
      <c r="C380" s="194"/>
      <c r="D380" s="194"/>
      <c r="E380" s="194"/>
      <c r="F380" s="194"/>
      <c r="G380" s="194"/>
      <c r="H380" s="194"/>
      <c r="I380" s="194"/>
      <c r="J380" s="194"/>
      <c r="K380" s="194"/>
    </row>
    <row r="381" spans="1:11">
      <c r="A381" s="194"/>
      <c r="B381" s="194"/>
      <c r="C381" s="194"/>
      <c r="D381" s="194"/>
      <c r="E381" s="194"/>
      <c r="F381" s="194"/>
      <c r="G381" s="194"/>
      <c r="H381" s="194"/>
      <c r="I381" s="194"/>
      <c r="J381" s="194"/>
      <c r="K381" s="194"/>
    </row>
    <row r="382" spans="1:11">
      <c r="A382" s="194"/>
      <c r="B382" s="194"/>
      <c r="C382" s="194"/>
      <c r="D382" s="194"/>
      <c r="E382" s="194"/>
      <c r="F382" s="194"/>
      <c r="G382" s="194"/>
      <c r="H382" s="194"/>
      <c r="I382" s="194"/>
      <c r="J382" s="194"/>
      <c r="K382" s="194"/>
    </row>
    <row r="383" spans="1:11">
      <c r="A383" s="194"/>
      <c r="B383" s="194"/>
      <c r="C383" s="194"/>
      <c r="D383" s="194"/>
      <c r="E383" s="194"/>
      <c r="F383" s="194"/>
      <c r="G383" s="194"/>
      <c r="H383" s="194"/>
      <c r="I383" s="194"/>
      <c r="J383" s="194"/>
      <c r="K383" s="194"/>
    </row>
    <row r="384" spans="1:11">
      <c r="A384" s="194"/>
      <c r="B384" s="194"/>
      <c r="C384" s="194"/>
      <c r="D384" s="194"/>
      <c r="E384" s="194"/>
      <c r="F384" s="194"/>
      <c r="G384" s="194"/>
      <c r="H384" s="194"/>
      <c r="I384" s="194"/>
      <c r="J384" s="194"/>
      <c r="K384" s="194"/>
    </row>
    <row r="385" spans="1:11">
      <c r="A385" s="194"/>
      <c r="B385" s="194"/>
      <c r="C385" s="194"/>
      <c r="D385" s="194"/>
      <c r="E385" s="194"/>
      <c r="F385" s="194"/>
      <c r="G385" s="194"/>
      <c r="H385" s="194"/>
      <c r="I385" s="194"/>
      <c r="J385" s="194"/>
      <c r="K385" s="194"/>
    </row>
    <row r="386" spans="1:11">
      <c r="A386" s="194"/>
      <c r="B386" s="194"/>
      <c r="C386" s="194"/>
      <c r="D386" s="194"/>
      <c r="E386" s="194"/>
      <c r="F386" s="194"/>
      <c r="G386" s="194"/>
      <c r="H386" s="194"/>
      <c r="I386" s="194"/>
      <c r="J386" s="194"/>
      <c r="K386" s="194"/>
    </row>
    <row r="387" spans="1:11">
      <c r="A387" s="194"/>
      <c r="B387" s="194"/>
      <c r="C387" s="194"/>
      <c r="D387" s="194"/>
      <c r="E387" s="194"/>
      <c r="F387" s="194"/>
      <c r="G387" s="194"/>
      <c r="H387" s="194"/>
      <c r="I387" s="194"/>
      <c r="J387" s="194"/>
      <c r="K387" s="194"/>
    </row>
    <row r="388" spans="1:11">
      <c r="A388" s="194"/>
      <c r="B388" s="194"/>
      <c r="C388" s="194"/>
      <c r="D388" s="194"/>
      <c r="E388" s="194"/>
      <c r="F388" s="194"/>
      <c r="G388" s="194"/>
      <c r="H388" s="194"/>
      <c r="I388" s="194"/>
      <c r="J388" s="194"/>
      <c r="K388" s="194"/>
    </row>
    <row r="389" spans="1:11">
      <c r="A389" s="194"/>
      <c r="B389" s="194"/>
      <c r="C389" s="194"/>
      <c r="D389" s="194"/>
      <c r="E389" s="194"/>
      <c r="F389" s="194"/>
      <c r="G389" s="194"/>
      <c r="H389" s="194"/>
      <c r="I389" s="194"/>
      <c r="J389" s="194"/>
      <c r="K389" s="194"/>
    </row>
    <row r="390" spans="1:11">
      <c r="A390" s="194"/>
      <c r="B390" s="194"/>
      <c r="C390" s="194"/>
      <c r="D390" s="194"/>
      <c r="E390" s="194"/>
      <c r="F390" s="194"/>
      <c r="G390" s="194"/>
      <c r="H390" s="194"/>
      <c r="I390" s="194"/>
      <c r="J390" s="194"/>
      <c r="K390" s="194"/>
    </row>
    <row r="391" spans="1:11">
      <c r="A391" s="194"/>
      <c r="B391" s="194"/>
      <c r="C391" s="194"/>
      <c r="D391" s="194"/>
      <c r="E391" s="194"/>
      <c r="F391" s="194"/>
      <c r="G391" s="194"/>
      <c r="H391" s="194"/>
      <c r="I391" s="194"/>
      <c r="J391" s="194"/>
      <c r="K391" s="194"/>
    </row>
    <row r="392" spans="1:11">
      <c r="A392" s="194"/>
      <c r="B392" s="194"/>
      <c r="C392" s="194"/>
      <c r="D392" s="194"/>
      <c r="E392" s="194"/>
      <c r="F392" s="194"/>
      <c r="G392" s="194"/>
      <c r="H392" s="194"/>
      <c r="I392" s="194"/>
      <c r="J392" s="194"/>
      <c r="K392" s="194"/>
    </row>
    <row r="393" spans="1:11">
      <c r="A393" s="194"/>
      <c r="B393" s="194"/>
      <c r="C393" s="194"/>
      <c r="D393" s="194"/>
      <c r="E393" s="194"/>
      <c r="F393" s="194"/>
      <c r="G393" s="194"/>
      <c r="H393" s="194"/>
      <c r="I393" s="194"/>
      <c r="J393" s="194"/>
      <c r="K393" s="194"/>
    </row>
    <row r="394" spans="1:11">
      <c r="A394" s="194"/>
      <c r="B394" s="194"/>
      <c r="C394" s="194"/>
      <c r="D394" s="194"/>
      <c r="E394" s="194"/>
      <c r="F394" s="194"/>
      <c r="G394" s="194"/>
      <c r="H394" s="194"/>
      <c r="I394" s="194"/>
      <c r="J394" s="194"/>
      <c r="K394" s="194"/>
    </row>
    <row r="395" spans="1:11">
      <c r="A395" s="194"/>
      <c r="B395" s="194"/>
      <c r="C395" s="194"/>
      <c r="D395" s="194"/>
      <c r="E395" s="194"/>
      <c r="F395" s="194"/>
      <c r="G395" s="194"/>
      <c r="H395" s="194"/>
      <c r="I395" s="194"/>
      <c r="J395" s="194"/>
      <c r="K395" s="194"/>
    </row>
    <row r="396" spans="1:11">
      <c r="A396" s="194"/>
      <c r="B396" s="194"/>
      <c r="C396" s="194"/>
      <c r="D396" s="194"/>
      <c r="E396" s="194"/>
      <c r="F396" s="194"/>
      <c r="G396" s="194"/>
      <c r="H396" s="194"/>
      <c r="I396" s="194"/>
      <c r="J396" s="194"/>
      <c r="K396" s="194"/>
    </row>
    <row r="397" spans="1:11">
      <c r="A397" s="194"/>
      <c r="B397" s="194"/>
      <c r="C397" s="194"/>
      <c r="D397" s="194"/>
      <c r="E397" s="194"/>
      <c r="F397" s="194"/>
      <c r="G397" s="194"/>
      <c r="H397" s="194"/>
      <c r="I397" s="194"/>
      <c r="J397" s="194"/>
      <c r="K397" s="194"/>
    </row>
    <row r="398" spans="1:11">
      <c r="A398" s="194"/>
      <c r="B398" s="194"/>
      <c r="C398" s="194"/>
      <c r="D398" s="194"/>
      <c r="E398" s="194"/>
      <c r="F398" s="194"/>
      <c r="G398" s="194"/>
      <c r="H398" s="194"/>
      <c r="I398" s="194"/>
      <c r="J398" s="194"/>
      <c r="K398" s="194"/>
    </row>
    <row r="399" spans="1:11">
      <c r="A399" s="194"/>
      <c r="B399" s="194"/>
      <c r="C399" s="194"/>
      <c r="D399" s="194"/>
      <c r="E399" s="194"/>
      <c r="F399" s="194"/>
      <c r="G399" s="194"/>
      <c r="H399" s="194"/>
      <c r="I399" s="194"/>
      <c r="J399" s="194"/>
      <c r="K399" s="194"/>
    </row>
    <row r="400" spans="1:11">
      <c r="A400" s="194"/>
      <c r="B400" s="194"/>
      <c r="C400" s="194"/>
      <c r="D400" s="194"/>
      <c r="E400" s="194"/>
      <c r="F400" s="194"/>
      <c r="G400" s="194"/>
      <c r="H400" s="194"/>
      <c r="I400" s="194"/>
      <c r="J400" s="194"/>
      <c r="K400" s="194"/>
    </row>
    <row r="401" spans="1:11">
      <c r="A401" s="194"/>
      <c r="B401" s="194"/>
      <c r="C401" s="194"/>
      <c r="D401" s="194"/>
      <c r="E401" s="194"/>
      <c r="F401" s="194"/>
      <c r="G401" s="194"/>
      <c r="H401" s="194"/>
      <c r="I401" s="194"/>
      <c r="J401" s="194"/>
      <c r="K401" s="194"/>
    </row>
    <row r="402" spans="1:11">
      <c r="A402" s="194"/>
      <c r="B402" s="194"/>
      <c r="C402" s="194"/>
      <c r="D402" s="194"/>
      <c r="E402" s="194"/>
      <c r="F402" s="194"/>
      <c r="G402" s="194"/>
      <c r="H402" s="194"/>
      <c r="I402" s="194"/>
      <c r="J402" s="194"/>
      <c r="K402" s="194"/>
    </row>
    <row r="403" spans="1:11">
      <c r="A403" s="194"/>
      <c r="B403" s="194"/>
      <c r="C403" s="194"/>
      <c r="D403" s="194"/>
      <c r="E403" s="194"/>
      <c r="F403" s="194"/>
      <c r="G403" s="194"/>
      <c r="H403" s="194"/>
      <c r="I403" s="194"/>
      <c r="J403" s="194"/>
      <c r="K403" s="194"/>
    </row>
    <row r="404" spans="1:11">
      <c r="A404" s="194"/>
      <c r="B404" s="194"/>
      <c r="C404" s="194"/>
      <c r="D404" s="194"/>
      <c r="E404" s="194"/>
      <c r="F404" s="194"/>
      <c r="G404" s="194"/>
      <c r="H404" s="194"/>
      <c r="I404" s="194"/>
      <c r="J404" s="194"/>
      <c r="K404" s="194"/>
    </row>
    <row r="405" spans="1:11">
      <c r="A405" s="194"/>
      <c r="B405" s="194"/>
      <c r="C405" s="194"/>
      <c r="D405" s="194"/>
      <c r="E405" s="194"/>
      <c r="F405" s="194"/>
      <c r="G405" s="194"/>
      <c r="H405" s="194"/>
      <c r="I405" s="194"/>
      <c r="J405" s="194"/>
      <c r="K405" s="194"/>
    </row>
    <row r="406" spans="1:11">
      <c r="A406" s="194"/>
      <c r="B406" s="194"/>
      <c r="C406" s="194"/>
      <c r="D406" s="194"/>
      <c r="E406" s="194"/>
      <c r="F406" s="194"/>
      <c r="G406" s="194"/>
      <c r="H406" s="194"/>
      <c r="I406" s="194"/>
      <c r="J406" s="194"/>
      <c r="K406" s="194"/>
    </row>
    <row r="407" spans="1:11">
      <c r="A407" s="194"/>
      <c r="B407" s="194"/>
      <c r="C407" s="194"/>
      <c r="D407" s="194"/>
      <c r="E407" s="194"/>
      <c r="F407" s="194"/>
      <c r="G407" s="194"/>
      <c r="H407" s="194"/>
      <c r="I407" s="194"/>
      <c r="J407" s="194"/>
      <c r="K407" s="194"/>
    </row>
    <row r="408" spans="1:11">
      <c r="A408" s="194"/>
      <c r="B408" s="194"/>
      <c r="C408" s="194"/>
      <c r="D408" s="194"/>
      <c r="E408" s="194"/>
      <c r="F408" s="194"/>
      <c r="G408" s="194"/>
      <c r="H408" s="194"/>
      <c r="I408" s="194"/>
      <c r="J408" s="194"/>
      <c r="K408" s="194"/>
    </row>
    <row r="409" spans="1:11">
      <c r="A409" s="194"/>
      <c r="B409" s="194"/>
      <c r="C409" s="194"/>
      <c r="D409" s="194"/>
      <c r="E409" s="194"/>
      <c r="F409" s="194"/>
      <c r="G409" s="194"/>
      <c r="H409" s="194"/>
      <c r="I409" s="194"/>
      <c r="J409" s="194"/>
      <c r="K409" s="194"/>
    </row>
    <row r="410" spans="1:11">
      <c r="A410" s="194"/>
      <c r="B410" s="194"/>
      <c r="C410" s="194"/>
      <c r="D410" s="194"/>
      <c r="E410" s="194"/>
      <c r="F410" s="194"/>
      <c r="G410" s="194"/>
      <c r="H410" s="194"/>
      <c r="I410" s="194"/>
      <c r="J410" s="194"/>
      <c r="K410" s="194"/>
    </row>
    <row r="411" spans="1:11">
      <c r="A411" s="194"/>
      <c r="B411" s="194"/>
      <c r="C411" s="194"/>
      <c r="D411" s="194"/>
      <c r="E411" s="194"/>
      <c r="F411" s="194"/>
      <c r="G411" s="194"/>
      <c r="H411" s="194"/>
      <c r="I411" s="194"/>
      <c r="J411" s="194"/>
      <c r="K411" s="194"/>
    </row>
    <row r="412" spans="1:11">
      <c r="A412" s="194"/>
      <c r="B412" s="194"/>
      <c r="C412" s="194"/>
      <c r="D412" s="194"/>
      <c r="E412" s="194"/>
      <c r="F412" s="194"/>
      <c r="G412" s="194"/>
      <c r="H412" s="194"/>
      <c r="I412" s="194"/>
      <c r="J412" s="194"/>
      <c r="K412" s="194"/>
    </row>
    <row r="413" spans="1:11">
      <c r="A413" s="194"/>
      <c r="B413" s="194"/>
      <c r="C413" s="194"/>
      <c r="D413" s="194"/>
      <c r="E413" s="194"/>
      <c r="F413" s="194"/>
      <c r="G413" s="194"/>
      <c r="H413" s="194"/>
      <c r="I413" s="194"/>
      <c r="J413" s="194"/>
      <c r="K413" s="194"/>
    </row>
    <row r="414" spans="1:11">
      <c r="A414" s="194"/>
      <c r="B414" s="194"/>
      <c r="C414" s="194"/>
      <c r="D414" s="194"/>
      <c r="E414" s="194"/>
      <c r="F414" s="194"/>
      <c r="G414" s="194"/>
      <c r="H414" s="194"/>
      <c r="I414" s="194"/>
      <c r="J414" s="194"/>
      <c r="K414" s="194"/>
    </row>
    <row r="415" spans="1:11">
      <c r="A415" s="194"/>
      <c r="B415" s="194"/>
      <c r="C415" s="194"/>
      <c r="D415" s="194"/>
      <c r="E415" s="194"/>
      <c r="F415" s="194"/>
      <c r="G415" s="194"/>
      <c r="H415" s="194"/>
      <c r="I415" s="194"/>
      <c r="J415" s="194"/>
      <c r="K415" s="194"/>
    </row>
    <row r="416" spans="1:11">
      <c r="A416" s="194"/>
      <c r="B416" s="194"/>
      <c r="C416" s="194"/>
      <c r="D416" s="194"/>
      <c r="E416" s="194"/>
      <c r="F416" s="194"/>
      <c r="G416" s="194"/>
      <c r="H416" s="194"/>
      <c r="I416" s="194"/>
      <c r="J416" s="194"/>
      <c r="K416" s="194"/>
    </row>
    <row r="417" spans="1:11">
      <c r="A417" s="194"/>
      <c r="B417" s="194"/>
      <c r="C417" s="194"/>
      <c r="D417" s="194"/>
      <c r="E417" s="194"/>
      <c r="F417" s="194"/>
      <c r="G417" s="194"/>
      <c r="H417" s="194"/>
      <c r="I417" s="194"/>
      <c r="J417" s="194"/>
      <c r="K417" s="194"/>
    </row>
    <row r="418" spans="1:11">
      <c r="A418" s="194"/>
      <c r="B418" s="194"/>
      <c r="C418" s="194"/>
      <c r="D418" s="194"/>
      <c r="E418" s="194"/>
      <c r="F418" s="194"/>
      <c r="G418" s="194"/>
      <c r="H418" s="194"/>
      <c r="I418" s="194"/>
      <c r="J418" s="194"/>
      <c r="K418" s="194"/>
    </row>
    <row r="419" spans="1:11">
      <c r="A419" s="194"/>
      <c r="B419" s="194"/>
      <c r="C419" s="194"/>
      <c r="D419" s="194"/>
      <c r="E419" s="194"/>
      <c r="F419" s="194"/>
      <c r="G419" s="194"/>
      <c r="H419" s="194"/>
      <c r="I419" s="194"/>
      <c r="J419" s="194"/>
      <c r="K419" s="194"/>
    </row>
    <row r="420" spans="1:11">
      <c r="A420" s="194"/>
      <c r="B420" s="194"/>
      <c r="C420" s="194"/>
      <c r="D420" s="194"/>
      <c r="E420" s="194"/>
      <c r="F420" s="194"/>
      <c r="G420" s="194"/>
      <c r="H420" s="194"/>
      <c r="I420" s="194"/>
      <c r="J420" s="194"/>
      <c r="K420" s="194"/>
    </row>
    <row r="421" spans="1:11">
      <c r="A421" s="194"/>
      <c r="B421" s="194"/>
      <c r="C421" s="194"/>
      <c r="D421" s="194"/>
      <c r="E421" s="194"/>
      <c r="F421" s="194"/>
      <c r="G421" s="194"/>
      <c r="H421" s="194"/>
      <c r="I421" s="194"/>
      <c r="J421" s="194"/>
      <c r="K421" s="194"/>
    </row>
    <row r="422" spans="1:11">
      <c r="A422" s="194"/>
      <c r="B422" s="194"/>
      <c r="C422" s="194"/>
      <c r="D422" s="194"/>
      <c r="E422" s="194"/>
      <c r="F422" s="194"/>
      <c r="G422" s="194"/>
      <c r="H422" s="194"/>
      <c r="I422" s="194"/>
      <c r="J422" s="194"/>
      <c r="K422" s="194"/>
    </row>
    <row r="423" spans="1:11">
      <c r="A423" s="194"/>
      <c r="B423" s="194"/>
      <c r="C423" s="194"/>
      <c r="D423" s="194"/>
      <c r="E423" s="194"/>
      <c r="F423" s="194"/>
      <c r="G423" s="194"/>
      <c r="H423" s="194"/>
      <c r="I423" s="194"/>
      <c r="J423" s="194"/>
      <c r="K423" s="194"/>
    </row>
    <row r="424" spans="1:11">
      <c r="A424" s="194"/>
      <c r="B424" s="194"/>
      <c r="C424" s="194"/>
      <c r="D424" s="194"/>
      <c r="E424" s="194"/>
      <c r="F424" s="194"/>
      <c r="G424" s="194"/>
      <c r="H424" s="194"/>
      <c r="I424" s="194"/>
      <c r="J424" s="194"/>
      <c r="K424" s="194"/>
    </row>
    <row r="425" spans="1:11">
      <c r="A425" s="194"/>
      <c r="B425" s="194"/>
      <c r="C425" s="194"/>
      <c r="D425" s="194"/>
      <c r="E425" s="194"/>
      <c r="F425" s="194"/>
      <c r="G425" s="194"/>
      <c r="H425" s="194"/>
      <c r="I425" s="194"/>
      <c r="J425" s="194"/>
      <c r="K425" s="194"/>
    </row>
    <row r="426" spans="1:11">
      <c r="A426" s="194"/>
      <c r="B426" s="194"/>
      <c r="C426" s="194"/>
      <c r="D426" s="194"/>
      <c r="E426" s="194"/>
      <c r="F426" s="194"/>
      <c r="G426" s="194"/>
      <c r="H426" s="194"/>
      <c r="I426" s="194"/>
      <c r="J426" s="194"/>
      <c r="K426" s="194"/>
    </row>
    <row r="427" spans="1:11">
      <c r="A427" s="194"/>
      <c r="B427" s="194"/>
      <c r="C427" s="194"/>
      <c r="D427" s="194"/>
      <c r="E427" s="194"/>
      <c r="F427" s="194"/>
      <c r="G427" s="194"/>
      <c r="H427" s="194"/>
      <c r="I427" s="194"/>
      <c r="J427" s="194"/>
      <c r="K427" s="194"/>
    </row>
    <row r="428" spans="1:11">
      <c r="A428" s="194"/>
      <c r="B428" s="194"/>
      <c r="C428" s="194"/>
      <c r="D428" s="194"/>
      <c r="E428" s="194"/>
      <c r="F428" s="194"/>
      <c r="G428" s="194"/>
      <c r="H428" s="194"/>
      <c r="I428" s="194"/>
      <c r="J428" s="194"/>
      <c r="K428" s="194"/>
    </row>
    <row r="429" spans="1:11">
      <c r="A429" s="194"/>
      <c r="B429" s="194"/>
      <c r="C429" s="194"/>
      <c r="D429" s="194"/>
      <c r="E429" s="194"/>
      <c r="F429" s="194"/>
      <c r="G429" s="194"/>
      <c r="H429" s="194"/>
      <c r="I429" s="194"/>
      <c r="J429" s="194"/>
      <c r="K429" s="194"/>
    </row>
    <row r="430" spans="1:11">
      <c r="A430" s="194"/>
      <c r="B430" s="194"/>
      <c r="C430" s="194"/>
      <c r="D430" s="194"/>
      <c r="E430" s="194"/>
      <c r="F430" s="194"/>
      <c r="G430" s="194"/>
      <c r="H430" s="194"/>
      <c r="I430" s="194"/>
      <c r="J430" s="194"/>
      <c r="K430" s="194"/>
    </row>
    <row r="431" spans="1:11">
      <c r="A431" s="194"/>
      <c r="B431" s="194"/>
      <c r="C431" s="194"/>
      <c r="D431" s="194"/>
      <c r="E431" s="194"/>
      <c r="F431" s="194"/>
      <c r="G431" s="194"/>
      <c r="H431" s="194"/>
      <c r="I431" s="194"/>
      <c r="J431" s="194"/>
      <c r="K431" s="194"/>
    </row>
    <row r="432" spans="1:11">
      <c r="A432" s="194"/>
      <c r="B432" s="194"/>
      <c r="C432" s="194"/>
      <c r="D432" s="194"/>
      <c r="E432" s="194"/>
      <c r="F432" s="194"/>
      <c r="G432" s="194"/>
      <c r="H432" s="194"/>
      <c r="I432" s="194"/>
      <c r="J432" s="194"/>
      <c r="K432" s="194"/>
    </row>
    <row r="433" spans="1:11">
      <c r="A433" s="194"/>
      <c r="B433" s="194"/>
      <c r="C433" s="194"/>
      <c r="D433" s="194"/>
      <c r="E433" s="194"/>
      <c r="F433" s="194"/>
      <c r="G433" s="194"/>
      <c r="H433" s="194"/>
      <c r="I433" s="194"/>
      <c r="J433" s="194"/>
      <c r="K433" s="194"/>
    </row>
    <row r="434" spans="1:11">
      <c r="A434" s="194"/>
      <c r="B434" s="194"/>
      <c r="C434" s="194"/>
      <c r="D434" s="194"/>
      <c r="E434" s="194"/>
      <c r="F434" s="194"/>
      <c r="G434" s="194"/>
      <c r="H434" s="194"/>
      <c r="I434" s="194"/>
      <c r="J434" s="194"/>
      <c r="K434" s="194"/>
    </row>
    <row r="435" spans="1:11">
      <c r="A435" s="194"/>
      <c r="B435" s="194"/>
      <c r="C435" s="194"/>
      <c r="D435" s="194"/>
      <c r="E435" s="194"/>
      <c r="F435" s="194"/>
      <c r="G435" s="194"/>
      <c r="H435" s="194"/>
      <c r="I435" s="194"/>
      <c r="J435" s="194"/>
      <c r="K435" s="194"/>
    </row>
    <row r="436" spans="1:11">
      <c r="A436" s="194"/>
      <c r="B436" s="194"/>
      <c r="C436" s="194"/>
      <c r="D436" s="194"/>
      <c r="E436" s="194"/>
      <c r="F436" s="194"/>
      <c r="G436" s="194"/>
      <c r="H436" s="194"/>
      <c r="I436" s="194"/>
      <c r="J436" s="194"/>
      <c r="K436" s="194"/>
    </row>
    <row r="437" spans="1:11">
      <c r="A437" s="194"/>
      <c r="B437" s="194"/>
      <c r="C437" s="194"/>
      <c r="D437" s="194"/>
      <c r="E437" s="194"/>
      <c r="F437" s="194"/>
      <c r="G437" s="194"/>
      <c r="H437" s="194"/>
      <c r="I437" s="194"/>
      <c r="J437" s="194"/>
      <c r="K437" s="194"/>
    </row>
    <row r="438" spans="1:11">
      <c r="A438" s="194"/>
      <c r="B438" s="194"/>
      <c r="C438" s="194"/>
      <c r="D438" s="194"/>
      <c r="E438" s="194"/>
      <c r="F438" s="194"/>
      <c r="G438" s="194"/>
      <c r="H438" s="194"/>
      <c r="I438" s="194"/>
      <c r="J438" s="194"/>
      <c r="K438" s="194"/>
    </row>
    <row r="439" spans="1:11">
      <c r="A439" s="194"/>
      <c r="B439" s="194"/>
      <c r="C439" s="194"/>
      <c r="D439" s="194"/>
      <c r="E439" s="194"/>
      <c r="F439" s="194"/>
      <c r="G439" s="194"/>
      <c r="H439" s="194"/>
      <c r="I439" s="194"/>
      <c r="J439" s="194"/>
      <c r="K439" s="194"/>
    </row>
    <row r="440" spans="1:11">
      <c r="A440" s="194"/>
      <c r="B440" s="194"/>
      <c r="C440" s="194"/>
      <c r="D440" s="194"/>
      <c r="E440" s="194"/>
      <c r="F440" s="194"/>
      <c r="G440" s="194"/>
      <c r="H440" s="194"/>
      <c r="I440" s="194"/>
      <c r="J440" s="194"/>
      <c r="K440" s="194"/>
    </row>
    <row r="441" spans="1:11">
      <c r="A441" s="194"/>
      <c r="B441" s="194"/>
      <c r="C441" s="194"/>
      <c r="D441" s="194"/>
      <c r="E441" s="194"/>
      <c r="F441" s="194"/>
      <c r="G441" s="194"/>
      <c r="H441" s="194"/>
      <c r="I441" s="194"/>
      <c r="J441" s="194"/>
      <c r="K441" s="194"/>
    </row>
    <row r="442" spans="1:11">
      <c r="A442" s="194"/>
      <c r="B442" s="194"/>
      <c r="C442" s="194"/>
      <c r="D442" s="194"/>
      <c r="E442" s="194"/>
      <c r="F442" s="194"/>
      <c r="G442" s="194"/>
      <c r="H442" s="194"/>
      <c r="I442" s="194"/>
      <c r="J442" s="194"/>
      <c r="K442" s="194"/>
    </row>
    <row r="443" spans="1:11">
      <c r="A443" s="194"/>
      <c r="B443" s="194"/>
      <c r="C443" s="194"/>
      <c r="D443" s="194"/>
      <c r="E443" s="194"/>
      <c r="F443" s="194"/>
      <c r="G443" s="194"/>
      <c r="H443" s="194"/>
      <c r="I443" s="194"/>
      <c r="J443" s="194"/>
      <c r="K443" s="194"/>
    </row>
    <row r="444" spans="1:11">
      <c r="A444" s="194"/>
      <c r="B444" s="194"/>
      <c r="C444" s="194"/>
      <c r="D444" s="194"/>
      <c r="E444" s="194"/>
      <c r="F444" s="194"/>
      <c r="G444" s="194"/>
      <c r="H444" s="194"/>
      <c r="I444" s="194"/>
      <c r="J444" s="194"/>
      <c r="K444" s="194"/>
    </row>
    <row r="445" spans="1:11">
      <c r="A445" s="194"/>
      <c r="B445" s="194"/>
      <c r="C445" s="194"/>
      <c r="D445" s="194"/>
      <c r="E445" s="194"/>
      <c r="F445" s="194"/>
      <c r="G445" s="194"/>
      <c r="H445" s="194"/>
      <c r="I445" s="194"/>
      <c r="J445" s="194"/>
      <c r="K445" s="194"/>
    </row>
    <row r="446" spans="1:11">
      <c r="A446" s="194"/>
      <c r="B446" s="194"/>
      <c r="C446" s="194"/>
      <c r="D446" s="194"/>
      <c r="E446" s="194"/>
      <c r="F446" s="194"/>
      <c r="G446" s="194"/>
      <c r="H446" s="194"/>
      <c r="I446" s="194"/>
      <c r="J446" s="194"/>
      <c r="K446" s="194"/>
    </row>
    <row r="447" spans="1:11">
      <c r="A447" s="194"/>
      <c r="B447" s="194"/>
      <c r="C447" s="194"/>
      <c r="D447" s="194"/>
      <c r="E447" s="194"/>
      <c r="F447" s="194"/>
      <c r="G447" s="194"/>
      <c r="H447" s="194"/>
      <c r="I447" s="194"/>
      <c r="J447" s="194"/>
      <c r="K447" s="194"/>
    </row>
    <row r="448" spans="1:11">
      <c r="A448" s="194"/>
      <c r="B448" s="194"/>
      <c r="C448" s="194"/>
      <c r="D448" s="194"/>
      <c r="E448" s="194"/>
      <c r="F448" s="194"/>
      <c r="G448" s="194"/>
      <c r="H448" s="194"/>
      <c r="I448" s="194"/>
      <c r="J448" s="194"/>
      <c r="K448" s="194"/>
    </row>
    <row r="449" spans="1:11">
      <c r="A449" s="194"/>
      <c r="B449" s="194"/>
      <c r="C449" s="194"/>
      <c r="D449" s="194"/>
      <c r="E449" s="194"/>
      <c r="F449" s="194"/>
      <c r="G449" s="194"/>
      <c r="H449" s="194"/>
      <c r="I449" s="194"/>
      <c r="J449" s="194"/>
      <c r="K449" s="194"/>
    </row>
    <row r="450" spans="1:11">
      <c r="A450" s="194"/>
      <c r="B450" s="194"/>
      <c r="C450" s="194"/>
      <c r="D450" s="194"/>
      <c r="E450" s="194"/>
      <c r="F450" s="194"/>
      <c r="G450" s="194"/>
      <c r="H450" s="194"/>
      <c r="I450" s="194"/>
      <c r="J450" s="194"/>
      <c r="K450" s="194"/>
    </row>
    <row r="451" spans="1:11">
      <c r="A451" s="194"/>
      <c r="B451" s="194"/>
      <c r="C451" s="194"/>
      <c r="D451" s="194"/>
      <c r="E451" s="194"/>
      <c r="F451" s="194"/>
      <c r="G451" s="194"/>
      <c r="H451" s="194"/>
      <c r="I451" s="194"/>
      <c r="J451" s="194"/>
      <c r="K451" s="194"/>
    </row>
    <row r="452" spans="1:11">
      <c r="A452" s="194"/>
      <c r="B452" s="194"/>
      <c r="C452" s="194"/>
      <c r="D452" s="194"/>
      <c r="E452" s="194"/>
      <c r="F452" s="194"/>
      <c r="G452" s="194"/>
      <c r="H452" s="194"/>
      <c r="I452" s="194"/>
      <c r="J452" s="194"/>
      <c r="K452" s="194"/>
    </row>
    <row r="453" spans="1:11">
      <c r="A453" s="194"/>
      <c r="B453" s="194"/>
      <c r="C453" s="194"/>
      <c r="D453" s="194"/>
      <c r="E453" s="194"/>
      <c r="F453" s="194"/>
      <c r="G453" s="194"/>
      <c r="H453" s="194"/>
      <c r="I453" s="194"/>
      <c r="J453" s="194"/>
      <c r="K453" s="194"/>
    </row>
    <row r="454" spans="1:11">
      <c r="A454" s="194"/>
      <c r="B454" s="194"/>
      <c r="C454" s="194"/>
      <c r="D454" s="194"/>
      <c r="E454" s="194"/>
      <c r="F454" s="194"/>
      <c r="G454" s="194"/>
      <c r="H454" s="194"/>
      <c r="I454" s="194"/>
      <c r="J454" s="194"/>
      <c r="K454" s="194"/>
    </row>
    <row r="455" spans="1:11">
      <c r="A455" s="194"/>
      <c r="B455" s="194"/>
      <c r="C455" s="194"/>
      <c r="D455" s="194"/>
      <c r="E455" s="194"/>
      <c r="F455" s="194"/>
      <c r="G455" s="194"/>
      <c r="H455" s="194"/>
      <c r="I455" s="194"/>
      <c r="J455" s="194"/>
      <c r="K455" s="194"/>
    </row>
    <row r="456" spans="1:11">
      <c r="A456" s="194"/>
      <c r="B456" s="194"/>
      <c r="C456" s="194"/>
      <c r="D456" s="194"/>
      <c r="E456" s="194"/>
      <c r="F456" s="194"/>
      <c r="G456" s="194"/>
      <c r="H456" s="194"/>
      <c r="I456" s="194"/>
      <c r="J456" s="194"/>
      <c r="K456" s="194"/>
    </row>
    <row r="457" spans="1:11">
      <c r="A457" s="194"/>
      <c r="B457" s="194"/>
      <c r="C457" s="194"/>
      <c r="D457" s="194"/>
      <c r="E457" s="194"/>
      <c r="F457" s="194"/>
      <c r="G457" s="194"/>
      <c r="H457" s="194"/>
      <c r="I457" s="194"/>
      <c r="J457" s="194"/>
      <c r="K457" s="194"/>
    </row>
    <row r="458" spans="1:11">
      <c r="A458" s="194"/>
      <c r="B458" s="194"/>
      <c r="C458" s="194"/>
      <c r="D458" s="194"/>
      <c r="E458" s="194"/>
      <c r="F458" s="194"/>
      <c r="G458" s="194"/>
      <c r="H458" s="194"/>
      <c r="I458" s="194"/>
      <c r="J458" s="194"/>
      <c r="K458" s="194"/>
    </row>
    <row r="459" spans="1:11">
      <c r="A459" s="194"/>
      <c r="B459" s="194"/>
      <c r="C459" s="194"/>
      <c r="D459" s="194"/>
      <c r="E459" s="194"/>
      <c r="F459" s="194"/>
      <c r="G459" s="194"/>
      <c r="H459" s="194"/>
      <c r="I459" s="194"/>
      <c r="J459" s="194"/>
      <c r="K459" s="194"/>
    </row>
    <row r="460" spans="1:11">
      <c r="A460" s="194"/>
      <c r="B460" s="194"/>
      <c r="C460" s="194"/>
      <c r="D460" s="194"/>
      <c r="E460" s="194"/>
      <c r="F460" s="194"/>
      <c r="G460" s="194"/>
      <c r="H460" s="194"/>
      <c r="I460" s="194"/>
      <c r="J460" s="194"/>
      <c r="K460" s="194"/>
    </row>
    <row r="461" spans="1:11">
      <c r="A461" s="194"/>
      <c r="B461" s="194"/>
      <c r="C461" s="194"/>
      <c r="D461" s="194"/>
      <c r="E461" s="194"/>
      <c r="F461" s="194"/>
      <c r="G461" s="194"/>
      <c r="H461" s="194"/>
      <c r="I461" s="194"/>
      <c r="J461" s="194"/>
      <c r="K461" s="194"/>
    </row>
    <row r="462" spans="1:11">
      <c r="A462" s="194"/>
      <c r="B462" s="194"/>
      <c r="C462" s="194"/>
      <c r="D462" s="194"/>
      <c r="E462" s="194"/>
      <c r="F462" s="194"/>
      <c r="G462" s="194"/>
      <c r="H462" s="194"/>
      <c r="I462" s="194"/>
      <c r="J462" s="194"/>
      <c r="K462" s="194"/>
    </row>
    <row r="463" spans="1:11">
      <c r="A463" s="194"/>
      <c r="B463" s="194"/>
      <c r="C463" s="194"/>
      <c r="D463" s="194"/>
      <c r="E463" s="194"/>
      <c r="F463" s="194"/>
      <c r="G463" s="194"/>
      <c r="H463" s="194"/>
      <c r="I463" s="194"/>
      <c r="J463" s="194"/>
      <c r="K463" s="194"/>
    </row>
    <row r="464" spans="1:11">
      <c r="A464" s="194"/>
      <c r="B464" s="194"/>
      <c r="C464" s="194"/>
      <c r="D464" s="194"/>
      <c r="E464" s="194"/>
      <c r="F464" s="194"/>
      <c r="G464" s="194"/>
      <c r="H464" s="194"/>
      <c r="I464" s="194"/>
      <c r="J464" s="194"/>
      <c r="K464" s="194"/>
    </row>
    <row r="465" spans="1:11">
      <c r="A465" s="194"/>
      <c r="B465" s="194"/>
      <c r="C465" s="194"/>
      <c r="D465" s="194"/>
      <c r="E465" s="194"/>
      <c r="F465" s="194"/>
      <c r="G465" s="194"/>
      <c r="H465" s="194"/>
      <c r="I465" s="194"/>
      <c r="J465" s="194"/>
      <c r="K465" s="194"/>
    </row>
    <row r="466" spans="1:11">
      <c r="A466" s="194"/>
      <c r="B466" s="194"/>
      <c r="C466" s="194"/>
      <c r="D466" s="194"/>
      <c r="E466" s="194"/>
      <c r="F466" s="194"/>
      <c r="G466" s="194"/>
      <c r="H466" s="194"/>
      <c r="I466" s="194"/>
      <c r="J466" s="194"/>
      <c r="K466" s="194"/>
    </row>
    <row r="467" spans="1:11">
      <c r="A467" s="194"/>
      <c r="B467" s="194"/>
      <c r="C467" s="194"/>
      <c r="D467" s="194"/>
      <c r="E467" s="194"/>
      <c r="F467" s="194"/>
      <c r="G467" s="194"/>
      <c r="H467" s="194"/>
      <c r="I467" s="194"/>
      <c r="J467" s="194"/>
      <c r="K467" s="194"/>
    </row>
    <row r="468" spans="1:11">
      <c r="A468" s="194"/>
      <c r="B468" s="194"/>
      <c r="C468" s="194"/>
      <c r="D468" s="194"/>
      <c r="E468" s="194"/>
      <c r="F468" s="194"/>
      <c r="G468" s="194"/>
      <c r="H468" s="194"/>
      <c r="I468" s="194"/>
      <c r="J468" s="194"/>
      <c r="K468" s="194"/>
    </row>
    <row r="469" spans="1:11">
      <c r="A469" s="194"/>
      <c r="B469" s="194"/>
      <c r="C469" s="194"/>
      <c r="D469" s="194"/>
      <c r="E469" s="194"/>
      <c r="F469" s="194"/>
      <c r="G469" s="194"/>
      <c r="H469" s="194"/>
      <c r="I469" s="194"/>
      <c r="J469" s="194"/>
      <c r="K469" s="194"/>
    </row>
    <row r="470" spans="1:11">
      <c r="A470" s="194"/>
      <c r="B470" s="194"/>
      <c r="C470" s="194"/>
      <c r="D470" s="194"/>
      <c r="E470" s="194"/>
      <c r="F470" s="194"/>
      <c r="G470" s="194"/>
      <c r="H470" s="194"/>
      <c r="I470" s="194"/>
      <c r="J470" s="194"/>
      <c r="K470" s="194"/>
    </row>
    <row r="471" spans="1:11">
      <c r="A471" s="194"/>
      <c r="B471" s="194"/>
      <c r="C471" s="194"/>
      <c r="D471" s="194"/>
      <c r="E471" s="194"/>
      <c r="F471" s="194"/>
      <c r="G471" s="194"/>
      <c r="H471" s="194"/>
      <c r="I471" s="194"/>
      <c r="J471" s="194"/>
      <c r="K471" s="194"/>
    </row>
    <row r="472" spans="1:11">
      <c r="A472" s="194"/>
      <c r="B472" s="194"/>
      <c r="C472" s="194"/>
      <c r="D472" s="194"/>
      <c r="E472" s="194"/>
      <c r="F472" s="194"/>
      <c r="G472" s="194"/>
      <c r="H472" s="194"/>
      <c r="I472" s="194"/>
      <c r="J472" s="194"/>
      <c r="K472" s="194"/>
    </row>
    <row r="473" spans="1:11">
      <c r="A473" s="194"/>
      <c r="B473" s="194"/>
      <c r="C473" s="194"/>
      <c r="D473" s="194"/>
      <c r="E473" s="194"/>
      <c r="F473" s="194"/>
      <c r="G473" s="194"/>
      <c r="H473" s="194"/>
      <c r="I473" s="194"/>
      <c r="J473" s="194"/>
      <c r="K473" s="194"/>
    </row>
    <row r="474" spans="1:11">
      <c r="A474" s="194"/>
      <c r="B474" s="194"/>
      <c r="C474" s="194"/>
      <c r="D474" s="194"/>
      <c r="E474" s="194"/>
      <c r="F474" s="194"/>
      <c r="G474" s="194"/>
      <c r="H474" s="194"/>
      <c r="I474" s="194"/>
      <c r="J474" s="194"/>
      <c r="K474" s="194"/>
    </row>
    <row r="475" spans="1:11">
      <c r="A475" s="194"/>
      <c r="B475" s="194"/>
      <c r="C475" s="194"/>
      <c r="D475" s="194"/>
      <c r="E475" s="194"/>
      <c r="F475" s="194"/>
      <c r="G475" s="194"/>
      <c r="H475" s="194"/>
      <c r="I475" s="194"/>
      <c r="J475" s="194"/>
      <c r="K475" s="194"/>
    </row>
    <row r="476" spans="1:11">
      <c r="A476" s="194"/>
      <c r="B476" s="194"/>
      <c r="C476" s="194"/>
      <c r="D476" s="194"/>
      <c r="E476" s="194"/>
      <c r="F476" s="194"/>
      <c r="G476" s="194"/>
      <c r="H476" s="194"/>
      <c r="I476" s="194"/>
      <c r="J476" s="194"/>
      <c r="K476" s="194"/>
    </row>
    <row r="477" spans="1:11">
      <c r="A477" s="194"/>
      <c r="B477" s="194"/>
      <c r="C477" s="194"/>
      <c r="D477" s="194"/>
      <c r="E477" s="194"/>
      <c r="F477" s="194"/>
      <c r="G477" s="194"/>
      <c r="H477" s="194"/>
      <c r="I477" s="194"/>
      <c r="J477" s="194"/>
      <c r="K477" s="194"/>
    </row>
    <row r="478" spans="1:11">
      <c r="A478" s="194"/>
      <c r="B478" s="194"/>
      <c r="C478" s="194"/>
      <c r="D478" s="194"/>
      <c r="E478" s="194"/>
      <c r="F478" s="194"/>
      <c r="G478" s="194"/>
      <c r="H478" s="194"/>
      <c r="I478" s="194"/>
      <c r="J478" s="194"/>
      <c r="K478" s="194"/>
    </row>
    <row r="479" spans="1:11">
      <c r="A479" s="194"/>
      <c r="B479" s="194"/>
      <c r="C479" s="194"/>
      <c r="D479" s="194"/>
      <c r="E479" s="194"/>
      <c r="F479" s="194"/>
      <c r="G479" s="194"/>
      <c r="H479" s="194"/>
      <c r="I479" s="194"/>
      <c r="J479" s="194"/>
      <c r="K479" s="194"/>
    </row>
    <row r="480" spans="1:11">
      <c r="A480" s="194"/>
      <c r="B480" s="194"/>
      <c r="C480" s="194"/>
      <c r="D480" s="194"/>
      <c r="E480" s="194"/>
      <c r="F480" s="194"/>
      <c r="G480" s="194"/>
      <c r="H480" s="194"/>
      <c r="I480" s="194"/>
      <c r="J480" s="194"/>
      <c r="K480" s="194"/>
    </row>
    <row r="481" spans="1:11">
      <c r="A481" s="194"/>
      <c r="B481" s="194"/>
      <c r="C481" s="194"/>
      <c r="D481" s="194"/>
      <c r="E481" s="194"/>
      <c r="F481" s="194"/>
      <c r="G481" s="194"/>
      <c r="H481" s="194"/>
      <c r="I481" s="194"/>
      <c r="J481" s="194"/>
      <c r="K481" s="194"/>
    </row>
    <row r="482" spans="1:11">
      <c r="A482" s="194"/>
      <c r="B482" s="194"/>
      <c r="C482" s="194"/>
      <c r="D482" s="194"/>
      <c r="E482" s="194"/>
      <c r="F482" s="194"/>
      <c r="G482" s="194"/>
      <c r="H482" s="194"/>
      <c r="I482" s="194"/>
      <c r="J482" s="194"/>
      <c r="K482" s="194"/>
    </row>
    <row r="483" spans="1:11">
      <c r="A483" s="194"/>
      <c r="B483" s="194"/>
      <c r="C483" s="194"/>
      <c r="D483" s="194"/>
      <c r="E483" s="194"/>
      <c r="F483" s="194"/>
      <c r="G483" s="194"/>
      <c r="H483" s="194"/>
      <c r="I483" s="194"/>
      <c r="J483" s="194"/>
      <c r="K483" s="194"/>
    </row>
    <row r="484" spans="1:11">
      <c r="A484" s="194"/>
      <c r="B484" s="194"/>
      <c r="C484" s="194"/>
      <c r="D484" s="194"/>
      <c r="E484" s="194"/>
      <c r="F484" s="194"/>
      <c r="G484" s="194"/>
      <c r="H484" s="194"/>
      <c r="I484" s="194"/>
      <c r="J484" s="194"/>
      <c r="K484" s="194"/>
    </row>
    <row r="485" spans="1:11">
      <c r="A485" s="194"/>
      <c r="B485" s="194"/>
      <c r="C485" s="194"/>
      <c r="D485" s="194"/>
      <c r="E485" s="194"/>
      <c r="F485" s="194"/>
      <c r="G485" s="194"/>
      <c r="H485" s="194"/>
      <c r="I485" s="194"/>
      <c r="J485" s="194"/>
      <c r="K485" s="194"/>
    </row>
    <row r="486" spans="1:11">
      <c r="A486" s="194"/>
      <c r="B486" s="194"/>
      <c r="C486" s="194"/>
      <c r="D486" s="194"/>
      <c r="E486" s="194"/>
      <c r="F486" s="194"/>
      <c r="G486" s="194"/>
      <c r="H486" s="194"/>
      <c r="I486" s="194"/>
      <c r="J486" s="194"/>
      <c r="K486" s="194"/>
    </row>
    <row r="487" spans="1:11">
      <c r="A487" s="194"/>
      <c r="B487" s="194"/>
      <c r="C487" s="194"/>
      <c r="D487" s="194"/>
      <c r="E487" s="194"/>
      <c r="F487" s="194"/>
      <c r="G487" s="194"/>
      <c r="H487" s="194"/>
      <c r="I487" s="194"/>
      <c r="J487" s="194"/>
      <c r="K487" s="194"/>
    </row>
    <row r="488" spans="1:11">
      <c r="A488" s="194"/>
      <c r="B488" s="194"/>
      <c r="C488" s="194"/>
      <c r="D488" s="194"/>
      <c r="E488" s="194"/>
      <c r="F488" s="194"/>
      <c r="G488" s="194"/>
      <c r="H488" s="194"/>
      <c r="I488" s="194"/>
      <c r="J488" s="194"/>
      <c r="K488" s="194"/>
    </row>
    <row r="489" spans="1:11">
      <c r="A489" s="194"/>
      <c r="B489" s="194"/>
      <c r="C489" s="194"/>
      <c r="D489" s="194"/>
      <c r="E489" s="194"/>
      <c r="F489" s="194"/>
      <c r="G489" s="194"/>
      <c r="H489" s="194"/>
      <c r="I489" s="194"/>
      <c r="J489" s="194"/>
      <c r="K489" s="194"/>
    </row>
    <row r="490" spans="1:11">
      <c r="A490" s="194"/>
      <c r="B490" s="194"/>
      <c r="C490" s="194"/>
      <c r="D490" s="194"/>
      <c r="E490" s="194"/>
      <c r="F490" s="194"/>
      <c r="G490" s="194"/>
      <c r="H490" s="194"/>
      <c r="I490" s="194"/>
      <c r="J490" s="194"/>
      <c r="K490" s="194"/>
    </row>
    <row r="491" spans="1:11">
      <c r="A491" s="194"/>
      <c r="B491" s="194"/>
      <c r="C491" s="194"/>
      <c r="D491" s="194"/>
      <c r="E491" s="194"/>
      <c r="F491" s="194"/>
      <c r="G491" s="194"/>
      <c r="H491" s="194"/>
      <c r="I491" s="194"/>
      <c r="J491" s="194"/>
      <c r="K491" s="194"/>
    </row>
    <row r="492" spans="1:11">
      <c r="A492" s="194"/>
      <c r="B492" s="194"/>
      <c r="C492" s="194"/>
      <c r="D492" s="194"/>
      <c r="E492" s="194"/>
      <c r="F492" s="194"/>
      <c r="G492" s="194"/>
      <c r="H492" s="194"/>
      <c r="I492" s="194"/>
      <c r="J492" s="194"/>
      <c r="K492" s="194"/>
    </row>
    <row r="493" spans="1:11">
      <c r="A493" s="194"/>
      <c r="B493" s="194"/>
      <c r="C493" s="194"/>
      <c r="D493" s="194"/>
      <c r="E493" s="194"/>
      <c r="F493" s="194"/>
      <c r="G493" s="194"/>
      <c r="H493" s="194"/>
      <c r="I493" s="194"/>
      <c r="J493" s="194"/>
      <c r="K493" s="194"/>
    </row>
    <row r="494" spans="1:11">
      <c r="A494" s="194"/>
      <c r="B494" s="194"/>
      <c r="C494" s="194"/>
      <c r="D494" s="194"/>
      <c r="E494" s="194"/>
      <c r="F494" s="194"/>
      <c r="G494" s="194"/>
      <c r="H494" s="194"/>
      <c r="I494" s="194"/>
      <c r="J494" s="194"/>
      <c r="K494" s="194"/>
    </row>
    <row r="495" spans="1:11">
      <c r="A495" s="194"/>
      <c r="B495" s="194"/>
      <c r="C495" s="194"/>
      <c r="D495" s="194"/>
      <c r="E495" s="194"/>
      <c r="F495" s="194"/>
      <c r="G495" s="194"/>
      <c r="H495" s="194"/>
      <c r="I495" s="194"/>
      <c r="J495" s="194"/>
      <c r="K495" s="194"/>
    </row>
    <row r="496" spans="1:11">
      <c r="A496" s="194"/>
      <c r="B496" s="194"/>
      <c r="C496" s="194"/>
      <c r="D496" s="194"/>
      <c r="E496" s="194"/>
      <c r="F496" s="194"/>
      <c r="G496" s="194"/>
      <c r="H496" s="194"/>
      <c r="I496" s="194"/>
      <c r="J496" s="194"/>
      <c r="K496" s="194"/>
    </row>
    <row r="497" spans="1:11">
      <c r="A497" s="194"/>
      <c r="B497" s="194"/>
      <c r="C497" s="194"/>
      <c r="D497" s="194"/>
      <c r="E497" s="194"/>
      <c r="F497" s="194"/>
      <c r="G497" s="194"/>
      <c r="H497" s="194"/>
      <c r="I497" s="194"/>
      <c r="J497" s="194"/>
      <c r="K497" s="194"/>
    </row>
    <row r="498" spans="1:11">
      <c r="A498" s="194"/>
      <c r="B498" s="194"/>
      <c r="C498" s="194"/>
      <c r="D498" s="194"/>
      <c r="E498" s="194"/>
      <c r="F498" s="194"/>
      <c r="G498" s="194"/>
      <c r="H498" s="194"/>
      <c r="I498" s="194"/>
      <c r="J498" s="194"/>
      <c r="K498" s="194"/>
    </row>
    <row r="499" spans="1:11">
      <c r="A499" s="194"/>
      <c r="B499" s="194"/>
      <c r="C499" s="194"/>
      <c r="D499" s="194"/>
      <c r="E499" s="194"/>
      <c r="F499" s="194"/>
      <c r="G499" s="194"/>
      <c r="H499" s="194"/>
      <c r="I499" s="194"/>
      <c r="J499" s="194"/>
      <c r="K499" s="194"/>
    </row>
    <row r="500" spans="1:11">
      <c r="A500" s="194"/>
      <c r="B500" s="194"/>
      <c r="C500" s="194"/>
      <c r="D500" s="194"/>
      <c r="E500" s="194"/>
      <c r="F500" s="194"/>
      <c r="G500" s="194"/>
      <c r="H500" s="194"/>
      <c r="I500" s="194"/>
      <c r="J500" s="194"/>
      <c r="K500" s="194"/>
    </row>
    <row r="501" spans="1:11">
      <c r="A501" s="194"/>
      <c r="B501" s="194"/>
      <c r="C501" s="194"/>
      <c r="D501" s="194"/>
      <c r="E501" s="194"/>
      <c r="F501" s="194"/>
      <c r="G501" s="194"/>
      <c r="H501" s="194"/>
      <c r="I501" s="194"/>
      <c r="J501" s="194"/>
      <c r="K501" s="194"/>
    </row>
    <row r="502" spans="1:11">
      <c r="A502" s="194"/>
      <c r="B502" s="194"/>
      <c r="C502" s="194"/>
      <c r="D502" s="194"/>
      <c r="E502" s="194"/>
      <c r="F502" s="194"/>
      <c r="G502" s="194"/>
      <c r="H502" s="194"/>
      <c r="I502" s="194"/>
      <c r="J502" s="194"/>
      <c r="K502" s="194"/>
    </row>
    <row r="503" spans="1:11">
      <c r="A503" s="194"/>
      <c r="B503" s="194"/>
      <c r="C503" s="194"/>
      <c r="D503" s="194"/>
      <c r="E503" s="194"/>
      <c r="F503" s="194"/>
      <c r="G503" s="194"/>
      <c r="H503" s="194"/>
      <c r="I503" s="194"/>
      <c r="J503" s="194"/>
      <c r="K503" s="194"/>
    </row>
    <row r="504" spans="1:11">
      <c r="A504" s="194"/>
      <c r="B504" s="194"/>
      <c r="C504" s="194"/>
      <c r="D504" s="194"/>
      <c r="E504" s="194"/>
      <c r="F504" s="194"/>
      <c r="G504" s="194"/>
      <c r="H504" s="194"/>
      <c r="I504" s="194"/>
      <c r="J504" s="194"/>
      <c r="K504" s="194"/>
    </row>
    <row r="505" spans="1:11">
      <c r="A505" s="194"/>
      <c r="B505" s="194"/>
      <c r="C505" s="194"/>
      <c r="D505" s="194"/>
      <c r="E505" s="194"/>
      <c r="F505" s="194"/>
      <c r="G505" s="194"/>
      <c r="H505" s="194"/>
      <c r="I505" s="194"/>
      <c r="J505" s="194"/>
      <c r="K505" s="194"/>
    </row>
    <row r="506" spans="1:11">
      <c r="A506" s="194"/>
      <c r="B506" s="194"/>
      <c r="C506" s="194"/>
      <c r="D506" s="194"/>
      <c r="E506" s="194"/>
      <c r="F506" s="194"/>
      <c r="G506" s="194"/>
      <c r="H506" s="194"/>
      <c r="I506" s="194"/>
      <c r="J506" s="194"/>
      <c r="K506" s="194"/>
    </row>
    <row r="507" spans="1:11">
      <c r="A507" s="194"/>
      <c r="B507" s="194"/>
      <c r="C507" s="194"/>
      <c r="D507" s="194"/>
      <c r="E507" s="194"/>
      <c r="F507" s="194"/>
      <c r="G507" s="194"/>
      <c r="H507" s="194"/>
      <c r="I507" s="194"/>
      <c r="J507" s="194"/>
      <c r="K507" s="194"/>
    </row>
    <row r="508" spans="1:11">
      <c r="A508" s="194"/>
      <c r="B508" s="194"/>
      <c r="C508" s="194"/>
      <c r="D508" s="194"/>
      <c r="E508" s="194"/>
      <c r="F508" s="194"/>
      <c r="G508" s="194"/>
      <c r="H508" s="194"/>
      <c r="I508" s="194"/>
      <c r="J508" s="194"/>
      <c r="K508" s="194"/>
    </row>
    <row r="509" spans="1:11">
      <c r="A509" s="194"/>
      <c r="B509" s="194"/>
      <c r="C509" s="194"/>
      <c r="D509" s="194"/>
      <c r="E509" s="194"/>
      <c r="F509" s="194"/>
      <c r="G509" s="194"/>
      <c r="H509" s="194"/>
      <c r="I509" s="194"/>
      <c r="J509" s="194"/>
      <c r="K509" s="194"/>
    </row>
    <row r="510" spans="1:11">
      <c r="A510" s="194"/>
      <c r="B510" s="194"/>
      <c r="C510" s="194"/>
      <c r="D510" s="194"/>
      <c r="E510" s="194"/>
      <c r="F510" s="194"/>
      <c r="G510" s="194"/>
      <c r="H510" s="194"/>
      <c r="I510" s="194"/>
      <c r="J510" s="194"/>
      <c r="K510" s="194"/>
    </row>
    <row r="511" spans="1:11">
      <c r="A511" s="194"/>
      <c r="B511" s="194"/>
      <c r="C511" s="194"/>
      <c r="D511" s="194"/>
      <c r="E511" s="194"/>
      <c r="F511" s="194"/>
      <c r="G511" s="194"/>
      <c r="H511" s="194"/>
      <c r="I511" s="194"/>
      <c r="J511" s="194"/>
      <c r="K511" s="194"/>
    </row>
    <row r="512" spans="1:11">
      <c r="A512" s="194"/>
      <c r="B512" s="194"/>
      <c r="C512" s="194"/>
      <c r="D512" s="194"/>
      <c r="E512" s="194"/>
      <c r="F512" s="194"/>
      <c r="G512" s="194"/>
      <c r="H512" s="194"/>
      <c r="I512" s="194"/>
      <c r="J512" s="194"/>
      <c r="K512" s="194"/>
    </row>
    <row r="513" spans="1:11">
      <c r="A513" s="194"/>
      <c r="B513" s="194"/>
      <c r="C513" s="194"/>
      <c r="D513" s="194"/>
      <c r="E513" s="194"/>
      <c r="F513" s="194"/>
      <c r="G513" s="194"/>
      <c r="H513" s="194"/>
      <c r="I513" s="194"/>
      <c r="J513" s="194"/>
      <c r="K513" s="194"/>
    </row>
    <row r="514" spans="1:11">
      <c r="A514" s="194"/>
      <c r="B514" s="194"/>
      <c r="C514" s="194"/>
      <c r="D514" s="194"/>
      <c r="E514" s="194"/>
      <c r="F514" s="194"/>
      <c r="G514" s="194"/>
      <c r="H514" s="194"/>
      <c r="I514" s="194"/>
      <c r="J514" s="194"/>
      <c r="K514" s="194"/>
    </row>
    <row r="515" spans="1:11">
      <c r="A515" s="194"/>
      <c r="B515" s="194"/>
      <c r="C515" s="194"/>
      <c r="D515" s="194"/>
      <c r="E515" s="194"/>
      <c r="F515" s="194"/>
      <c r="G515" s="194"/>
      <c r="H515" s="194"/>
      <c r="I515" s="194"/>
      <c r="J515" s="194"/>
      <c r="K515" s="194"/>
    </row>
    <row r="516" spans="1:11">
      <c r="A516" s="194"/>
      <c r="B516" s="194"/>
      <c r="C516" s="194"/>
      <c r="D516" s="194"/>
      <c r="E516" s="194"/>
      <c r="F516" s="194"/>
      <c r="G516" s="194"/>
      <c r="H516" s="194"/>
      <c r="I516" s="194"/>
      <c r="J516" s="194"/>
      <c r="K516" s="194"/>
    </row>
    <row r="517" spans="1:11">
      <c r="A517" s="194"/>
      <c r="B517" s="194"/>
      <c r="C517" s="194"/>
      <c r="D517" s="194"/>
      <c r="E517" s="194"/>
      <c r="F517" s="194"/>
      <c r="G517" s="194"/>
      <c r="H517" s="194"/>
      <c r="I517" s="194"/>
      <c r="J517" s="194"/>
      <c r="K517" s="194"/>
    </row>
    <row r="518" spans="1:11">
      <c r="A518" s="194"/>
      <c r="B518" s="194"/>
      <c r="C518" s="194"/>
      <c r="D518" s="194"/>
      <c r="E518" s="194"/>
      <c r="F518" s="194"/>
      <c r="G518" s="194"/>
      <c r="H518" s="194"/>
      <c r="I518" s="194"/>
      <c r="J518" s="194"/>
      <c r="K518" s="194"/>
    </row>
    <row r="519" spans="1:11">
      <c r="A519" s="194"/>
      <c r="B519" s="194"/>
      <c r="C519" s="194"/>
      <c r="D519" s="194"/>
      <c r="E519" s="194"/>
      <c r="F519" s="194"/>
      <c r="G519" s="194"/>
      <c r="H519" s="194"/>
      <c r="I519" s="194"/>
      <c r="J519" s="194"/>
      <c r="K519" s="194"/>
    </row>
    <row r="520" spans="1:11">
      <c r="A520" s="194"/>
      <c r="B520" s="194"/>
      <c r="C520" s="194"/>
      <c r="D520" s="194"/>
      <c r="E520" s="194"/>
      <c r="F520" s="194"/>
      <c r="G520" s="194"/>
      <c r="H520" s="194"/>
      <c r="I520" s="194"/>
      <c r="J520" s="194"/>
      <c r="K520" s="194"/>
    </row>
    <row r="521" spans="1:11">
      <c r="A521" s="194"/>
      <c r="B521" s="194"/>
      <c r="C521" s="194"/>
      <c r="D521" s="194"/>
      <c r="E521" s="194"/>
      <c r="F521" s="194"/>
      <c r="G521" s="194"/>
      <c r="H521" s="194"/>
      <c r="I521" s="194"/>
      <c r="J521" s="194"/>
      <c r="K521" s="194"/>
    </row>
    <row r="522" spans="1:11">
      <c r="A522" s="194"/>
      <c r="B522" s="194"/>
      <c r="C522" s="194"/>
      <c r="D522" s="194"/>
      <c r="E522" s="194"/>
      <c r="F522" s="194"/>
      <c r="G522" s="194"/>
      <c r="H522" s="194"/>
      <c r="I522" s="194"/>
      <c r="J522" s="194"/>
      <c r="K522" s="194"/>
    </row>
    <row r="523" spans="1:11">
      <c r="A523" s="194"/>
      <c r="B523" s="194"/>
      <c r="C523" s="194"/>
      <c r="D523" s="194"/>
      <c r="E523" s="194"/>
      <c r="F523" s="194"/>
      <c r="G523" s="194"/>
      <c r="H523" s="194"/>
      <c r="I523" s="194"/>
      <c r="J523" s="194"/>
      <c r="K523" s="194"/>
    </row>
    <row r="524" spans="1:11">
      <c r="A524" s="194"/>
      <c r="B524" s="194"/>
      <c r="C524" s="194"/>
      <c r="D524" s="194"/>
      <c r="E524" s="194"/>
      <c r="F524" s="194"/>
      <c r="G524" s="194"/>
      <c r="H524" s="194"/>
      <c r="I524" s="194"/>
      <c r="J524" s="194"/>
      <c r="K524" s="194"/>
    </row>
    <row r="525" spans="1:11">
      <c r="A525" s="194"/>
      <c r="B525" s="194"/>
      <c r="C525" s="194"/>
      <c r="D525" s="194"/>
      <c r="E525" s="194"/>
      <c r="F525" s="194"/>
      <c r="G525" s="194"/>
      <c r="H525" s="194"/>
      <c r="I525" s="194"/>
      <c r="J525" s="194"/>
      <c r="K525" s="194"/>
    </row>
    <row r="526" spans="1:11">
      <c r="A526" s="194"/>
      <c r="B526" s="194"/>
      <c r="C526" s="194"/>
      <c r="D526" s="194"/>
      <c r="E526" s="194"/>
      <c r="F526" s="194"/>
      <c r="G526" s="194"/>
      <c r="H526" s="194"/>
      <c r="I526" s="194"/>
      <c r="J526" s="194"/>
      <c r="K526" s="194"/>
    </row>
    <row r="527" spans="1:11">
      <c r="A527" s="194"/>
      <c r="B527" s="194"/>
      <c r="C527" s="194"/>
      <c r="D527" s="194"/>
      <c r="E527" s="194"/>
      <c r="F527" s="194"/>
      <c r="G527" s="194"/>
      <c r="H527" s="194"/>
      <c r="I527" s="194"/>
      <c r="J527" s="194"/>
      <c r="K527" s="194"/>
    </row>
    <row r="528" spans="1:11">
      <c r="A528" s="194"/>
      <c r="B528" s="194"/>
      <c r="C528" s="194"/>
      <c r="D528" s="194"/>
      <c r="E528" s="194"/>
      <c r="F528" s="194"/>
      <c r="G528" s="194"/>
      <c r="H528" s="194"/>
      <c r="I528" s="194"/>
      <c r="J528" s="194"/>
      <c r="K528" s="194"/>
    </row>
    <row r="529" spans="1:11">
      <c r="A529" s="194"/>
      <c r="B529" s="194"/>
      <c r="C529" s="194"/>
      <c r="D529" s="194"/>
      <c r="E529" s="194"/>
      <c r="F529" s="194"/>
      <c r="G529" s="194"/>
      <c r="H529" s="194"/>
      <c r="I529" s="194"/>
      <c r="J529" s="194"/>
      <c r="K529" s="194"/>
    </row>
    <row r="530" spans="1:11">
      <c r="A530" s="194"/>
      <c r="B530" s="194"/>
      <c r="C530" s="194"/>
      <c r="D530" s="194"/>
      <c r="E530" s="194"/>
      <c r="F530" s="194"/>
      <c r="G530" s="194"/>
      <c r="H530" s="194"/>
      <c r="I530" s="194"/>
      <c r="J530" s="194"/>
      <c r="K530" s="194"/>
    </row>
    <row r="531" spans="1:11">
      <c r="A531" s="194"/>
      <c r="B531" s="194"/>
      <c r="C531" s="194"/>
      <c r="D531" s="194"/>
      <c r="E531" s="194"/>
      <c r="F531" s="194"/>
      <c r="G531" s="194"/>
      <c r="H531" s="194"/>
      <c r="I531" s="194"/>
      <c r="J531" s="194"/>
      <c r="K531" s="194"/>
    </row>
    <row r="532" spans="1:11">
      <c r="A532" s="194"/>
      <c r="B532" s="194"/>
      <c r="C532" s="194"/>
      <c r="D532" s="194"/>
      <c r="E532" s="194"/>
      <c r="F532" s="194"/>
      <c r="G532" s="194"/>
      <c r="H532" s="194"/>
      <c r="I532" s="194"/>
      <c r="J532" s="194"/>
      <c r="K532" s="194"/>
    </row>
    <row r="533" spans="1:11">
      <c r="A533" s="194"/>
      <c r="B533" s="194"/>
      <c r="C533" s="194"/>
      <c r="D533" s="194"/>
      <c r="E533" s="194"/>
      <c r="F533" s="194"/>
      <c r="G533" s="194"/>
      <c r="H533" s="194"/>
      <c r="I533" s="194"/>
      <c r="J533" s="194"/>
      <c r="K533" s="194"/>
    </row>
    <row r="534" spans="1:11">
      <c r="A534" s="194"/>
      <c r="B534" s="194"/>
      <c r="C534" s="194"/>
      <c r="D534" s="194"/>
      <c r="E534" s="194"/>
      <c r="F534" s="194"/>
      <c r="G534" s="194"/>
      <c r="H534" s="194"/>
      <c r="I534" s="194"/>
      <c r="J534" s="194"/>
      <c r="K534" s="194"/>
    </row>
    <row r="535" spans="1:11">
      <c r="A535" s="194"/>
      <c r="B535" s="194"/>
      <c r="C535" s="194"/>
      <c r="D535" s="194"/>
      <c r="E535" s="194"/>
      <c r="F535" s="194"/>
      <c r="G535" s="194"/>
      <c r="H535" s="194"/>
      <c r="I535" s="194"/>
      <c r="J535" s="194"/>
      <c r="K535" s="194"/>
    </row>
    <row r="536" spans="1:11">
      <c r="A536" s="194"/>
      <c r="B536" s="194"/>
      <c r="C536" s="194"/>
      <c r="D536" s="194"/>
      <c r="E536" s="194"/>
      <c r="F536" s="194"/>
      <c r="G536" s="194"/>
      <c r="H536" s="194"/>
      <c r="I536" s="194"/>
      <c r="J536" s="194"/>
      <c r="K536" s="194"/>
    </row>
    <row r="537" spans="1:11">
      <c r="A537" s="194"/>
      <c r="B537" s="194"/>
      <c r="C537" s="194"/>
      <c r="D537" s="194"/>
      <c r="E537" s="194"/>
      <c r="F537" s="194"/>
      <c r="G537" s="194"/>
      <c r="H537" s="194"/>
      <c r="I537" s="194"/>
      <c r="J537" s="194"/>
      <c r="K537" s="194"/>
    </row>
    <row r="538" spans="1:11">
      <c r="A538" s="194"/>
      <c r="B538" s="194"/>
      <c r="C538" s="194"/>
      <c r="D538" s="194"/>
      <c r="E538" s="194"/>
      <c r="F538" s="194"/>
      <c r="G538" s="194"/>
      <c r="H538" s="194"/>
      <c r="I538" s="194"/>
      <c r="J538" s="194"/>
      <c r="K538" s="194"/>
    </row>
    <row r="539" spans="1:11">
      <c r="A539" s="194"/>
      <c r="B539" s="194"/>
      <c r="C539" s="194"/>
      <c r="D539" s="194"/>
      <c r="E539" s="194"/>
      <c r="F539" s="194"/>
      <c r="G539" s="194"/>
      <c r="H539" s="194"/>
      <c r="I539" s="194"/>
      <c r="J539" s="194"/>
      <c r="K539" s="194"/>
    </row>
    <row r="540" spans="1:11">
      <c r="A540" s="194"/>
      <c r="B540" s="194"/>
      <c r="C540" s="194"/>
      <c r="D540" s="194"/>
      <c r="E540" s="194"/>
      <c r="F540" s="194"/>
      <c r="G540" s="194"/>
      <c r="H540" s="194"/>
      <c r="I540" s="194"/>
      <c r="J540" s="194"/>
      <c r="K540" s="194"/>
    </row>
    <row r="541" spans="1:11">
      <c r="A541" s="194"/>
      <c r="B541" s="194"/>
      <c r="C541" s="194"/>
      <c r="D541" s="194"/>
      <c r="E541" s="194"/>
      <c r="F541" s="194"/>
      <c r="G541" s="194"/>
      <c r="H541" s="194"/>
      <c r="I541" s="194"/>
      <c r="J541" s="194"/>
      <c r="K541" s="194"/>
    </row>
    <row r="542" spans="1:11">
      <c r="A542" s="194"/>
      <c r="B542" s="194"/>
      <c r="C542" s="194"/>
      <c r="D542" s="194"/>
      <c r="E542" s="194"/>
      <c r="F542" s="194"/>
      <c r="G542" s="194"/>
      <c r="H542" s="194"/>
      <c r="I542" s="194"/>
      <c r="J542" s="194"/>
      <c r="K542" s="194"/>
    </row>
    <row r="543" spans="1:11">
      <c r="A543" s="194"/>
      <c r="B543" s="194"/>
      <c r="C543" s="194"/>
      <c r="D543" s="194"/>
      <c r="E543" s="194"/>
      <c r="F543" s="194"/>
      <c r="G543" s="194"/>
      <c r="H543" s="194"/>
      <c r="I543" s="194"/>
      <c r="J543" s="194"/>
      <c r="K543" s="194"/>
    </row>
    <row r="544" spans="1:11">
      <c r="A544" s="194"/>
      <c r="B544" s="194"/>
      <c r="C544" s="194"/>
      <c r="D544" s="194"/>
      <c r="E544" s="194"/>
      <c r="F544" s="194"/>
      <c r="G544" s="194"/>
      <c r="H544" s="194"/>
      <c r="I544" s="194"/>
      <c r="J544" s="194"/>
      <c r="K544" s="194"/>
    </row>
    <row r="545" spans="1:11">
      <c r="A545" s="194"/>
      <c r="B545" s="194"/>
      <c r="C545" s="194"/>
      <c r="D545" s="194"/>
      <c r="E545" s="194"/>
      <c r="F545" s="194"/>
      <c r="G545" s="194"/>
      <c r="H545" s="194"/>
      <c r="I545" s="194"/>
      <c r="J545" s="194"/>
      <c r="K545" s="194"/>
    </row>
    <row r="546" spans="1:11">
      <c r="A546" s="194"/>
      <c r="B546" s="194"/>
      <c r="C546" s="194"/>
      <c r="D546" s="194"/>
      <c r="E546" s="194"/>
      <c r="F546" s="194"/>
      <c r="G546" s="194"/>
      <c r="H546" s="194"/>
      <c r="I546" s="194"/>
      <c r="J546" s="194"/>
      <c r="K546" s="194"/>
    </row>
    <row r="547" spans="1:11">
      <c r="A547" s="194"/>
      <c r="B547" s="194"/>
      <c r="C547" s="194"/>
      <c r="D547" s="194"/>
      <c r="E547" s="194"/>
      <c r="F547" s="194"/>
      <c r="G547" s="194"/>
      <c r="H547" s="194"/>
      <c r="I547" s="194"/>
      <c r="J547" s="194"/>
      <c r="K547" s="194"/>
    </row>
    <row r="548" spans="1:11">
      <c r="A548" s="194"/>
      <c r="B548" s="194"/>
      <c r="C548" s="194"/>
      <c r="D548" s="194"/>
      <c r="E548" s="194"/>
      <c r="F548" s="194"/>
      <c r="G548" s="194"/>
      <c r="H548" s="194"/>
      <c r="I548" s="194"/>
      <c r="J548" s="194"/>
      <c r="K548" s="194"/>
    </row>
    <row r="549" spans="1:11">
      <c r="A549" s="194"/>
      <c r="B549" s="194"/>
      <c r="C549" s="194"/>
      <c r="D549" s="194"/>
      <c r="E549" s="194"/>
      <c r="F549" s="194"/>
      <c r="G549" s="194"/>
      <c r="H549" s="194"/>
      <c r="I549" s="194"/>
      <c r="J549" s="194"/>
      <c r="K549" s="194"/>
    </row>
    <row r="550" spans="1:11">
      <c r="A550" s="194"/>
      <c r="B550" s="194"/>
      <c r="C550" s="194"/>
      <c r="D550" s="194"/>
      <c r="E550" s="194"/>
      <c r="F550" s="194"/>
      <c r="G550" s="194"/>
      <c r="H550" s="194"/>
      <c r="I550" s="194"/>
      <c r="J550" s="194"/>
      <c r="K550" s="194"/>
    </row>
    <row r="551" spans="1:11">
      <c r="A551" s="194"/>
      <c r="B551" s="194"/>
      <c r="C551" s="194"/>
      <c r="D551" s="194"/>
      <c r="E551" s="194"/>
      <c r="F551" s="194"/>
      <c r="G551" s="194"/>
      <c r="H551" s="194"/>
      <c r="I551" s="194"/>
      <c r="J551" s="194"/>
      <c r="K551" s="194"/>
    </row>
    <row r="552" spans="1:11">
      <c r="A552" s="194"/>
      <c r="B552" s="194"/>
      <c r="C552" s="194"/>
      <c r="D552" s="194"/>
      <c r="E552" s="194"/>
      <c r="F552" s="194"/>
      <c r="G552" s="194"/>
      <c r="H552" s="194"/>
      <c r="I552" s="194"/>
      <c r="J552" s="194"/>
      <c r="K552" s="194"/>
    </row>
    <row r="553" spans="1:11">
      <c r="A553" s="194"/>
      <c r="B553" s="194"/>
      <c r="C553" s="194"/>
      <c r="D553" s="194"/>
      <c r="E553" s="194"/>
      <c r="F553" s="194"/>
      <c r="G553" s="194"/>
      <c r="H553" s="194"/>
      <c r="I553" s="194"/>
      <c r="J553" s="194"/>
      <c r="K553" s="194"/>
    </row>
    <row r="554" spans="1:11">
      <c r="A554" s="194"/>
      <c r="B554" s="194"/>
      <c r="C554" s="194"/>
      <c r="D554" s="194"/>
      <c r="E554" s="194"/>
      <c r="F554" s="194"/>
      <c r="G554" s="194"/>
      <c r="H554" s="194"/>
      <c r="I554" s="194"/>
      <c r="J554" s="194"/>
      <c r="K554" s="194"/>
    </row>
    <row r="555" spans="1:11">
      <c r="A555" s="194"/>
      <c r="B555" s="194"/>
      <c r="C555" s="194"/>
      <c r="D555" s="194"/>
      <c r="E555" s="194"/>
      <c r="F555" s="194"/>
      <c r="G555" s="194"/>
      <c r="H555" s="194"/>
      <c r="I555" s="194"/>
      <c r="J555" s="194"/>
      <c r="K555" s="194"/>
    </row>
    <row r="556" spans="1:11">
      <c r="A556" s="194"/>
      <c r="B556" s="194"/>
      <c r="C556" s="194"/>
      <c r="D556" s="194"/>
      <c r="E556" s="194"/>
      <c r="F556" s="194"/>
      <c r="G556" s="194"/>
      <c r="H556" s="194"/>
      <c r="I556" s="194"/>
      <c r="J556" s="194"/>
      <c r="K556" s="194"/>
    </row>
    <row r="557" spans="1:11">
      <c r="A557" s="194"/>
      <c r="B557" s="194"/>
      <c r="C557" s="194"/>
      <c r="D557" s="194"/>
      <c r="E557" s="194"/>
      <c r="F557" s="194"/>
      <c r="G557" s="194"/>
      <c r="H557" s="194"/>
      <c r="I557" s="194"/>
      <c r="J557" s="194"/>
      <c r="K557" s="194"/>
    </row>
    <row r="558" spans="1:11">
      <c r="A558" s="194"/>
      <c r="B558" s="194"/>
      <c r="C558" s="194"/>
      <c r="D558" s="194"/>
      <c r="E558" s="194"/>
      <c r="F558" s="194"/>
      <c r="G558" s="194"/>
      <c r="H558" s="194"/>
      <c r="I558" s="194"/>
      <c r="J558" s="194"/>
      <c r="K558" s="194"/>
    </row>
    <row r="559" spans="1:11">
      <c r="A559" s="194"/>
      <c r="B559" s="194"/>
      <c r="C559" s="194"/>
      <c r="D559" s="194"/>
      <c r="E559" s="194"/>
      <c r="F559" s="194"/>
      <c r="G559" s="194"/>
      <c r="H559" s="194"/>
      <c r="I559" s="194"/>
      <c r="J559" s="194"/>
      <c r="K559" s="194"/>
    </row>
    <row r="560" spans="1:11">
      <c r="A560" s="194"/>
      <c r="B560" s="194"/>
      <c r="C560" s="194"/>
      <c r="D560" s="194"/>
      <c r="E560" s="194"/>
      <c r="F560" s="194"/>
      <c r="G560" s="194"/>
      <c r="H560" s="194"/>
      <c r="I560" s="194"/>
      <c r="J560" s="194"/>
      <c r="K560" s="194"/>
    </row>
    <row r="561" spans="1:11">
      <c r="A561" s="194"/>
      <c r="B561" s="194"/>
      <c r="C561" s="194"/>
      <c r="D561" s="194"/>
      <c r="E561" s="194"/>
      <c r="F561" s="194"/>
      <c r="G561" s="194"/>
      <c r="H561" s="194"/>
      <c r="I561" s="194"/>
      <c r="J561" s="194"/>
      <c r="K561" s="194"/>
    </row>
    <row r="562" spans="1:11">
      <c r="A562" s="194"/>
      <c r="B562" s="194"/>
      <c r="C562" s="194"/>
      <c r="D562" s="194"/>
      <c r="E562" s="194"/>
      <c r="F562" s="194"/>
      <c r="G562" s="194"/>
      <c r="H562" s="194"/>
      <c r="I562" s="194"/>
      <c r="J562" s="194"/>
      <c r="K562" s="194"/>
    </row>
    <row r="563" spans="1:11">
      <c r="A563" s="194"/>
      <c r="B563" s="194"/>
      <c r="C563" s="194"/>
      <c r="D563" s="194"/>
      <c r="E563" s="194"/>
      <c r="F563" s="194"/>
      <c r="G563" s="194"/>
      <c r="H563" s="194"/>
      <c r="I563" s="194"/>
      <c r="J563" s="194"/>
      <c r="K563" s="194"/>
    </row>
    <row r="564" spans="1:11">
      <c r="A564" s="194"/>
      <c r="B564" s="194"/>
      <c r="C564" s="194"/>
      <c r="D564" s="194"/>
      <c r="E564" s="194"/>
      <c r="F564" s="194"/>
      <c r="G564" s="194"/>
      <c r="H564" s="194"/>
      <c r="I564" s="194"/>
      <c r="J564" s="194"/>
      <c r="K564" s="194"/>
    </row>
    <row r="565" spans="1:11">
      <c r="A565" s="194"/>
      <c r="B565" s="194"/>
      <c r="C565" s="194"/>
      <c r="D565" s="194"/>
      <c r="E565" s="194"/>
      <c r="F565" s="194"/>
      <c r="G565" s="194"/>
      <c r="H565" s="194"/>
      <c r="I565" s="194"/>
      <c r="J565" s="194"/>
      <c r="K565" s="194"/>
    </row>
    <row r="566" spans="1:11">
      <c r="A566" s="194"/>
      <c r="B566" s="194"/>
      <c r="C566" s="194"/>
      <c r="D566" s="194"/>
      <c r="E566" s="194"/>
      <c r="F566" s="194"/>
      <c r="G566" s="194"/>
      <c r="H566" s="194"/>
      <c r="I566" s="194"/>
      <c r="J566" s="194"/>
      <c r="K566" s="194"/>
    </row>
    <row r="567" spans="1:11">
      <c r="A567" s="194"/>
      <c r="B567" s="194"/>
      <c r="C567" s="194"/>
      <c r="D567" s="194"/>
      <c r="E567" s="194"/>
      <c r="F567" s="194"/>
      <c r="G567" s="194"/>
      <c r="H567" s="194"/>
      <c r="I567" s="194"/>
      <c r="J567" s="194"/>
      <c r="K567" s="194"/>
    </row>
    <row r="568" spans="1:11">
      <c r="A568" s="194"/>
      <c r="B568" s="194"/>
      <c r="C568" s="194"/>
      <c r="D568" s="194"/>
      <c r="E568" s="194"/>
      <c r="F568" s="194"/>
      <c r="G568" s="194"/>
      <c r="H568" s="194"/>
      <c r="I568" s="194"/>
      <c r="J568" s="194"/>
      <c r="K568" s="194"/>
    </row>
    <row r="569" spans="1:11">
      <c r="A569" s="194"/>
      <c r="B569" s="194"/>
      <c r="C569" s="194"/>
      <c r="D569" s="194"/>
      <c r="E569" s="194"/>
      <c r="F569" s="194"/>
      <c r="G569" s="194"/>
      <c r="H569" s="194"/>
      <c r="I569" s="194"/>
      <c r="J569" s="194"/>
      <c r="K569" s="194"/>
    </row>
    <row r="570" spans="1:11">
      <c r="A570" s="194"/>
      <c r="B570" s="194"/>
      <c r="C570" s="194"/>
      <c r="D570" s="194"/>
      <c r="E570" s="194"/>
      <c r="F570" s="194"/>
      <c r="G570" s="194"/>
      <c r="H570" s="194"/>
      <c r="I570" s="194"/>
      <c r="J570" s="194"/>
      <c r="K570" s="194"/>
    </row>
    <row r="571" spans="1:11">
      <c r="A571" s="194"/>
      <c r="B571" s="194"/>
      <c r="C571" s="194"/>
      <c r="D571" s="194"/>
      <c r="E571" s="194"/>
      <c r="F571" s="194"/>
      <c r="G571" s="194"/>
      <c r="H571" s="194"/>
      <c r="I571" s="194"/>
      <c r="J571" s="194"/>
      <c r="K571" s="194"/>
    </row>
    <row r="572" spans="1:11">
      <c r="A572" s="194"/>
      <c r="B572" s="194"/>
      <c r="C572" s="194"/>
      <c r="D572" s="194"/>
      <c r="E572" s="194"/>
      <c r="F572" s="194"/>
      <c r="G572" s="194"/>
      <c r="H572" s="194"/>
      <c r="I572" s="194"/>
      <c r="J572" s="194"/>
      <c r="K572" s="194"/>
    </row>
    <row r="573" spans="1:11">
      <c r="A573" s="194"/>
      <c r="B573" s="194"/>
      <c r="C573" s="194"/>
      <c r="D573" s="194"/>
      <c r="E573" s="194"/>
      <c r="F573" s="194"/>
      <c r="G573" s="194"/>
      <c r="H573" s="194"/>
      <c r="I573" s="194"/>
      <c r="J573" s="194"/>
      <c r="K573" s="194"/>
    </row>
    <row r="574" spans="1:11">
      <c r="A574" s="194"/>
      <c r="B574" s="194"/>
      <c r="C574" s="194"/>
      <c r="D574" s="194"/>
      <c r="E574" s="194"/>
      <c r="F574" s="194"/>
      <c r="G574" s="194"/>
      <c r="H574" s="194"/>
      <c r="I574" s="194"/>
      <c r="J574" s="194"/>
      <c r="K574" s="194"/>
    </row>
    <row r="575" spans="1:11">
      <c r="A575" s="194"/>
      <c r="B575" s="194"/>
      <c r="C575" s="194"/>
      <c r="D575" s="194"/>
      <c r="E575" s="194"/>
      <c r="F575" s="194"/>
      <c r="G575" s="194"/>
      <c r="H575" s="194"/>
      <c r="I575" s="194"/>
      <c r="J575" s="194"/>
      <c r="K575" s="194"/>
    </row>
    <row r="576" spans="1:11">
      <c r="A576" s="194"/>
      <c r="B576" s="194"/>
      <c r="C576" s="194"/>
      <c r="D576" s="194"/>
      <c r="E576" s="194"/>
      <c r="F576" s="194"/>
      <c r="G576" s="194"/>
      <c r="H576" s="194"/>
      <c r="I576" s="194"/>
      <c r="J576" s="194"/>
      <c r="K576" s="194"/>
    </row>
    <row r="577" spans="1:11">
      <c r="A577" s="194"/>
      <c r="B577" s="194"/>
      <c r="C577" s="194"/>
      <c r="D577" s="194"/>
      <c r="E577" s="194"/>
      <c r="F577" s="194"/>
      <c r="G577" s="194"/>
      <c r="H577" s="194"/>
      <c r="I577" s="194"/>
      <c r="J577" s="194"/>
      <c r="K577" s="194"/>
    </row>
    <row r="578" spans="1:11">
      <c r="A578" s="194"/>
      <c r="B578" s="194"/>
      <c r="C578" s="194"/>
      <c r="D578" s="194"/>
      <c r="E578" s="194"/>
      <c r="F578" s="194"/>
      <c r="G578" s="194"/>
      <c r="H578" s="194"/>
      <c r="I578" s="194"/>
      <c r="J578" s="194"/>
      <c r="K578" s="194"/>
    </row>
    <row r="579" spans="1:11">
      <c r="A579" s="194"/>
      <c r="B579" s="194"/>
      <c r="C579" s="194"/>
      <c r="D579" s="194"/>
      <c r="E579" s="194"/>
      <c r="F579" s="194"/>
      <c r="G579" s="194"/>
      <c r="H579" s="194"/>
      <c r="I579" s="194"/>
      <c r="J579" s="194"/>
      <c r="K579" s="194"/>
    </row>
    <row r="580" spans="1:11">
      <c r="A580" s="194"/>
      <c r="B580" s="194"/>
      <c r="C580" s="194"/>
      <c r="D580" s="194"/>
      <c r="E580" s="194"/>
      <c r="F580" s="194"/>
      <c r="G580" s="194"/>
      <c r="H580" s="194"/>
      <c r="I580" s="194"/>
      <c r="J580" s="194"/>
      <c r="K580" s="194"/>
    </row>
    <row r="581" spans="1:11">
      <c r="A581" s="194"/>
      <c r="B581" s="194"/>
      <c r="C581" s="194"/>
      <c r="D581" s="194"/>
      <c r="E581" s="194"/>
      <c r="F581" s="194"/>
      <c r="G581" s="194"/>
      <c r="H581" s="194"/>
      <c r="I581" s="194"/>
      <c r="J581" s="194"/>
      <c r="K581" s="194"/>
    </row>
    <row r="582" spans="1:11">
      <c r="A582" s="194"/>
      <c r="B582" s="194"/>
      <c r="C582" s="194"/>
      <c r="D582" s="194"/>
      <c r="E582" s="194"/>
      <c r="F582" s="194"/>
      <c r="G582" s="194"/>
      <c r="H582" s="194"/>
      <c r="I582" s="194"/>
      <c r="J582" s="194"/>
      <c r="K582" s="194"/>
    </row>
    <row r="583" spans="1:11">
      <c r="A583" s="194"/>
      <c r="B583" s="194"/>
      <c r="C583" s="194"/>
      <c r="D583" s="194"/>
      <c r="E583" s="194"/>
      <c r="F583" s="194"/>
      <c r="G583" s="194"/>
      <c r="H583" s="194"/>
      <c r="I583" s="194"/>
      <c r="J583" s="194"/>
      <c r="K583" s="194"/>
    </row>
    <row r="584" spans="1:11">
      <c r="A584" s="194"/>
      <c r="B584" s="194"/>
      <c r="C584" s="194"/>
      <c r="D584" s="194"/>
      <c r="E584" s="194"/>
      <c r="F584" s="194"/>
      <c r="G584" s="194"/>
      <c r="H584" s="194"/>
      <c r="I584" s="194"/>
      <c r="J584" s="194"/>
      <c r="K584" s="194"/>
    </row>
    <row r="585" spans="1:11">
      <c r="A585" s="194"/>
      <c r="B585" s="194"/>
      <c r="C585" s="194"/>
      <c r="D585" s="194"/>
      <c r="E585" s="194"/>
      <c r="F585" s="194"/>
      <c r="G585" s="194"/>
      <c r="H585" s="194"/>
      <c r="I585" s="194"/>
      <c r="J585" s="194"/>
      <c r="K585" s="194"/>
    </row>
    <row r="586" spans="1:11">
      <c r="A586" s="194"/>
      <c r="B586" s="194"/>
      <c r="C586" s="194"/>
      <c r="D586" s="194"/>
      <c r="E586" s="194"/>
      <c r="F586" s="194"/>
      <c r="G586" s="194"/>
      <c r="H586" s="194"/>
      <c r="I586" s="194"/>
      <c r="J586" s="194"/>
      <c r="K586" s="194"/>
    </row>
    <row r="587" spans="1:11">
      <c r="A587" s="194"/>
      <c r="B587" s="194"/>
      <c r="C587" s="194"/>
      <c r="D587" s="194"/>
      <c r="E587" s="194"/>
      <c r="F587" s="194"/>
      <c r="G587" s="194"/>
      <c r="H587" s="194"/>
      <c r="I587" s="194"/>
      <c r="J587" s="194"/>
      <c r="K587" s="194"/>
    </row>
    <row r="588" spans="1:11">
      <c r="A588" s="194"/>
      <c r="B588" s="194"/>
      <c r="C588" s="194"/>
      <c r="D588" s="194"/>
      <c r="E588" s="194"/>
      <c r="F588" s="194"/>
      <c r="G588" s="194"/>
      <c r="H588" s="194"/>
      <c r="I588" s="194"/>
      <c r="J588" s="194"/>
      <c r="K588" s="194"/>
    </row>
    <row r="589" spans="1:11">
      <c r="A589" s="194"/>
      <c r="B589" s="194"/>
      <c r="C589" s="194"/>
      <c r="D589" s="194"/>
      <c r="E589" s="194"/>
      <c r="F589" s="194"/>
      <c r="G589" s="194"/>
      <c r="H589" s="194"/>
      <c r="I589" s="194"/>
      <c r="J589" s="194"/>
      <c r="K589" s="194"/>
    </row>
    <row r="590" spans="1:11">
      <c r="A590" s="194"/>
      <c r="B590" s="194"/>
      <c r="C590" s="194"/>
      <c r="D590" s="194"/>
      <c r="E590" s="194"/>
      <c r="F590" s="194"/>
      <c r="G590" s="194"/>
      <c r="H590" s="194"/>
      <c r="I590" s="194"/>
      <c r="J590" s="194"/>
      <c r="K590" s="194"/>
    </row>
    <row r="591" spans="1:11">
      <c r="A591" s="194"/>
      <c r="B591" s="194"/>
      <c r="C591" s="194"/>
      <c r="D591" s="194"/>
      <c r="E591" s="194"/>
      <c r="F591" s="194"/>
      <c r="G591" s="194"/>
      <c r="H591" s="194"/>
      <c r="I591" s="194"/>
      <c r="J591" s="194"/>
      <c r="K591" s="194"/>
    </row>
    <row r="592" spans="1:11">
      <c r="A592" s="194"/>
      <c r="B592" s="194"/>
      <c r="C592" s="194"/>
      <c r="D592" s="194"/>
      <c r="E592" s="194"/>
      <c r="F592" s="194"/>
      <c r="G592" s="194"/>
      <c r="H592" s="194"/>
      <c r="I592" s="194"/>
      <c r="J592" s="194"/>
      <c r="K592" s="194"/>
    </row>
    <row r="593" spans="1:11">
      <c r="A593" s="194"/>
      <c r="B593" s="194"/>
      <c r="C593" s="194"/>
      <c r="D593" s="194"/>
      <c r="E593" s="194"/>
      <c r="F593" s="194"/>
      <c r="G593" s="194"/>
      <c r="H593" s="194"/>
      <c r="I593" s="194"/>
      <c r="J593" s="194"/>
      <c r="K593" s="194"/>
    </row>
    <row r="594" spans="1:11">
      <c r="A594" s="194"/>
      <c r="B594" s="194"/>
      <c r="C594" s="194"/>
      <c r="D594" s="194"/>
      <c r="E594" s="194"/>
      <c r="F594" s="194"/>
      <c r="G594" s="194"/>
      <c r="H594" s="194"/>
      <c r="I594" s="194"/>
      <c r="J594" s="194"/>
      <c r="K594" s="194"/>
    </row>
    <row r="595" spans="1:11">
      <c r="A595" s="194"/>
      <c r="B595" s="194"/>
      <c r="C595" s="194"/>
      <c r="D595" s="194"/>
      <c r="E595" s="194"/>
      <c r="F595" s="194"/>
      <c r="G595" s="194"/>
      <c r="H595" s="194"/>
      <c r="I595" s="194"/>
      <c r="J595" s="194"/>
      <c r="K595" s="194"/>
    </row>
    <row r="596" spans="1:11">
      <c r="A596" s="194"/>
      <c r="B596" s="194"/>
      <c r="C596" s="194"/>
      <c r="D596" s="194"/>
      <c r="E596" s="194"/>
      <c r="F596" s="194"/>
      <c r="G596" s="194"/>
      <c r="H596" s="194"/>
      <c r="I596" s="194"/>
      <c r="J596" s="194"/>
      <c r="K596" s="194"/>
    </row>
    <row r="597" spans="1:11">
      <c r="A597" s="194"/>
      <c r="B597" s="194"/>
      <c r="C597" s="194"/>
      <c r="D597" s="194"/>
      <c r="E597" s="194"/>
      <c r="F597" s="194"/>
      <c r="G597" s="194"/>
      <c r="H597" s="194"/>
      <c r="I597" s="194"/>
      <c r="J597" s="194"/>
      <c r="K597" s="194"/>
    </row>
    <row r="598" spans="1:11">
      <c r="A598" s="194"/>
      <c r="B598" s="194"/>
      <c r="C598" s="194"/>
      <c r="D598" s="194"/>
      <c r="E598" s="194"/>
      <c r="F598" s="194"/>
      <c r="G598" s="194"/>
      <c r="H598" s="194"/>
      <c r="I598" s="194"/>
      <c r="J598" s="194"/>
      <c r="K598" s="194"/>
    </row>
    <row r="599" spans="1:11">
      <c r="A599" s="194"/>
      <c r="B599" s="194"/>
      <c r="C599" s="194"/>
      <c r="D599" s="194"/>
      <c r="E599" s="194"/>
      <c r="F599" s="194"/>
      <c r="G599" s="194"/>
      <c r="H599" s="194"/>
      <c r="I599" s="194"/>
      <c r="J599" s="194"/>
      <c r="K599" s="194"/>
    </row>
    <row r="600" spans="1:11">
      <c r="A600" s="194"/>
      <c r="B600" s="194"/>
      <c r="C600" s="194"/>
      <c r="D600" s="194"/>
      <c r="E600" s="194"/>
      <c r="F600" s="194"/>
      <c r="G600" s="194"/>
      <c r="H600" s="194"/>
      <c r="I600" s="194"/>
      <c r="J600" s="194"/>
      <c r="K600" s="194"/>
    </row>
    <row r="601" spans="1:11">
      <c r="A601" s="194"/>
      <c r="B601" s="194"/>
      <c r="C601" s="194"/>
      <c r="D601" s="194"/>
      <c r="E601" s="194"/>
      <c r="F601" s="194"/>
      <c r="G601" s="194"/>
      <c r="H601" s="194"/>
      <c r="I601" s="194"/>
      <c r="J601" s="194"/>
      <c r="K601" s="194"/>
    </row>
    <row r="602" spans="1:11">
      <c r="A602" s="194"/>
      <c r="B602" s="194"/>
      <c r="C602" s="194"/>
      <c r="D602" s="194"/>
      <c r="E602" s="194"/>
      <c r="F602" s="194"/>
      <c r="G602" s="194"/>
      <c r="H602" s="194"/>
      <c r="I602" s="194"/>
      <c r="J602" s="194"/>
      <c r="K602" s="194"/>
    </row>
    <row r="603" spans="1:11">
      <c r="A603" s="194"/>
      <c r="B603" s="194"/>
      <c r="C603" s="194"/>
      <c r="D603" s="194"/>
      <c r="E603" s="194"/>
      <c r="F603" s="194"/>
      <c r="G603" s="194"/>
      <c r="H603" s="194"/>
      <c r="I603" s="194"/>
      <c r="J603" s="194"/>
      <c r="K603" s="194"/>
    </row>
    <row r="604" spans="1:11">
      <c r="A604" s="194"/>
      <c r="B604" s="194"/>
      <c r="C604" s="194"/>
      <c r="D604" s="194"/>
      <c r="E604" s="194"/>
      <c r="F604" s="194"/>
      <c r="G604" s="194"/>
      <c r="H604" s="194"/>
      <c r="I604" s="194"/>
      <c r="J604" s="194"/>
      <c r="K604" s="194"/>
    </row>
    <row r="605" spans="1:11">
      <c r="A605" s="194"/>
      <c r="B605" s="194"/>
      <c r="C605" s="194"/>
      <c r="D605" s="194"/>
      <c r="E605" s="194"/>
      <c r="F605" s="194"/>
      <c r="G605" s="194"/>
      <c r="H605" s="194"/>
      <c r="I605" s="194"/>
      <c r="J605" s="194"/>
      <c r="K605" s="194"/>
    </row>
    <row r="606" spans="1:11">
      <c r="A606" s="194"/>
      <c r="B606" s="194"/>
      <c r="C606" s="194"/>
      <c r="D606" s="194"/>
      <c r="E606" s="194"/>
      <c r="F606" s="194"/>
      <c r="G606" s="194"/>
      <c r="H606" s="194"/>
      <c r="I606" s="194"/>
      <c r="J606" s="194"/>
      <c r="K606" s="194"/>
    </row>
    <row r="607" spans="1:11">
      <c r="A607" s="194"/>
      <c r="B607" s="194"/>
      <c r="C607" s="194"/>
      <c r="D607" s="194"/>
      <c r="E607" s="194"/>
      <c r="F607" s="194"/>
      <c r="G607" s="194"/>
      <c r="H607" s="194"/>
      <c r="I607" s="194"/>
      <c r="J607" s="194"/>
      <c r="K607" s="194"/>
    </row>
    <row r="608" spans="1:11">
      <c r="A608" s="194"/>
      <c r="B608" s="194"/>
      <c r="C608" s="194"/>
      <c r="D608" s="194"/>
      <c r="E608" s="194"/>
      <c r="F608" s="194"/>
      <c r="G608" s="194"/>
      <c r="H608" s="194"/>
      <c r="I608" s="194"/>
      <c r="J608" s="194"/>
      <c r="K608" s="194"/>
    </row>
    <row r="609" spans="1:11">
      <c r="A609" s="194"/>
      <c r="B609" s="194"/>
      <c r="C609" s="194"/>
      <c r="D609" s="194"/>
      <c r="E609" s="194"/>
      <c r="F609" s="194"/>
      <c r="G609" s="194"/>
      <c r="H609" s="194"/>
      <c r="I609" s="194"/>
      <c r="J609" s="194"/>
      <c r="K609" s="194"/>
    </row>
    <row r="610" spans="1:11">
      <c r="A610" s="194"/>
      <c r="B610" s="194"/>
      <c r="C610" s="194"/>
      <c r="D610" s="194"/>
      <c r="E610" s="194"/>
      <c r="F610" s="194"/>
      <c r="G610" s="194"/>
      <c r="H610" s="194"/>
      <c r="I610" s="194"/>
      <c r="J610" s="194"/>
      <c r="K610" s="194"/>
    </row>
    <row r="611" spans="1:11">
      <c r="A611" s="194"/>
      <c r="B611" s="194"/>
      <c r="C611" s="194"/>
      <c r="D611" s="194"/>
      <c r="E611" s="194"/>
      <c r="F611" s="194"/>
      <c r="G611" s="194"/>
      <c r="H611" s="194"/>
      <c r="I611" s="194"/>
      <c r="J611" s="194"/>
      <c r="K611" s="194"/>
    </row>
    <row r="612" spans="1:11">
      <c r="A612" s="194"/>
      <c r="B612" s="194"/>
      <c r="C612" s="194"/>
      <c r="D612" s="194"/>
      <c r="E612" s="194"/>
      <c r="F612" s="194"/>
      <c r="G612" s="194"/>
      <c r="H612" s="194"/>
      <c r="I612" s="194"/>
      <c r="J612" s="194"/>
      <c r="K612" s="194"/>
    </row>
    <row r="613" spans="1:11">
      <c r="A613" s="194"/>
      <c r="B613" s="194"/>
      <c r="C613" s="194"/>
      <c r="D613" s="194"/>
      <c r="E613" s="194"/>
      <c r="F613" s="194"/>
      <c r="G613" s="194"/>
      <c r="H613" s="194"/>
      <c r="I613" s="194"/>
      <c r="J613" s="194"/>
      <c r="K613" s="194"/>
    </row>
    <row r="614" spans="1:11">
      <c r="A614" s="194"/>
      <c r="B614" s="194"/>
      <c r="C614" s="194"/>
      <c r="D614" s="194"/>
      <c r="E614" s="194"/>
      <c r="F614" s="194"/>
      <c r="G614" s="194"/>
      <c r="H614" s="194"/>
      <c r="I614" s="194"/>
      <c r="J614" s="194"/>
      <c r="K614" s="194"/>
    </row>
    <row r="615" spans="1:11">
      <c r="A615" s="194"/>
      <c r="B615" s="194"/>
      <c r="C615" s="194"/>
      <c r="D615" s="194"/>
      <c r="E615" s="194"/>
      <c r="F615" s="194"/>
      <c r="G615" s="194"/>
      <c r="H615" s="194"/>
      <c r="I615" s="194"/>
      <c r="J615" s="194"/>
      <c r="K615" s="194"/>
    </row>
    <row r="616" spans="1:11">
      <c r="A616" s="194"/>
      <c r="B616" s="194"/>
      <c r="C616" s="194"/>
      <c r="D616" s="194"/>
      <c r="E616" s="194"/>
      <c r="F616" s="194"/>
      <c r="G616" s="194"/>
      <c r="H616" s="194"/>
      <c r="I616" s="194"/>
      <c r="J616" s="194"/>
      <c r="K616" s="194"/>
    </row>
    <row r="617" spans="1:11">
      <c r="A617" s="194"/>
      <c r="B617" s="194"/>
      <c r="C617" s="194"/>
      <c r="D617" s="194"/>
      <c r="E617" s="194"/>
      <c r="F617" s="194"/>
      <c r="G617" s="194"/>
      <c r="H617" s="194"/>
      <c r="I617" s="194"/>
      <c r="J617" s="194"/>
      <c r="K617" s="194"/>
    </row>
    <row r="618" spans="1:11">
      <c r="A618" s="194"/>
      <c r="B618" s="194"/>
      <c r="C618" s="194"/>
      <c r="D618" s="194"/>
      <c r="E618" s="194"/>
      <c r="F618" s="194"/>
      <c r="G618" s="194"/>
      <c r="H618" s="194"/>
      <c r="I618" s="194"/>
      <c r="J618" s="194"/>
      <c r="K618" s="194"/>
    </row>
    <row r="619" spans="1:11">
      <c r="A619" s="194"/>
      <c r="B619" s="194"/>
      <c r="C619" s="194"/>
      <c r="D619" s="194"/>
      <c r="E619" s="194"/>
      <c r="F619" s="194"/>
      <c r="G619" s="194"/>
      <c r="H619" s="194"/>
      <c r="I619" s="194"/>
      <c r="J619" s="194"/>
      <c r="K619" s="194"/>
    </row>
    <row r="620" spans="1:11">
      <c r="A620" s="194"/>
      <c r="B620" s="194"/>
      <c r="C620" s="194"/>
      <c r="D620" s="194"/>
      <c r="E620" s="194"/>
      <c r="F620" s="194"/>
      <c r="G620" s="194"/>
      <c r="H620" s="194"/>
      <c r="I620" s="194"/>
      <c r="J620" s="194"/>
      <c r="K620" s="194"/>
    </row>
    <row r="621" spans="1:11">
      <c r="A621" s="194"/>
      <c r="B621" s="194"/>
      <c r="C621" s="194"/>
      <c r="D621" s="194"/>
      <c r="E621" s="194"/>
      <c r="F621" s="194"/>
      <c r="G621" s="194"/>
      <c r="H621" s="194"/>
      <c r="I621" s="194"/>
      <c r="J621" s="194"/>
      <c r="K621" s="194"/>
    </row>
    <row r="622" spans="1:11">
      <c r="A622" s="194"/>
      <c r="B622" s="194"/>
      <c r="C622" s="194"/>
      <c r="D622" s="194"/>
      <c r="E622" s="194"/>
      <c r="F622" s="194"/>
      <c r="G622" s="194"/>
      <c r="H622" s="194"/>
      <c r="I622" s="194"/>
      <c r="J622" s="194"/>
      <c r="K622" s="194"/>
    </row>
    <row r="623" spans="1:11">
      <c r="A623" s="194"/>
      <c r="B623" s="194"/>
      <c r="C623" s="194"/>
      <c r="D623" s="194"/>
      <c r="E623" s="194"/>
      <c r="F623" s="194"/>
      <c r="G623" s="194"/>
      <c r="H623" s="194"/>
      <c r="I623" s="194"/>
      <c r="J623" s="194"/>
      <c r="K623" s="194"/>
    </row>
    <row r="624" spans="1:11">
      <c r="A624" s="194"/>
      <c r="B624" s="194"/>
      <c r="C624" s="194"/>
      <c r="D624" s="194"/>
      <c r="E624" s="194"/>
      <c r="F624" s="194"/>
      <c r="G624" s="194"/>
      <c r="H624" s="194"/>
      <c r="I624" s="194"/>
      <c r="J624" s="194"/>
      <c r="K624" s="194"/>
    </row>
    <row r="625" spans="1:11">
      <c r="A625" s="194"/>
      <c r="B625" s="194"/>
      <c r="C625" s="194"/>
      <c r="D625" s="194"/>
      <c r="E625" s="194"/>
      <c r="F625" s="194"/>
      <c r="G625" s="194"/>
      <c r="H625" s="194"/>
      <c r="I625" s="194"/>
      <c r="J625" s="194"/>
      <c r="K625" s="194"/>
    </row>
    <row r="626" spans="1:11">
      <c r="A626" s="194"/>
      <c r="B626" s="194"/>
      <c r="C626" s="194"/>
      <c r="D626" s="194"/>
      <c r="E626" s="194"/>
      <c r="F626" s="194"/>
      <c r="G626" s="194"/>
      <c r="H626" s="194"/>
      <c r="I626" s="194"/>
      <c r="J626" s="194"/>
      <c r="K626" s="194"/>
    </row>
    <row r="627" spans="1:11">
      <c r="A627" s="194"/>
      <c r="B627" s="194"/>
      <c r="C627" s="194"/>
      <c r="D627" s="194"/>
      <c r="E627" s="194"/>
      <c r="F627" s="194"/>
      <c r="G627" s="194"/>
      <c r="H627" s="194"/>
      <c r="I627" s="194"/>
      <c r="J627" s="194"/>
      <c r="K627" s="194"/>
    </row>
    <row r="628" spans="1:11">
      <c r="A628" s="194"/>
      <c r="B628" s="194"/>
      <c r="C628" s="194"/>
      <c r="D628" s="194"/>
      <c r="E628" s="194"/>
      <c r="F628" s="194"/>
      <c r="G628" s="194"/>
      <c r="H628" s="194"/>
      <c r="I628" s="194"/>
      <c r="J628" s="194"/>
      <c r="K628" s="194"/>
    </row>
    <row r="629" spans="1:11">
      <c r="A629" s="194"/>
      <c r="B629" s="194"/>
      <c r="C629" s="194"/>
      <c r="D629" s="194"/>
      <c r="E629" s="194"/>
      <c r="F629" s="194"/>
      <c r="G629" s="194"/>
      <c r="H629" s="194"/>
      <c r="I629" s="194"/>
      <c r="J629" s="194"/>
      <c r="K629" s="194"/>
    </row>
    <row r="630" spans="1:11">
      <c r="A630" s="194"/>
      <c r="B630" s="194"/>
      <c r="C630" s="194"/>
      <c r="D630" s="194"/>
      <c r="E630" s="194"/>
      <c r="F630" s="194"/>
      <c r="G630" s="194"/>
      <c r="H630" s="194"/>
      <c r="I630" s="194"/>
      <c r="J630" s="194"/>
      <c r="K630" s="194"/>
    </row>
    <row r="631" spans="1:11">
      <c r="A631" s="194"/>
      <c r="B631" s="194"/>
      <c r="C631" s="194"/>
      <c r="D631" s="194"/>
      <c r="E631" s="194"/>
      <c r="F631" s="194"/>
      <c r="G631" s="194"/>
      <c r="H631" s="194"/>
      <c r="I631" s="194"/>
      <c r="J631" s="194"/>
      <c r="K631" s="194"/>
    </row>
    <row r="632" spans="1:11">
      <c r="A632" s="194"/>
      <c r="B632" s="194"/>
      <c r="C632" s="194"/>
      <c r="D632" s="194"/>
      <c r="E632" s="194"/>
      <c r="F632" s="194"/>
      <c r="G632" s="194"/>
      <c r="H632" s="194"/>
      <c r="I632" s="194"/>
      <c r="J632" s="194"/>
      <c r="K632" s="194"/>
    </row>
    <row r="633" spans="1:11">
      <c r="A633" s="194"/>
      <c r="B633" s="194"/>
      <c r="C633" s="194"/>
      <c r="D633" s="194"/>
      <c r="E633" s="194"/>
      <c r="F633" s="194"/>
      <c r="G633" s="194"/>
      <c r="H633" s="194"/>
      <c r="I633" s="194"/>
      <c r="J633" s="194"/>
      <c r="K633" s="194"/>
    </row>
    <row r="634" spans="1:11">
      <c r="A634" s="194"/>
      <c r="B634" s="194"/>
      <c r="C634" s="194"/>
      <c r="D634" s="194"/>
      <c r="E634" s="194"/>
      <c r="F634" s="194"/>
      <c r="G634" s="194"/>
      <c r="H634" s="194"/>
      <c r="I634" s="194"/>
      <c r="J634" s="194"/>
      <c r="K634" s="194"/>
    </row>
    <row r="635" spans="1:11">
      <c r="A635" s="194"/>
      <c r="B635" s="194"/>
      <c r="C635" s="194"/>
      <c r="D635" s="194"/>
      <c r="E635" s="194"/>
      <c r="F635" s="194"/>
      <c r="G635" s="194"/>
      <c r="H635" s="194"/>
      <c r="I635" s="194"/>
      <c r="J635" s="194"/>
      <c r="K635" s="194"/>
    </row>
    <row r="636" spans="1:11">
      <c r="A636" s="194"/>
      <c r="B636" s="194"/>
      <c r="C636" s="194"/>
      <c r="D636" s="194"/>
      <c r="E636" s="194"/>
      <c r="F636" s="194"/>
      <c r="G636" s="194"/>
      <c r="H636" s="194"/>
      <c r="I636" s="194"/>
      <c r="J636" s="194"/>
      <c r="K636" s="194"/>
    </row>
    <row r="637" spans="1:11">
      <c r="A637" s="194"/>
      <c r="B637" s="194"/>
      <c r="C637" s="194"/>
      <c r="D637" s="194"/>
      <c r="E637" s="194"/>
      <c r="F637" s="194"/>
      <c r="G637" s="194"/>
      <c r="H637" s="194"/>
      <c r="I637" s="194"/>
      <c r="J637" s="194"/>
      <c r="K637" s="194"/>
    </row>
    <row r="638" spans="1:11">
      <c r="A638" s="194"/>
      <c r="B638" s="194"/>
      <c r="C638" s="194"/>
      <c r="D638" s="194"/>
      <c r="E638" s="194"/>
      <c r="F638" s="194"/>
      <c r="G638" s="194"/>
      <c r="H638" s="194"/>
      <c r="I638" s="194"/>
      <c r="J638" s="194"/>
      <c r="K638" s="194"/>
    </row>
    <row r="639" spans="1:11">
      <c r="A639" s="194"/>
      <c r="B639" s="194"/>
      <c r="C639" s="194"/>
      <c r="D639" s="194"/>
      <c r="E639" s="194"/>
      <c r="F639" s="194"/>
      <c r="G639" s="194"/>
      <c r="H639" s="194"/>
      <c r="I639" s="194"/>
      <c r="J639" s="194"/>
      <c r="K639" s="194"/>
    </row>
    <row r="640" spans="1:11">
      <c r="A640" s="194"/>
      <c r="B640" s="194"/>
      <c r="C640" s="194"/>
      <c r="D640" s="194"/>
      <c r="E640" s="194"/>
      <c r="F640" s="194"/>
      <c r="G640" s="194"/>
      <c r="H640" s="194"/>
      <c r="I640" s="194"/>
      <c r="J640" s="194"/>
      <c r="K640" s="194"/>
    </row>
    <row r="641" spans="1:11">
      <c r="A641" s="194"/>
      <c r="B641" s="194"/>
      <c r="C641" s="194"/>
      <c r="D641" s="194"/>
      <c r="E641" s="194"/>
      <c r="F641" s="194"/>
      <c r="G641" s="194"/>
      <c r="H641" s="194"/>
      <c r="I641" s="194"/>
      <c r="J641" s="194"/>
      <c r="K641" s="194"/>
    </row>
    <row r="642" spans="1:11">
      <c r="A642" s="194"/>
      <c r="B642" s="194"/>
      <c r="C642" s="194"/>
      <c r="D642" s="194"/>
      <c r="E642" s="194"/>
      <c r="F642" s="194"/>
      <c r="G642" s="194"/>
      <c r="H642" s="194"/>
      <c r="I642" s="194"/>
      <c r="J642" s="194"/>
      <c r="K642" s="194"/>
    </row>
    <row r="643" spans="1:11">
      <c r="A643" s="194"/>
      <c r="B643" s="194"/>
      <c r="C643" s="194"/>
      <c r="D643" s="194"/>
      <c r="E643" s="194"/>
      <c r="F643" s="194"/>
      <c r="G643" s="194"/>
      <c r="H643" s="194"/>
      <c r="I643" s="194"/>
      <c r="J643" s="194"/>
      <c r="K643" s="194"/>
    </row>
    <row r="644" spans="1:11">
      <c r="A644" s="194"/>
      <c r="B644" s="194"/>
      <c r="C644" s="194"/>
      <c r="D644" s="194"/>
      <c r="E644" s="194"/>
      <c r="F644" s="194"/>
      <c r="G644" s="194"/>
      <c r="H644" s="194"/>
      <c r="I644" s="194"/>
      <c r="J644" s="194"/>
      <c r="K644" s="194"/>
    </row>
    <row r="645" spans="1:11">
      <c r="A645" s="194"/>
      <c r="B645" s="194"/>
      <c r="C645" s="194"/>
      <c r="D645" s="194"/>
      <c r="E645" s="194"/>
      <c r="F645" s="194"/>
      <c r="G645" s="194"/>
      <c r="H645" s="194"/>
      <c r="I645" s="194"/>
      <c r="J645" s="194"/>
      <c r="K645" s="194"/>
    </row>
    <row r="646" spans="1:11">
      <c r="A646" s="194"/>
      <c r="B646" s="194"/>
      <c r="C646" s="194"/>
      <c r="D646" s="194"/>
      <c r="E646" s="194"/>
      <c r="F646" s="194"/>
      <c r="G646" s="194"/>
      <c r="H646" s="194"/>
      <c r="I646" s="194"/>
      <c r="J646" s="194"/>
      <c r="K646" s="194"/>
    </row>
    <row r="647" spans="1:11">
      <c r="A647" s="194"/>
      <c r="B647" s="194"/>
      <c r="C647" s="194"/>
      <c r="D647" s="194"/>
      <c r="E647" s="194"/>
      <c r="F647" s="194"/>
      <c r="G647" s="194"/>
      <c r="H647" s="194"/>
      <c r="I647" s="194"/>
      <c r="J647" s="194"/>
      <c r="K647" s="194"/>
    </row>
    <row r="648" spans="1:11">
      <c r="A648" s="194"/>
      <c r="B648" s="194"/>
      <c r="C648" s="194"/>
      <c r="D648" s="194"/>
      <c r="E648" s="194"/>
      <c r="F648" s="194"/>
      <c r="G648" s="194"/>
      <c r="H648" s="194"/>
      <c r="I648" s="194"/>
      <c r="J648" s="194"/>
      <c r="K648" s="194"/>
    </row>
    <row r="649" spans="1:11">
      <c r="A649" s="194"/>
      <c r="B649" s="194"/>
      <c r="C649" s="194"/>
      <c r="D649" s="194"/>
      <c r="E649" s="194"/>
      <c r="F649" s="194"/>
      <c r="G649" s="194"/>
      <c r="H649" s="194"/>
      <c r="I649" s="194"/>
      <c r="J649" s="194"/>
      <c r="K649" s="194"/>
    </row>
    <row r="650" spans="1:11">
      <c r="A650" s="194"/>
      <c r="B650" s="194"/>
      <c r="C650" s="194"/>
      <c r="D650" s="194"/>
      <c r="E650" s="194"/>
      <c r="F650" s="194"/>
      <c r="G650" s="194"/>
      <c r="H650" s="194"/>
      <c r="I650" s="194"/>
      <c r="J650" s="194"/>
      <c r="K650" s="194"/>
    </row>
    <row r="651" spans="1:11">
      <c r="A651" s="194"/>
      <c r="B651" s="194"/>
      <c r="C651" s="194"/>
      <c r="D651" s="194"/>
      <c r="E651" s="194"/>
      <c r="F651" s="194"/>
      <c r="G651" s="194"/>
      <c r="H651" s="194"/>
      <c r="I651" s="194"/>
      <c r="J651" s="194"/>
      <c r="K651" s="194"/>
    </row>
    <row r="652" spans="1:11">
      <c r="A652" s="194"/>
      <c r="B652" s="194"/>
      <c r="C652" s="194"/>
      <c r="D652" s="194"/>
      <c r="E652" s="194"/>
      <c r="F652" s="194"/>
      <c r="G652" s="194"/>
      <c r="H652" s="194"/>
      <c r="I652" s="194"/>
      <c r="J652" s="194"/>
      <c r="K652" s="194"/>
    </row>
    <row r="653" spans="1:11">
      <c r="A653" s="194"/>
      <c r="B653" s="194"/>
      <c r="C653" s="194"/>
      <c r="D653" s="194"/>
      <c r="E653" s="194"/>
      <c r="F653" s="194"/>
      <c r="G653" s="194"/>
      <c r="H653" s="194"/>
      <c r="I653" s="194"/>
      <c r="J653" s="194"/>
      <c r="K653" s="194"/>
    </row>
    <row r="654" spans="1:11">
      <c r="A654" s="194"/>
      <c r="B654" s="194"/>
      <c r="C654" s="194"/>
      <c r="D654" s="194"/>
      <c r="E654" s="194"/>
      <c r="F654" s="194"/>
      <c r="G654" s="194"/>
      <c r="H654" s="194"/>
      <c r="I654" s="194"/>
      <c r="J654" s="194"/>
      <c r="K654" s="194"/>
    </row>
    <row r="655" spans="1:11">
      <c r="A655" s="194"/>
      <c r="B655" s="194"/>
      <c r="C655" s="194"/>
      <c r="D655" s="194"/>
      <c r="E655" s="194"/>
      <c r="F655" s="194"/>
      <c r="G655" s="194"/>
      <c r="H655" s="194"/>
      <c r="I655" s="194"/>
      <c r="J655" s="194"/>
      <c r="K655" s="194"/>
    </row>
    <row r="656" spans="1:11">
      <c r="A656" s="194"/>
      <c r="B656" s="194"/>
      <c r="C656" s="194"/>
      <c r="D656" s="194"/>
      <c r="E656" s="194"/>
      <c r="F656" s="194"/>
      <c r="G656" s="194"/>
      <c r="H656" s="194"/>
      <c r="I656" s="194"/>
      <c r="J656" s="194"/>
      <c r="K656" s="194"/>
    </row>
    <row r="657" spans="1:11">
      <c r="A657" s="194"/>
      <c r="B657" s="194"/>
      <c r="C657" s="194"/>
      <c r="D657" s="194"/>
      <c r="E657" s="194"/>
      <c r="F657" s="194"/>
      <c r="G657" s="194"/>
      <c r="H657" s="194"/>
      <c r="I657" s="194"/>
      <c r="J657" s="194"/>
      <c r="K657" s="194"/>
    </row>
    <row r="658" spans="1:11">
      <c r="A658" s="194"/>
      <c r="B658" s="194"/>
      <c r="C658" s="194"/>
      <c r="D658" s="194"/>
      <c r="E658" s="194"/>
      <c r="F658" s="194"/>
      <c r="G658" s="194"/>
      <c r="H658" s="194"/>
      <c r="I658" s="194"/>
      <c r="J658" s="194"/>
      <c r="K658" s="194"/>
    </row>
    <row r="659" spans="1:11">
      <c r="A659" s="194"/>
      <c r="B659" s="194"/>
      <c r="C659" s="194"/>
      <c r="D659" s="194"/>
      <c r="E659" s="194"/>
      <c r="F659" s="194"/>
      <c r="G659" s="194"/>
      <c r="H659" s="194"/>
      <c r="I659" s="194"/>
      <c r="J659" s="194"/>
      <c r="K659" s="194"/>
    </row>
    <row r="660" spans="1:11">
      <c r="A660" s="194"/>
      <c r="B660" s="194"/>
      <c r="C660" s="194"/>
      <c r="D660" s="194"/>
      <c r="E660" s="194"/>
      <c r="F660" s="194"/>
      <c r="G660" s="194"/>
      <c r="H660" s="194"/>
      <c r="I660" s="194"/>
      <c r="J660" s="194"/>
      <c r="K660" s="194"/>
    </row>
    <row r="661" spans="1:11">
      <c r="A661" s="194"/>
      <c r="B661" s="194"/>
      <c r="C661" s="194"/>
      <c r="D661" s="194"/>
      <c r="E661" s="194"/>
      <c r="F661" s="194"/>
      <c r="G661" s="194"/>
      <c r="H661" s="194"/>
      <c r="I661" s="194"/>
      <c r="J661" s="194"/>
      <c r="K661" s="194"/>
    </row>
    <row r="662" spans="1:11">
      <c r="A662" s="194"/>
      <c r="B662" s="194"/>
      <c r="C662" s="194"/>
      <c r="D662" s="194"/>
      <c r="E662" s="194"/>
      <c r="F662" s="194"/>
      <c r="G662" s="194"/>
      <c r="H662" s="194"/>
      <c r="I662" s="194"/>
      <c r="J662" s="194"/>
      <c r="K662" s="194"/>
    </row>
    <row r="663" spans="1:11">
      <c r="A663" s="194"/>
      <c r="B663" s="194"/>
      <c r="C663" s="194"/>
      <c r="D663" s="194"/>
      <c r="E663" s="194"/>
      <c r="F663" s="194"/>
      <c r="G663" s="194"/>
      <c r="H663" s="194"/>
      <c r="I663" s="194"/>
      <c r="J663" s="194"/>
      <c r="K663" s="194"/>
    </row>
    <row r="664" spans="1:11">
      <c r="A664" s="194"/>
      <c r="B664" s="194"/>
      <c r="C664" s="194"/>
      <c r="D664" s="194"/>
      <c r="E664" s="194"/>
      <c r="F664" s="194"/>
      <c r="G664" s="194"/>
      <c r="H664" s="194"/>
      <c r="I664" s="194"/>
      <c r="J664" s="194"/>
      <c r="K664" s="194"/>
    </row>
    <row r="665" spans="1:11">
      <c r="A665" s="194"/>
      <c r="B665" s="194"/>
      <c r="C665" s="194"/>
      <c r="D665" s="194"/>
      <c r="E665" s="194"/>
      <c r="F665" s="194"/>
      <c r="G665" s="194"/>
      <c r="H665" s="194"/>
      <c r="I665" s="194"/>
      <c r="J665" s="194"/>
      <c r="K665" s="194"/>
    </row>
    <row r="666" spans="1:11">
      <c r="A666" s="194"/>
      <c r="B666" s="194"/>
      <c r="C666" s="194"/>
      <c r="D666" s="194"/>
      <c r="E666" s="194"/>
      <c r="F666" s="194"/>
      <c r="G666" s="194"/>
      <c r="H666" s="194"/>
      <c r="I666" s="194"/>
      <c r="J666" s="194"/>
      <c r="K666" s="194"/>
    </row>
    <row r="667" spans="1:11">
      <c r="A667" s="194"/>
      <c r="B667" s="194"/>
      <c r="C667" s="194"/>
      <c r="D667" s="194"/>
      <c r="E667" s="194"/>
      <c r="F667" s="194"/>
      <c r="G667" s="194"/>
      <c r="H667" s="194"/>
      <c r="I667" s="194"/>
      <c r="J667" s="194"/>
      <c r="K667" s="194"/>
    </row>
    <row r="668" spans="1:11">
      <c r="A668" s="194"/>
      <c r="B668" s="194"/>
      <c r="C668" s="194"/>
      <c r="D668" s="194"/>
      <c r="E668" s="194"/>
      <c r="F668" s="194"/>
      <c r="G668" s="194"/>
      <c r="H668" s="194"/>
      <c r="I668" s="194"/>
      <c r="J668" s="194"/>
      <c r="K668" s="194"/>
    </row>
    <row r="669" spans="1:11">
      <c r="A669" s="194"/>
      <c r="B669" s="194"/>
      <c r="C669" s="194"/>
      <c r="D669" s="194"/>
      <c r="E669" s="194"/>
      <c r="F669" s="194"/>
      <c r="G669" s="194"/>
      <c r="H669" s="194"/>
      <c r="I669" s="194"/>
      <c r="J669" s="194"/>
      <c r="K669" s="194"/>
    </row>
    <row r="670" spans="1:11">
      <c r="A670" s="194"/>
      <c r="B670" s="194"/>
      <c r="C670" s="194"/>
      <c r="D670" s="194"/>
      <c r="E670" s="194"/>
      <c r="F670" s="194"/>
      <c r="G670" s="194"/>
      <c r="H670" s="194"/>
      <c r="I670" s="194"/>
      <c r="J670" s="194"/>
      <c r="K670" s="194"/>
    </row>
    <row r="671" spans="1:11">
      <c r="A671" s="194"/>
      <c r="B671" s="194"/>
      <c r="C671" s="194"/>
      <c r="D671" s="194"/>
      <c r="E671" s="194"/>
      <c r="F671" s="194"/>
      <c r="G671" s="194"/>
      <c r="H671" s="194"/>
      <c r="I671" s="194"/>
      <c r="J671" s="194"/>
      <c r="K671" s="194"/>
    </row>
    <row r="672" spans="1:11">
      <c r="A672" s="194"/>
      <c r="B672" s="194"/>
      <c r="C672" s="194"/>
      <c r="D672" s="194"/>
      <c r="E672" s="194"/>
      <c r="F672" s="194"/>
      <c r="G672" s="194"/>
      <c r="H672" s="194"/>
      <c r="I672" s="194"/>
      <c r="J672" s="194"/>
      <c r="K672" s="194"/>
    </row>
    <row r="673" spans="1:11">
      <c r="A673" s="194"/>
      <c r="B673" s="194"/>
      <c r="C673" s="194"/>
      <c r="D673" s="194"/>
      <c r="E673" s="194"/>
      <c r="F673" s="194"/>
      <c r="G673" s="194"/>
      <c r="H673" s="194"/>
      <c r="I673" s="194"/>
      <c r="J673" s="194"/>
      <c r="K673" s="194"/>
    </row>
    <row r="674" spans="1:11">
      <c r="A674" s="194"/>
      <c r="B674" s="194"/>
      <c r="C674" s="194"/>
      <c r="D674" s="194"/>
      <c r="E674" s="194"/>
      <c r="F674" s="194"/>
      <c r="G674" s="194"/>
      <c r="H674" s="194"/>
      <c r="I674" s="194"/>
      <c r="J674" s="194"/>
      <c r="K674" s="194"/>
    </row>
    <row r="675" spans="1:11">
      <c r="A675" s="194"/>
      <c r="B675" s="194"/>
      <c r="C675" s="194"/>
      <c r="D675" s="194"/>
      <c r="E675" s="194"/>
      <c r="F675" s="194"/>
      <c r="G675" s="194"/>
      <c r="H675" s="194"/>
      <c r="I675" s="194"/>
      <c r="J675" s="194"/>
      <c r="K675" s="194"/>
    </row>
    <row r="676" spans="1:11">
      <c r="A676" s="194"/>
      <c r="B676" s="194"/>
      <c r="C676" s="194"/>
      <c r="D676" s="194"/>
      <c r="E676" s="194"/>
      <c r="F676" s="194"/>
      <c r="G676" s="194"/>
      <c r="H676" s="194"/>
      <c r="I676" s="194"/>
      <c r="J676" s="194"/>
      <c r="K676" s="194"/>
    </row>
    <row r="677" spans="1:11">
      <c r="A677" s="194"/>
      <c r="B677" s="194"/>
      <c r="C677" s="194"/>
      <c r="D677" s="194"/>
      <c r="E677" s="194"/>
      <c r="F677" s="194"/>
      <c r="G677" s="194"/>
      <c r="H677" s="194"/>
      <c r="I677" s="194"/>
      <c r="J677" s="194"/>
      <c r="K677" s="194"/>
    </row>
    <row r="678" spans="1:11">
      <c r="A678" s="194"/>
      <c r="B678" s="194"/>
      <c r="C678" s="194"/>
      <c r="D678" s="194"/>
      <c r="E678" s="194"/>
      <c r="F678" s="194"/>
      <c r="G678" s="194"/>
      <c r="H678" s="194"/>
      <c r="I678" s="194"/>
      <c r="J678" s="194"/>
      <c r="K678" s="194"/>
    </row>
    <row r="679" spans="1:11">
      <c r="A679" s="194"/>
      <c r="B679" s="194"/>
      <c r="C679" s="194"/>
      <c r="D679" s="194"/>
      <c r="E679" s="194"/>
      <c r="F679" s="194"/>
      <c r="G679" s="194"/>
      <c r="H679" s="194"/>
      <c r="I679" s="194"/>
      <c r="J679" s="194"/>
      <c r="K679" s="194"/>
    </row>
    <row r="680" spans="1:11">
      <c r="A680" s="194"/>
      <c r="B680" s="194"/>
      <c r="C680" s="194"/>
      <c r="D680" s="194"/>
      <c r="E680" s="194"/>
      <c r="F680" s="194"/>
      <c r="G680" s="194"/>
      <c r="H680" s="194"/>
      <c r="I680" s="194"/>
      <c r="J680" s="194"/>
      <c r="K680" s="194"/>
    </row>
    <row r="681" spans="1:11">
      <c r="A681" s="194"/>
      <c r="B681" s="194"/>
      <c r="C681" s="194"/>
      <c r="D681" s="194"/>
      <c r="E681" s="194"/>
      <c r="F681" s="194"/>
      <c r="G681" s="194"/>
      <c r="H681" s="194"/>
      <c r="I681" s="194"/>
      <c r="J681" s="194"/>
      <c r="K681" s="194"/>
    </row>
    <row r="682" spans="1:11">
      <c r="A682" s="194"/>
      <c r="B682" s="194"/>
      <c r="C682" s="194"/>
      <c r="D682" s="194"/>
      <c r="E682" s="194"/>
      <c r="F682" s="194"/>
      <c r="G682" s="194"/>
      <c r="H682" s="194"/>
      <c r="I682" s="194"/>
      <c r="J682" s="194"/>
      <c r="K682" s="194"/>
    </row>
    <row r="683" spans="1:11">
      <c r="A683" s="194"/>
      <c r="B683" s="194"/>
      <c r="C683" s="194"/>
      <c r="D683" s="194"/>
      <c r="E683" s="194"/>
      <c r="F683" s="194"/>
      <c r="G683" s="194"/>
      <c r="H683" s="194"/>
      <c r="I683" s="194"/>
      <c r="J683" s="194"/>
      <c r="K683" s="194"/>
    </row>
    <row r="684" spans="1:11">
      <c r="A684" s="194"/>
      <c r="B684" s="194"/>
      <c r="C684" s="194"/>
      <c r="D684" s="194"/>
      <c r="E684" s="194"/>
      <c r="F684" s="194"/>
      <c r="G684" s="194"/>
      <c r="H684" s="194"/>
      <c r="I684" s="194"/>
      <c r="J684" s="194"/>
      <c r="K684" s="194"/>
    </row>
    <row r="685" spans="1:11">
      <c r="A685" s="194"/>
      <c r="B685" s="194"/>
      <c r="C685" s="194"/>
      <c r="D685" s="194"/>
      <c r="E685" s="194"/>
      <c r="F685" s="194"/>
      <c r="G685" s="194"/>
      <c r="H685" s="194"/>
      <c r="I685" s="194"/>
      <c r="J685" s="194"/>
      <c r="K685" s="194"/>
    </row>
    <row r="686" spans="1:11">
      <c r="A686" s="194"/>
      <c r="B686" s="194"/>
      <c r="C686" s="194"/>
      <c r="D686" s="194"/>
      <c r="E686" s="194"/>
      <c r="F686" s="194"/>
      <c r="G686" s="194"/>
      <c r="H686" s="194"/>
      <c r="I686" s="194"/>
      <c r="J686" s="194"/>
      <c r="K686" s="194"/>
    </row>
    <row r="687" spans="1:11">
      <c r="A687" s="194"/>
      <c r="B687" s="194"/>
      <c r="C687" s="194"/>
      <c r="D687" s="194"/>
      <c r="E687" s="194"/>
      <c r="F687" s="194"/>
      <c r="G687" s="194"/>
      <c r="H687" s="194"/>
      <c r="I687" s="194"/>
      <c r="J687" s="194"/>
      <c r="K687" s="194"/>
    </row>
    <row r="688" spans="1:11">
      <c r="A688" s="194"/>
      <c r="B688" s="194"/>
      <c r="C688" s="194"/>
      <c r="D688" s="194"/>
      <c r="E688" s="194"/>
      <c r="F688" s="194"/>
      <c r="G688" s="194"/>
      <c r="H688" s="194"/>
      <c r="I688" s="194"/>
      <c r="J688" s="194"/>
      <c r="K688" s="194"/>
    </row>
    <row r="689" spans="1:11">
      <c r="A689" s="194"/>
      <c r="B689" s="194"/>
      <c r="C689" s="194"/>
      <c r="D689" s="194"/>
      <c r="E689" s="194"/>
      <c r="F689" s="194"/>
      <c r="G689" s="194"/>
      <c r="H689" s="194"/>
      <c r="I689" s="194"/>
      <c r="J689" s="194"/>
      <c r="K689" s="194"/>
    </row>
    <row r="690" spans="1:11">
      <c r="A690" s="194"/>
      <c r="B690" s="194"/>
      <c r="C690" s="194"/>
      <c r="D690" s="194"/>
      <c r="E690" s="194"/>
      <c r="F690" s="194"/>
      <c r="G690" s="194"/>
      <c r="H690" s="194"/>
      <c r="I690" s="194"/>
      <c r="J690" s="194"/>
      <c r="K690" s="194"/>
    </row>
    <row r="691" spans="1:11">
      <c r="A691" s="194"/>
      <c r="B691" s="194"/>
      <c r="C691" s="194"/>
      <c r="D691" s="194"/>
      <c r="E691" s="194"/>
      <c r="F691" s="194"/>
      <c r="G691" s="194"/>
      <c r="H691" s="194"/>
      <c r="I691" s="194"/>
      <c r="J691" s="194"/>
      <c r="K691" s="194"/>
    </row>
    <row r="692" spans="1:11">
      <c r="A692" s="194"/>
      <c r="B692" s="194"/>
      <c r="C692" s="194"/>
      <c r="D692" s="194"/>
      <c r="E692" s="194"/>
      <c r="F692" s="194"/>
      <c r="G692" s="194"/>
      <c r="H692" s="194"/>
      <c r="I692" s="194"/>
      <c r="J692" s="194"/>
      <c r="K692" s="194"/>
    </row>
    <row r="693" spans="1:11">
      <c r="A693" s="194"/>
      <c r="B693" s="194"/>
      <c r="C693" s="194"/>
      <c r="D693" s="194"/>
      <c r="E693" s="194"/>
      <c r="F693" s="194"/>
      <c r="G693" s="194"/>
      <c r="H693" s="194"/>
      <c r="I693" s="194"/>
      <c r="J693" s="194"/>
      <c r="K693" s="194"/>
    </row>
    <row r="694" spans="1:11">
      <c r="A694" s="194"/>
      <c r="B694" s="194"/>
      <c r="C694" s="194"/>
      <c r="D694" s="194"/>
      <c r="E694" s="194"/>
      <c r="F694" s="194"/>
      <c r="G694" s="194"/>
      <c r="H694" s="194"/>
      <c r="I694" s="194"/>
      <c r="J694" s="194"/>
      <c r="K694" s="194"/>
    </row>
    <row r="695" spans="1:11">
      <c r="A695" s="194"/>
      <c r="B695" s="194"/>
      <c r="C695" s="194"/>
      <c r="D695" s="194"/>
      <c r="E695" s="194"/>
      <c r="F695" s="194"/>
      <c r="G695" s="194"/>
      <c r="H695" s="194"/>
      <c r="I695" s="194"/>
      <c r="J695" s="194"/>
      <c r="K695" s="194"/>
    </row>
    <row r="696" spans="1:11">
      <c r="A696" s="194"/>
      <c r="B696" s="194"/>
      <c r="C696" s="194"/>
      <c r="D696" s="194"/>
      <c r="E696" s="194"/>
      <c r="F696" s="194"/>
      <c r="G696" s="194"/>
      <c r="H696" s="194"/>
      <c r="I696" s="194"/>
      <c r="J696" s="194"/>
      <c r="K696" s="194"/>
    </row>
    <row r="697" spans="1:11">
      <c r="A697" s="194"/>
      <c r="B697" s="194"/>
      <c r="C697" s="194"/>
      <c r="D697" s="194"/>
      <c r="E697" s="194"/>
      <c r="F697" s="194"/>
      <c r="G697" s="194"/>
      <c r="H697" s="194"/>
      <c r="I697" s="194"/>
      <c r="J697" s="194"/>
      <c r="K697" s="194"/>
    </row>
    <row r="698" spans="1:11">
      <c r="A698" s="194"/>
      <c r="B698" s="194"/>
      <c r="C698" s="194"/>
      <c r="D698" s="194"/>
      <c r="E698" s="194"/>
      <c r="F698" s="194"/>
      <c r="G698" s="194"/>
      <c r="H698" s="194"/>
      <c r="I698" s="194"/>
      <c r="J698" s="194"/>
      <c r="K698" s="194"/>
    </row>
    <row r="699" spans="1:11">
      <c r="A699" s="194"/>
      <c r="B699" s="194"/>
      <c r="C699" s="194"/>
      <c r="D699" s="194"/>
      <c r="E699" s="194"/>
      <c r="F699" s="194"/>
      <c r="G699" s="194"/>
      <c r="H699" s="194"/>
      <c r="I699" s="194"/>
      <c r="J699" s="194"/>
      <c r="K699" s="194"/>
    </row>
    <row r="700" spans="1:11">
      <c r="A700" s="194"/>
      <c r="B700" s="194"/>
      <c r="C700" s="194"/>
      <c r="D700" s="194"/>
      <c r="E700" s="194"/>
      <c r="F700" s="194"/>
      <c r="G700" s="194"/>
      <c r="H700" s="194"/>
      <c r="I700" s="194"/>
      <c r="J700" s="194"/>
      <c r="K700" s="194"/>
    </row>
    <row r="701" spans="1:11">
      <c r="A701" s="194"/>
      <c r="B701" s="194"/>
      <c r="C701" s="194"/>
      <c r="D701" s="194"/>
      <c r="E701" s="194"/>
      <c r="F701" s="194"/>
      <c r="G701" s="194"/>
      <c r="H701" s="194"/>
      <c r="I701" s="194"/>
      <c r="J701" s="194"/>
      <c r="K701" s="194"/>
    </row>
    <row r="702" spans="1:11">
      <c r="A702" s="194"/>
      <c r="B702" s="194"/>
      <c r="C702" s="194"/>
      <c r="D702" s="194"/>
      <c r="E702" s="194"/>
      <c r="F702" s="194"/>
      <c r="G702" s="194"/>
      <c r="H702" s="194"/>
      <c r="I702" s="194"/>
      <c r="J702" s="194"/>
      <c r="K702" s="194"/>
    </row>
    <row r="703" spans="1:11">
      <c r="A703" s="194"/>
      <c r="B703" s="194"/>
      <c r="C703" s="194"/>
      <c r="D703" s="194"/>
      <c r="E703" s="194"/>
      <c r="F703" s="194"/>
      <c r="G703" s="194"/>
      <c r="H703" s="194"/>
      <c r="I703" s="194"/>
      <c r="J703" s="194"/>
      <c r="K703" s="194"/>
    </row>
    <row r="704" spans="1:11">
      <c r="A704" s="194"/>
      <c r="B704" s="194"/>
      <c r="C704" s="194"/>
      <c r="D704" s="194"/>
      <c r="E704" s="194"/>
      <c r="F704" s="194"/>
      <c r="G704" s="194"/>
      <c r="H704" s="194"/>
      <c r="I704" s="194"/>
      <c r="J704" s="194"/>
      <c r="K704" s="194"/>
    </row>
    <row r="705" spans="1:11">
      <c r="A705" s="194"/>
      <c r="B705" s="194"/>
      <c r="C705" s="194"/>
      <c r="D705" s="194"/>
      <c r="E705" s="194"/>
      <c r="F705" s="194"/>
      <c r="G705" s="194"/>
      <c r="H705" s="194"/>
      <c r="I705" s="194"/>
      <c r="J705" s="194"/>
      <c r="K705" s="194"/>
    </row>
    <row r="706" spans="1:11">
      <c r="A706" s="194"/>
      <c r="B706" s="194"/>
      <c r="C706" s="194"/>
      <c r="D706" s="194"/>
      <c r="E706" s="194"/>
      <c r="F706" s="194"/>
      <c r="G706" s="194"/>
      <c r="H706" s="194"/>
      <c r="I706" s="194"/>
      <c r="J706" s="194"/>
      <c r="K706" s="194"/>
    </row>
    <row r="707" spans="1:11">
      <c r="A707" s="194"/>
      <c r="B707" s="194"/>
      <c r="C707" s="194"/>
      <c r="D707" s="194"/>
      <c r="E707" s="194"/>
      <c r="F707" s="194"/>
      <c r="G707" s="194"/>
      <c r="H707" s="194"/>
      <c r="I707" s="194"/>
      <c r="J707" s="194"/>
      <c r="K707" s="194"/>
    </row>
    <row r="708" spans="1:11">
      <c r="A708" s="194"/>
      <c r="B708" s="194"/>
      <c r="C708" s="194"/>
      <c r="D708" s="194"/>
      <c r="E708" s="194"/>
      <c r="F708" s="194"/>
      <c r="G708" s="194"/>
      <c r="H708" s="194"/>
      <c r="I708" s="194"/>
      <c r="J708" s="194"/>
      <c r="K708" s="194"/>
    </row>
    <row r="709" spans="1:11">
      <c r="A709" s="194"/>
      <c r="B709" s="194"/>
      <c r="C709" s="194"/>
      <c r="D709" s="194"/>
      <c r="E709" s="194"/>
      <c r="F709" s="194"/>
      <c r="G709" s="194"/>
      <c r="H709" s="194"/>
      <c r="I709" s="194"/>
      <c r="J709" s="194"/>
      <c r="K709" s="194"/>
    </row>
    <row r="710" spans="1:11">
      <c r="A710" s="194"/>
      <c r="B710" s="194"/>
      <c r="C710" s="194"/>
      <c r="D710" s="194"/>
      <c r="E710" s="194"/>
      <c r="F710" s="194"/>
      <c r="G710" s="194"/>
      <c r="H710" s="194"/>
      <c r="I710" s="194"/>
      <c r="J710" s="194"/>
      <c r="K710" s="194"/>
    </row>
    <row r="711" spans="1:11">
      <c r="A711" s="194"/>
      <c r="B711" s="194"/>
      <c r="C711" s="194"/>
      <c r="D711" s="194"/>
      <c r="E711" s="194"/>
      <c r="F711" s="194"/>
      <c r="G711" s="194"/>
      <c r="H711" s="194"/>
      <c r="I711" s="194"/>
      <c r="J711" s="194"/>
      <c r="K711" s="194"/>
    </row>
    <row r="712" spans="1:11">
      <c r="A712" s="194"/>
      <c r="B712" s="194"/>
      <c r="C712" s="194"/>
      <c r="D712" s="194"/>
      <c r="E712" s="194"/>
      <c r="F712" s="194"/>
      <c r="G712" s="194"/>
      <c r="H712" s="194"/>
      <c r="I712" s="194"/>
      <c r="J712" s="194"/>
      <c r="K712" s="194"/>
    </row>
    <row r="713" spans="1:11">
      <c r="A713" s="194"/>
      <c r="B713" s="194"/>
      <c r="C713" s="194"/>
      <c r="D713" s="194"/>
      <c r="E713" s="194"/>
      <c r="F713" s="194"/>
      <c r="G713" s="194"/>
      <c r="H713" s="194"/>
      <c r="I713" s="194"/>
      <c r="J713" s="194"/>
      <c r="K713" s="194"/>
    </row>
    <row r="714" spans="1:11">
      <c r="A714" s="194"/>
      <c r="B714" s="194"/>
      <c r="C714" s="194"/>
      <c r="D714" s="194"/>
      <c r="E714" s="194"/>
      <c r="F714" s="194"/>
      <c r="G714" s="194"/>
      <c r="H714" s="194"/>
      <c r="I714" s="194"/>
      <c r="J714" s="194"/>
      <c r="K714" s="194"/>
    </row>
    <row r="715" spans="1:11">
      <c r="A715" s="194"/>
      <c r="B715" s="194"/>
      <c r="C715" s="194"/>
      <c r="D715" s="194"/>
      <c r="E715" s="194"/>
      <c r="F715" s="194"/>
      <c r="G715" s="194"/>
      <c r="H715" s="194"/>
      <c r="I715" s="194"/>
      <c r="J715" s="194"/>
      <c r="K715" s="194"/>
    </row>
    <row r="716" spans="1:11">
      <c r="A716" s="194"/>
      <c r="B716" s="194"/>
      <c r="C716" s="194"/>
      <c r="D716" s="194"/>
      <c r="E716" s="194"/>
      <c r="F716" s="194"/>
      <c r="G716" s="194"/>
      <c r="H716" s="194"/>
      <c r="I716" s="194"/>
      <c r="J716" s="194"/>
      <c r="K716" s="194"/>
    </row>
    <row r="717" spans="1:11">
      <c r="A717" s="194"/>
      <c r="B717" s="194"/>
      <c r="C717" s="194"/>
      <c r="D717" s="194"/>
      <c r="E717" s="194"/>
      <c r="F717" s="194"/>
      <c r="G717" s="194"/>
      <c r="H717" s="194"/>
      <c r="I717" s="194"/>
      <c r="J717" s="194"/>
      <c r="K717" s="194"/>
    </row>
    <row r="718" spans="1:11">
      <c r="A718" s="194"/>
      <c r="B718" s="194"/>
      <c r="C718" s="194"/>
      <c r="D718" s="194"/>
      <c r="E718" s="194"/>
      <c r="F718" s="194"/>
      <c r="G718" s="194"/>
      <c r="H718" s="194"/>
      <c r="I718" s="194"/>
      <c r="J718" s="194"/>
      <c r="K718" s="194"/>
    </row>
    <row r="719" spans="1:11">
      <c r="A719" s="194"/>
      <c r="B719" s="194"/>
      <c r="C719" s="194"/>
      <c r="D719" s="194"/>
      <c r="E719" s="194"/>
      <c r="F719" s="194"/>
      <c r="G719" s="194"/>
      <c r="H719" s="194"/>
      <c r="I719" s="194"/>
      <c r="J719" s="194"/>
      <c r="K719" s="194"/>
    </row>
    <row r="720" spans="1:11">
      <c r="A720" s="194"/>
      <c r="B720" s="194"/>
      <c r="C720" s="194"/>
      <c r="D720" s="194"/>
      <c r="E720" s="194"/>
      <c r="F720" s="194"/>
      <c r="G720" s="194"/>
      <c r="H720" s="194"/>
      <c r="I720" s="194"/>
      <c r="J720" s="194"/>
      <c r="K720" s="194"/>
    </row>
    <row r="721" spans="1:11">
      <c r="A721" s="194"/>
      <c r="B721" s="194"/>
      <c r="C721" s="194"/>
      <c r="D721" s="194"/>
      <c r="E721" s="194"/>
      <c r="F721" s="194"/>
      <c r="G721" s="194"/>
      <c r="H721" s="194"/>
      <c r="I721" s="194"/>
      <c r="J721" s="194"/>
      <c r="K721" s="194"/>
    </row>
    <row r="722" spans="1:11">
      <c r="A722" s="194"/>
      <c r="B722" s="194"/>
      <c r="C722" s="194"/>
      <c r="D722" s="194"/>
      <c r="E722" s="194"/>
      <c r="F722" s="194"/>
      <c r="G722" s="194"/>
      <c r="H722" s="194"/>
      <c r="I722" s="194"/>
      <c r="J722" s="194"/>
      <c r="K722" s="194"/>
    </row>
    <row r="723" spans="1:11">
      <c r="A723" s="194"/>
      <c r="B723" s="194"/>
      <c r="C723" s="194"/>
      <c r="D723" s="194"/>
      <c r="E723" s="194"/>
      <c r="F723" s="194"/>
      <c r="G723" s="194"/>
      <c r="H723" s="194"/>
      <c r="I723" s="194"/>
      <c r="J723" s="194"/>
      <c r="K723" s="194"/>
    </row>
    <row r="724" spans="1:11">
      <c r="A724" s="194"/>
      <c r="B724" s="194"/>
      <c r="C724" s="194"/>
      <c r="D724" s="194"/>
      <c r="E724" s="194"/>
      <c r="F724" s="194"/>
      <c r="G724" s="194"/>
      <c r="H724" s="194"/>
      <c r="I724" s="194"/>
      <c r="J724" s="194"/>
      <c r="K724" s="194"/>
    </row>
    <row r="725" spans="1:11">
      <c r="A725" s="194"/>
      <c r="B725" s="194"/>
      <c r="C725" s="194"/>
      <c r="D725" s="194"/>
      <c r="E725" s="194"/>
      <c r="F725" s="194"/>
      <c r="G725" s="194"/>
      <c r="H725" s="194"/>
      <c r="I725" s="194"/>
      <c r="J725" s="194"/>
      <c r="K725" s="194"/>
    </row>
    <row r="726" spans="1:11">
      <c r="A726" s="194"/>
      <c r="B726" s="194"/>
      <c r="C726" s="194"/>
      <c r="D726" s="194"/>
      <c r="E726" s="194"/>
      <c r="F726" s="194"/>
      <c r="G726" s="194"/>
      <c r="H726" s="194"/>
      <c r="I726" s="194"/>
      <c r="J726" s="194"/>
      <c r="K726" s="194"/>
    </row>
    <row r="727" spans="1:11">
      <c r="A727" s="194"/>
      <c r="B727" s="194"/>
      <c r="C727" s="194"/>
      <c r="D727" s="194"/>
      <c r="E727" s="194"/>
      <c r="F727" s="194"/>
      <c r="G727" s="194"/>
      <c r="H727" s="194"/>
      <c r="I727" s="194"/>
      <c r="J727" s="194"/>
      <c r="K727" s="194"/>
    </row>
    <row r="728" spans="1:11">
      <c r="A728" s="194"/>
      <c r="B728" s="194"/>
      <c r="C728" s="194"/>
      <c r="D728" s="194"/>
      <c r="E728" s="194"/>
      <c r="F728" s="194"/>
      <c r="G728" s="194"/>
      <c r="H728" s="194"/>
      <c r="I728" s="194"/>
      <c r="J728" s="194"/>
      <c r="K728" s="194"/>
    </row>
    <row r="729" spans="1:11">
      <c r="A729" s="194"/>
      <c r="B729" s="194"/>
      <c r="C729" s="194"/>
      <c r="D729" s="194"/>
      <c r="E729" s="194"/>
      <c r="F729" s="194"/>
      <c r="G729" s="194"/>
      <c r="H729" s="194"/>
      <c r="I729" s="194"/>
      <c r="J729" s="194"/>
      <c r="K729" s="194"/>
    </row>
    <row r="730" spans="1:11">
      <c r="A730" s="194"/>
      <c r="B730" s="194"/>
      <c r="C730" s="194"/>
      <c r="D730" s="194"/>
      <c r="E730" s="194"/>
      <c r="F730" s="194"/>
      <c r="G730" s="194"/>
      <c r="H730" s="194"/>
      <c r="I730" s="194"/>
      <c r="J730" s="194"/>
      <c r="K730" s="194"/>
    </row>
    <row r="731" spans="1:11">
      <c r="A731" s="194"/>
      <c r="B731" s="194"/>
      <c r="C731" s="194"/>
      <c r="D731" s="194"/>
      <c r="E731" s="194"/>
      <c r="F731" s="194"/>
      <c r="G731" s="194"/>
      <c r="H731" s="194"/>
      <c r="I731" s="194"/>
      <c r="J731" s="194"/>
      <c r="K731" s="194"/>
    </row>
    <row r="732" spans="1:11">
      <c r="A732" s="194"/>
      <c r="B732" s="194"/>
      <c r="C732" s="194"/>
      <c r="D732" s="194"/>
      <c r="E732" s="194"/>
      <c r="F732" s="194"/>
      <c r="G732" s="194"/>
      <c r="H732" s="194"/>
      <c r="I732" s="194"/>
      <c r="J732" s="194"/>
      <c r="K732" s="194"/>
    </row>
    <row r="733" spans="1:11">
      <c r="A733" s="194"/>
      <c r="B733" s="194"/>
      <c r="C733" s="194"/>
      <c r="D733" s="194"/>
      <c r="E733" s="194"/>
      <c r="F733" s="194"/>
      <c r="G733" s="194"/>
      <c r="H733" s="194"/>
      <c r="I733" s="194"/>
      <c r="J733" s="194"/>
      <c r="K733" s="194"/>
    </row>
    <row r="734" spans="1:11">
      <c r="A734" s="194"/>
      <c r="B734" s="194"/>
      <c r="C734" s="194"/>
      <c r="D734" s="194"/>
      <c r="E734" s="194"/>
      <c r="F734" s="194"/>
      <c r="G734" s="194"/>
      <c r="H734" s="194"/>
      <c r="I734" s="194"/>
      <c r="J734" s="194"/>
      <c r="K734" s="194"/>
    </row>
    <row r="735" spans="1:11">
      <c r="A735" s="194"/>
      <c r="B735" s="194"/>
      <c r="C735" s="194"/>
      <c r="D735" s="194"/>
      <c r="E735" s="194"/>
      <c r="F735" s="194"/>
      <c r="G735" s="194"/>
      <c r="H735" s="194"/>
      <c r="I735" s="194"/>
      <c r="J735" s="194"/>
      <c r="K735" s="194"/>
    </row>
    <row r="736" spans="1:11">
      <c r="A736" s="194"/>
      <c r="B736" s="194"/>
      <c r="C736" s="194"/>
      <c r="D736" s="194"/>
      <c r="E736" s="194"/>
      <c r="F736" s="194"/>
      <c r="G736" s="194"/>
      <c r="H736" s="194"/>
      <c r="I736" s="194"/>
      <c r="J736" s="194"/>
      <c r="K736" s="194"/>
    </row>
    <row r="737" spans="1:11">
      <c r="A737" s="194"/>
      <c r="B737" s="194"/>
      <c r="C737" s="194"/>
      <c r="D737" s="194"/>
      <c r="E737" s="194"/>
      <c r="F737" s="194"/>
      <c r="G737" s="194"/>
      <c r="H737" s="194"/>
      <c r="I737" s="194"/>
      <c r="J737" s="194"/>
      <c r="K737" s="194"/>
    </row>
    <row r="738" spans="1:11">
      <c r="A738" s="194"/>
      <c r="B738" s="194"/>
      <c r="C738" s="194"/>
      <c r="D738" s="194"/>
      <c r="E738" s="194"/>
      <c r="F738" s="194"/>
      <c r="G738" s="194"/>
      <c r="H738" s="194"/>
      <c r="I738" s="194"/>
      <c r="J738" s="194"/>
      <c r="K738" s="194"/>
    </row>
    <row r="739" spans="1:11">
      <c r="A739" s="194"/>
      <c r="B739" s="194"/>
      <c r="C739" s="194"/>
      <c r="D739" s="194"/>
      <c r="E739" s="194"/>
      <c r="F739" s="194"/>
      <c r="G739" s="194"/>
      <c r="H739" s="194"/>
      <c r="I739" s="194"/>
      <c r="J739" s="194"/>
      <c r="K739" s="194"/>
    </row>
    <row r="740" spans="1:11">
      <c r="A740" s="194"/>
      <c r="B740" s="194"/>
      <c r="C740" s="194"/>
      <c r="D740" s="194"/>
      <c r="E740" s="194"/>
      <c r="F740" s="194"/>
      <c r="G740" s="194"/>
      <c r="H740" s="194"/>
      <c r="I740" s="194"/>
      <c r="J740" s="194"/>
      <c r="K740" s="194"/>
    </row>
    <row r="741" spans="1:11">
      <c r="A741" s="194"/>
      <c r="B741" s="194"/>
      <c r="C741" s="194"/>
      <c r="D741" s="194"/>
      <c r="E741" s="194"/>
      <c r="F741" s="194"/>
      <c r="G741" s="194"/>
      <c r="H741" s="194"/>
      <c r="I741" s="194"/>
      <c r="J741" s="194"/>
      <c r="K741" s="194"/>
    </row>
    <row r="742" spans="1:11">
      <c r="A742" s="194"/>
      <c r="B742" s="194"/>
      <c r="C742" s="194"/>
      <c r="D742" s="194"/>
      <c r="E742" s="194"/>
      <c r="F742" s="194"/>
      <c r="G742" s="194"/>
      <c r="H742" s="194"/>
      <c r="I742" s="194"/>
      <c r="J742" s="194"/>
      <c r="K742" s="194"/>
    </row>
    <row r="743" spans="1:11">
      <c r="A743" s="194"/>
      <c r="B743" s="194"/>
      <c r="C743" s="194"/>
      <c r="D743" s="194"/>
      <c r="E743" s="194"/>
      <c r="F743" s="194"/>
      <c r="G743" s="194"/>
      <c r="H743" s="194"/>
      <c r="I743" s="194"/>
      <c r="J743" s="194"/>
      <c r="K743" s="194"/>
    </row>
    <row r="744" spans="1:11">
      <c r="A744" s="194"/>
      <c r="B744" s="194"/>
      <c r="C744" s="194"/>
      <c r="D744" s="194"/>
      <c r="E744" s="194"/>
      <c r="F744" s="194"/>
      <c r="G744" s="194"/>
      <c r="H744" s="194"/>
      <c r="I744" s="194"/>
      <c r="J744" s="194"/>
      <c r="K744" s="194"/>
    </row>
    <row r="745" spans="1:11">
      <c r="A745" s="194"/>
      <c r="B745" s="194"/>
      <c r="C745" s="194"/>
      <c r="D745" s="194"/>
      <c r="E745" s="194"/>
      <c r="F745" s="194"/>
      <c r="G745" s="194"/>
      <c r="H745" s="194"/>
      <c r="I745" s="194"/>
      <c r="J745" s="194"/>
      <c r="K745" s="194"/>
    </row>
    <row r="746" spans="1:11">
      <c r="A746" s="194"/>
      <c r="B746" s="194"/>
      <c r="C746" s="194"/>
      <c r="D746" s="194"/>
      <c r="E746" s="194"/>
      <c r="F746" s="194"/>
      <c r="G746" s="194"/>
      <c r="H746" s="194"/>
      <c r="I746" s="194"/>
      <c r="J746" s="194"/>
      <c r="K746" s="194"/>
    </row>
    <row r="747" spans="1:11">
      <c r="A747" s="194"/>
      <c r="B747" s="194"/>
      <c r="C747" s="194"/>
      <c r="D747" s="194"/>
      <c r="E747" s="194"/>
      <c r="F747" s="194"/>
      <c r="G747" s="194"/>
      <c r="H747" s="194"/>
      <c r="I747" s="194"/>
      <c r="J747" s="194"/>
      <c r="K747" s="194"/>
    </row>
    <row r="748" spans="1:11">
      <c r="A748" s="194"/>
      <c r="B748" s="194"/>
      <c r="C748" s="194"/>
      <c r="D748" s="194"/>
      <c r="E748" s="194"/>
      <c r="F748" s="194"/>
      <c r="G748" s="194"/>
      <c r="H748" s="194"/>
      <c r="I748" s="194"/>
      <c r="J748" s="194"/>
      <c r="K748" s="194"/>
    </row>
    <row r="749" spans="1:11">
      <c r="A749" s="194"/>
      <c r="B749" s="194"/>
      <c r="C749" s="194"/>
      <c r="D749" s="194"/>
      <c r="E749" s="194"/>
      <c r="F749" s="194"/>
      <c r="G749" s="194"/>
      <c r="H749" s="194"/>
      <c r="I749" s="194"/>
      <c r="J749" s="194"/>
      <c r="K749" s="194"/>
    </row>
    <row r="750" spans="1:11">
      <c r="A750" s="194"/>
      <c r="B750" s="194"/>
      <c r="C750" s="194"/>
      <c r="D750" s="194"/>
      <c r="E750" s="194"/>
      <c r="F750" s="194"/>
      <c r="G750" s="194"/>
      <c r="H750" s="194"/>
      <c r="I750" s="194"/>
      <c r="J750" s="194"/>
      <c r="K750" s="194"/>
    </row>
    <row r="751" spans="1:11">
      <c r="A751" s="194"/>
      <c r="B751" s="194"/>
      <c r="C751" s="194"/>
      <c r="D751" s="194"/>
      <c r="E751" s="194"/>
      <c r="F751" s="194"/>
      <c r="G751" s="194"/>
      <c r="H751" s="194"/>
      <c r="I751" s="194"/>
      <c r="J751" s="194"/>
      <c r="K751" s="194"/>
    </row>
    <row r="752" spans="1:11">
      <c r="A752" s="194"/>
      <c r="B752" s="194"/>
      <c r="C752" s="194"/>
      <c r="D752" s="194"/>
      <c r="E752" s="194"/>
      <c r="F752" s="194"/>
      <c r="G752" s="194"/>
      <c r="H752" s="194"/>
      <c r="I752" s="194"/>
      <c r="J752" s="194"/>
      <c r="K752" s="194"/>
    </row>
    <row r="753" spans="1:11">
      <c r="A753" s="194"/>
      <c r="B753" s="194"/>
      <c r="C753" s="194"/>
      <c r="D753" s="194"/>
      <c r="E753" s="194"/>
      <c r="F753" s="194"/>
      <c r="G753" s="194"/>
      <c r="H753" s="194"/>
      <c r="I753" s="194"/>
      <c r="J753" s="194"/>
      <c r="K753" s="194"/>
    </row>
    <row r="754" spans="1:11">
      <c r="A754" s="194"/>
      <c r="B754" s="194"/>
      <c r="C754" s="194"/>
      <c r="D754" s="194"/>
      <c r="E754" s="194"/>
      <c r="F754" s="194"/>
      <c r="G754" s="194"/>
      <c r="H754" s="194"/>
      <c r="I754" s="194"/>
      <c r="J754" s="194"/>
      <c r="K754" s="194"/>
    </row>
    <row r="755" spans="1:11">
      <c r="A755" s="194"/>
      <c r="B755" s="194"/>
      <c r="C755" s="194"/>
      <c r="D755" s="194"/>
      <c r="E755" s="194"/>
      <c r="F755" s="194"/>
      <c r="G755" s="194"/>
      <c r="H755" s="194"/>
      <c r="I755" s="194"/>
      <c r="J755" s="194"/>
      <c r="K755" s="194"/>
    </row>
    <row r="756" spans="1:11">
      <c r="A756" s="194"/>
      <c r="B756" s="194"/>
      <c r="C756" s="194"/>
      <c r="D756" s="194"/>
      <c r="E756" s="194"/>
      <c r="F756" s="194"/>
      <c r="G756" s="194"/>
      <c r="H756" s="194"/>
      <c r="I756" s="194"/>
      <c r="J756" s="194"/>
      <c r="K756" s="194"/>
    </row>
    <row r="757" spans="1:11">
      <c r="A757" s="194"/>
      <c r="B757" s="194"/>
      <c r="C757" s="194"/>
      <c r="D757" s="194"/>
      <c r="E757" s="194"/>
      <c r="F757" s="194"/>
      <c r="G757" s="194"/>
      <c r="H757" s="194"/>
      <c r="I757" s="194"/>
      <c r="J757" s="194"/>
      <c r="K757" s="194"/>
    </row>
    <row r="758" spans="1:11">
      <c r="A758" s="194"/>
      <c r="B758" s="194"/>
      <c r="C758" s="194"/>
      <c r="D758" s="194"/>
      <c r="E758" s="194"/>
      <c r="F758" s="194"/>
      <c r="G758" s="194"/>
      <c r="H758" s="194"/>
      <c r="I758" s="194"/>
      <c r="J758" s="194"/>
      <c r="K758" s="194"/>
    </row>
    <row r="759" spans="1:11">
      <c r="A759" s="194"/>
      <c r="B759" s="194"/>
      <c r="C759" s="194"/>
      <c r="D759" s="194"/>
      <c r="E759" s="194"/>
      <c r="F759" s="194"/>
      <c r="G759" s="194"/>
      <c r="H759" s="194"/>
      <c r="I759" s="194"/>
      <c r="J759" s="194"/>
      <c r="K759" s="194"/>
    </row>
    <row r="760" spans="1:11">
      <c r="A760" s="194"/>
      <c r="B760" s="194"/>
      <c r="C760" s="194"/>
      <c r="D760" s="194"/>
      <c r="E760" s="194"/>
      <c r="F760" s="194"/>
      <c r="G760" s="194"/>
      <c r="H760" s="194"/>
      <c r="I760" s="194"/>
      <c r="J760" s="194"/>
      <c r="K760" s="194"/>
    </row>
    <row r="761" spans="1:11">
      <c r="A761" s="194"/>
      <c r="B761" s="194"/>
      <c r="C761" s="194"/>
      <c r="D761" s="194"/>
      <c r="E761" s="194"/>
      <c r="F761" s="194"/>
      <c r="G761" s="194"/>
      <c r="H761" s="194"/>
      <c r="I761" s="194"/>
      <c r="J761" s="194"/>
      <c r="K761" s="194"/>
    </row>
    <row r="762" spans="1:11">
      <c r="A762" s="194"/>
      <c r="B762" s="194"/>
      <c r="C762" s="194"/>
      <c r="D762" s="194"/>
      <c r="E762" s="194"/>
      <c r="F762" s="194"/>
      <c r="G762" s="194"/>
      <c r="H762" s="194"/>
      <c r="I762" s="194"/>
      <c r="J762" s="194"/>
      <c r="K762" s="194"/>
    </row>
    <row r="763" spans="1:11">
      <c r="A763" s="194"/>
      <c r="B763" s="194"/>
      <c r="C763" s="194"/>
      <c r="D763" s="194"/>
      <c r="E763" s="194"/>
      <c r="F763" s="194"/>
      <c r="G763" s="194"/>
      <c r="H763" s="194"/>
      <c r="I763" s="194"/>
      <c r="J763" s="194"/>
      <c r="K763" s="194"/>
    </row>
    <row r="764" spans="1:11">
      <c r="A764" s="194"/>
      <c r="B764" s="194"/>
      <c r="C764" s="194"/>
      <c r="D764" s="194"/>
      <c r="E764" s="194"/>
      <c r="F764" s="194"/>
      <c r="G764" s="194"/>
      <c r="H764" s="194"/>
      <c r="I764" s="194"/>
      <c r="J764" s="194"/>
      <c r="K764" s="194"/>
    </row>
    <row r="765" spans="1:11">
      <c r="A765" s="194"/>
      <c r="B765" s="194"/>
      <c r="C765" s="194"/>
      <c r="D765" s="194"/>
      <c r="E765" s="194"/>
      <c r="F765" s="194"/>
      <c r="G765" s="194"/>
      <c r="H765" s="194"/>
      <c r="I765" s="194"/>
      <c r="J765" s="194"/>
      <c r="K765" s="194"/>
    </row>
    <row r="766" spans="1:11">
      <c r="A766" s="194"/>
      <c r="B766" s="194"/>
      <c r="C766" s="194"/>
      <c r="D766" s="194"/>
      <c r="E766" s="194"/>
      <c r="F766" s="194"/>
      <c r="G766" s="194"/>
      <c r="H766" s="194"/>
      <c r="I766" s="194"/>
      <c r="J766" s="194"/>
      <c r="K766" s="194"/>
    </row>
    <row r="767" spans="1:11">
      <c r="A767" s="194"/>
      <c r="B767" s="194"/>
      <c r="C767" s="194"/>
      <c r="D767" s="194"/>
      <c r="E767" s="194"/>
      <c r="F767" s="194"/>
      <c r="G767" s="194"/>
      <c r="H767" s="194"/>
      <c r="I767" s="194"/>
      <c r="J767" s="194"/>
      <c r="K767" s="194"/>
    </row>
    <row r="768" spans="1:11">
      <c r="A768" s="194"/>
      <c r="B768" s="194"/>
      <c r="C768" s="194"/>
      <c r="D768" s="194"/>
      <c r="E768" s="194"/>
      <c r="F768" s="194"/>
      <c r="G768" s="194"/>
      <c r="H768" s="194"/>
      <c r="I768" s="194"/>
      <c r="J768" s="194"/>
      <c r="K768" s="194"/>
    </row>
    <row r="769" spans="1:11">
      <c r="A769" s="194"/>
      <c r="B769" s="194"/>
      <c r="C769" s="194"/>
      <c r="D769" s="194"/>
      <c r="E769" s="194"/>
      <c r="F769" s="194"/>
      <c r="G769" s="194"/>
      <c r="H769" s="194"/>
      <c r="I769" s="194"/>
      <c r="J769" s="194"/>
      <c r="K769" s="194"/>
    </row>
    <row r="770" spans="1:11">
      <c r="A770" s="194"/>
      <c r="B770" s="194"/>
      <c r="C770" s="194"/>
      <c r="D770" s="194"/>
      <c r="E770" s="194"/>
      <c r="F770" s="194"/>
      <c r="G770" s="194"/>
      <c r="H770" s="194"/>
      <c r="I770" s="194"/>
      <c r="J770" s="194"/>
      <c r="K770" s="194"/>
    </row>
    <row r="771" spans="1:11">
      <c r="A771" s="194"/>
      <c r="B771" s="194"/>
      <c r="C771" s="194"/>
      <c r="D771" s="194"/>
      <c r="E771" s="194"/>
      <c r="F771" s="194"/>
      <c r="G771" s="194"/>
      <c r="H771" s="194"/>
      <c r="I771" s="194"/>
      <c r="J771" s="194"/>
      <c r="K771" s="194"/>
    </row>
    <row r="772" spans="1:11">
      <c r="A772" s="194"/>
      <c r="B772" s="194"/>
      <c r="C772" s="194"/>
      <c r="D772" s="194"/>
      <c r="E772" s="194"/>
      <c r="F772" s="194"/>
      <c r="G772" s="194"/>
      <c r="H772" s="194"/>
      <c r="I772" s="194"/>
      <c r="J772" s="194"/>
      <c r="K772" s="194"/>
    </row>
    <row r="773" spans="1:11">
      <c r="A773" s="194"/>
      <c r="B773" s="194"/>
      <c r="C773" s="194"/>
      <c r="D773" s="194"/>
      <c r="E773" s="194"/>
      <c r="F773" s="194"/>
      <c r="G773" s="194"/>
      <c r="H773" s="194"/>
      <c r="I773" s="194"/>
      <c r="J773" s="194"/>
      <c r="K773" s="194"/>
    </row>
    <row r="774" spans="1:11">
      <c r="A774" s="194"/>
      <c r="B774" s="194"/>
      <c r="C774" s="194"/>
      <c r="D774" s="194"/>
      <c r="E774" s="194"/>
      <c r="F774" s="194"/>
      <c r="G774" s="194"/>
      <c r="H774" s="194"/>
      <c r="I774" s="194"/>
      <c r="J774" s="194"/>
      <c r="K774" s="194"/>
    </row>
    <row r="775" spans="1:11">
      <c r="A775" s="194"/>
      <c r="B775" s="194"/>
      <c r="C775" s="194"/>
      <c r="D775" s="194"/>
      <c r="E775" s="194"/>
      <c r="F775" s="194"/>
      <c r="G775" s="194"/>
      <c r="H775" s="194"/>
      <c r="I775" s="194"/>
      <c r="J775" s="194"/>
      <c r="K775" s="194"/>
    </row>
    <row r="776" spans="1:11">
      <c r="A776" s="194"/>
      <c r="B776" s="194"/>
      <c r="C776" s="194"/>
      <c r="D776" s="194"/>
      <c r="E776" s="194"/>
      <c r="F776" s="194"/>
      <c r="G776" s="194"/>
      <c r="H776" s="194"/>
      <c r="I776" s="194"/>
      <c r="J776" s="194"/>
      <c r="K776" s="194"/>
    </row>
    <row r="777" spans="1:11">
      <c r="A777" s="194"/>
      <c r="B777" s="194"/>
      <c r="C777" s="194"/>
      <c r="D777" s="194"/>
      <c r="E777" s="194"/>
      <c r="F777" s="194"/>
      <c r="G777" s="194"/>
      <c r="H777" s="194"/>
      <c r="I777" s="194"/>
      <c r="J777" s="194"/>
      <c r="K777" s="194"/>
    </row>
    <row r="778" spans="1:11">
      <c r="A778" s="194"/>
      <c r="B778" s="194"/>
      <c r="C778" s="194"/>
      <c r="D778" s="194"/>
      <c r="E778" s="194"/>
      <c r="F778" s="194"/>
      <c r="G778" s="194"/>
      <c r="H778" s="194"/>
      <c r="I778" s="194"/>
      <c r="J778" s="194"/>
      <c r="K778" s="194"/>
    </row>
    <row r="779" spans="1:11">
      <c r="A779" s="194"/>
      <c r="B779" s="194"/>
      <c r="C779" s="194"/>
      <c r="D779" s="194"/>
      <c r="E779" s="194"/>
      <c r="F779" s="194"/>
      <c r="G779" s="194"/>
      <c r="H779" s="194"/>
      <c r="I779" s="194"/>
      <c r="J779" s="194"/>
      <c r="K779" s="194"/>
    </row>
    <row r="780" spans="1:11">
      <c r="A780" s="194"/>
      <c r="B780" s="194"/>
      <c r="C780" s="194"/>
      <c r="D780" s="194"/>
      <c r="E780" s="194"/>
      <c r="F780" s="194"/>
      <c r="G780" s="194"/>
      <c r="H780" s="194"/>
      <c r="I780" s="194"/>
      <c r="J780" s="194"/>
      <c r="K780" s="194"/>
    </row>
    <row r="781" spans="1:11">
      <c r="A781" s="194"/>
      <c r="B781" s="194"/>
      <c r="C781" s="194"/>
      <c r="D781" s="194"/>
      <c r="E781" s="194"/>
      <c r="F781" s="194"/>
      <c r="G781" s="194"/>
      <c r="H781" s="194"/>
      <c r="I781" s="194"/>
      <c r="J781" s="194"/>
      <c r="K781" s="194"/>
    </row>
    <row r="782" spans="1:11">
      <c r="A782" s="194"/>
      <c r="B782" s="194"/>
      <c r="C782" s="194"/>
      <c r="D782" s="194"/>
      <c r="E782" s="194"/>
      <c r="F782" s="194"/>
      <c r="G782" s="194"/>
      <c r="H782" s="194"/>
      <c r="I782" s="194"/>
      <c r="J782" s="194"/>
      <c r="K782" s="194"/>
    </row>
    <row r="783" spans="1:11">
      <c r="A783" s="194"/>
      <c r="B783" s="194"/>
      <c r="C783" s="194"/>
      <c r="D783" s="194"/>
      <c r="E783" s="194"/>
      <c r="F783" s="194"/>
      <c r="G783" s="194"/>
      <c r="H783" s="194"/>
      <c r="I783" s="194"/>
      <c r="J783" s="194"/>
      <c r="K783" s="194"/>
    </row>
    <row r="784" spans="1:11">
      <c r="A784" s="194"/>
      <c r="B784" s="194"/>
      <c r="C784" s="194"/>
      <c r="D784" s="194"/>
      <c r="E784" s="194"/>
      <c r="F784" s="194"/>
      <c r="G784" s="194"/>
      <c r="H784" s="194"/>
      <c r="I784" s="194"/>
      <c r="J784" s="194"/>
      <c r="K784" s="194"/>
    </row>
    <row r="785" spans="1:11">
      <c r="A785" s="194"/>
      <c r="B785" s="194"/>
      <c r="C785" s="194"/>
      <c r="D785" s="194"/>
      <c r="E785" s="194"/>
      <c r="F785" s="194"/>
      <c r="G785" s="194"/>
      <c r="H785" s="194"/>
      <c r="I785" s="194"/>
      <c r="J785" s="194"/>
      <c r="K785" s="194"/>
    </row>
    <row r="786" spans="1:11">
      <c r="A786" s="194"/>
      <c r="B786" s="194"/>
      <c r="C786" s="194"/>
      <c r="D786" s="194"/>
      <c r="E786" s="194"/>
      <c r="F786" s="194"/>
      <c r="G786" s="194"/>
      <c r="H786" s="194"/>
      <c r="I786" s="194"/>
      <c r="J786" s="194"/>
      <c r="K786" s="194"/>
    </row>
    <row r="787" spans="1:11">
      <c r="A787" s="194"/>
      <c r="B787" s="194"/>
      <c r="C787" s="194"/>
      <c r="D787" s="194"/>
      <c r="E787" s="194"/>
      <c r="F787" s="194"/>
      <c r="G787" s="194"/>
      <c r="H787" s="194"/>
      <c r="I787" s="194"/>
      <c r="J787" s="194"/>
      <c r="K787" s="194"/>
    </row>
    <row r="788" spans="1:11">
      <c r="A788" s="194"/>
      <c r="B788" s="194"/>
      <c r="C788" s="194"/>
      <c r="D788" s="194"/>
      <c r="E788" s="194"/>
      <c r="F788" s="194"/>
      <c r="G788" s="194"/>
      <c r="H788" s="194"/>
      <c r="I788" s="194"/>
      <c r="J788" s="194"/>
      <c r="K788" s="194"/>
    </row>
    <row r="789" spans="1:11">
      <c r="A789" s="194"/>
      <c r="B789" s="194"/>
      <c r="C789" s="194"/>
      <c r="D789" s="194"/>
      <c r="E789" s="194"/>
      <c r="F789" s="194"/>
      <c r="G789" s="194"/>
      <c r="H789" s="194"/>
      <c r="I789" s="194"/>
      <c r="J789" s="194"/>
      <c r="K789" s="194"/>
    </row>
    <row r="790" spans="1:11">
      <c r="A790" s="194"/>
      <c r="B790" s="194"/>
      <c r="C790" s="194"/>
      <c r="D790" s="194"/>
      <c r="E790" s="194"/>
      <c r="F790" s="194"/>
      <c r="G790" s="194"/>
      <c r="H790" s="194"/>
      <c r="I790" s="194"/>
      <c r="J790" s="194"/>
      <c r="K790" s="194"/>
    </row>
    <row r="791" spans="1:11">
      <c r="A791" s="194"/>
      <c r="B791" s="194"/>
      <c r="C791" s="194"/>
      <c r="D791" s="194"/>
      <c r="E791" s="194"/>
      <c r="F791" s="194"/>
      <c r="G791" s="194"/>
      <c r="H791" s="194"/>
      <c r="I791" s="194"/>
      <c r="J791" s="194"/>
      <c r="K791" s="194"/>
    </row>
    <row r="792" spans="1:11">
      <c r="A792" s="194"/>
      <c r="B792" s="194"/>
      <c r="C792" s="194"/>
      <c r="D792" s="194"/>
      <c r="E792" s="194"/>
      <c r="F792" s="194"/>
      <c r="G792" s="194"/>
      <c r="H792" s="194"/>
      <c r="I792" s="194"/>
      <c r="J792" s="194"/>
      <c r="K792" s="194"/>
    </row>
    <row r="793" spans="1:11">
      <c r="A793" s="194"/>
      <c r="B793" s="194"/>
      <c r="C793" s="194"/>
      <c r="D793" s="194"/>
      <c r="E793" s="194"/>
      <c r="F793" s="194"/>
      <c r="G793" s="194"/>
      <c r="H793" s="194"/>
      <c r="I793" s="194"/>
      <c r="J793" s="194"/>
      <c r="K793" s="194"/>
    </row>
    <row r="794" spans="1:11">
      <c r="A794" s="194"/>
      <c r="B794" s="194"/>
      <c r="C794" s="194"/>
      <c r="D794" s="194"/>
      <c r="E794" s="194"/>
      <c r="F794" s="194"/>
      <c r="G794" s="194"/>
      <c r="H794" s="194"/>
      <c r="I794" s="194"/>
      <c r="J794" s="194"/>
      <c r="K794" s="194"/>
    </row>
    <row r="795" spans="1:11">
      <c r="A795" s="194"/>
      <c r="B795" s="194"/>
      <c r="C795" s="194"/>
      <c r="D795" s="194"/>
      <c r="E795" s="194"/>
      <c r="F795" s="194"/>
      <c r="G795" s="194"/>
      <c r="H795" s="194"/>
      <c r="I795" s="194"/>
      <c r="J795" s="194"/>
      <c r="K795" s="194"/>
    </row>
    <row r="796" spans="1:11">
      <c r="A796" s="194"/>
      <c r="B796" s="194"/>
      <c r="C796" s="194"/>
      <c r="D796" s="194"/>
      <c r="E796" s="194"/>
      <c r="F796" s="194"/>
      <c r="G796" s="194"/>
      <c r="H796" s="194"/>
      <c r="I796" s="194"/>
      <c r="J796" s="194"/>
      <c r="K796" s="194"/>
    </row>
    <row r="797" spans="1:11">
      <c r="A797" s="194"/>
      <c r="B797" s="194"/>
      <c r="C797" s="194"/>
      <c r="D797" s="194"/>
      <c r="E797" s="194"/>
      <c r="F797" s="194"/>
      <c r="G797" s="194"/>
      <c r="H797" s="194"/>
      <c r="I797" s="194"/>
      <c r="J797" s="194"/>
      <c r="K797" s="194"/>
    </row>
    <row r="798" spans="1:11">
      <c r="A798" s="194"/>
      <c r="B798" s="194"/>
      <c r="C798" s="194"/>
      <c r="D798" s="194"/>
      <c r="E798" s="194"/>
      <c r="F798" s="194"/>
      <c r="G798" s="194"/>
      <c r="H798" s="194"/>
      <c r="I798" s="194"/>
      <c r="J798" s="194"/>
      <c r="K798" s="194"/>
    </row>
    <row r="799" spans="1:11">
      <c r="A799" s="194"/>
      <c r="B799" s="194"/>
      <c r="C799" s="194"/>
      <c r="D799" s="194"/>
      <c r="E799" s="194"/>
      <c r="F799" s="194"/>
      <c r="G799" s="194"/>
      <c r="H799" s="194"/>
      <c r="I799" s="194"/>
      <c r="J799" s="194"/>
      <c r="K799" s="194"/>
    </row>
    <row r="800" spans="1:11">
      <c r="A800" s="194"/>
      <c r="B800" s="194"/>
      <c r="C800" s="194"/>
      <c r="D800" s="194"/>
      <c r="E800" s="194"/>
      <c r="F800" s="194"/>
      <c r="G800" s="194"/>
      <c r="H800" s="194"/>
      <c r="I800" s="194"/>
      <c r="J800" s="194"/>
      <c r="K800" s="194"/>
    </row>
    <row r="801" spans="1:11">
      <c r="A801" s="194"/>
      <c r="B801" s="194"/>
      <c r="C801" s="194"/>
      <c r="D801" s="194"/>
      <c r="E801" s="194"/>
      <c r="F801" s="194"/>
      <c r="G801" s="194"/>
      <c r="H801" s="194"/>
      <c r="I801" s="194"/>
      <c r="J801" s="194"/>
      <c r="K801" s="194"/>
    </row>
    <row r="802" spans="1:11">
      <c r="A802" s="194"/>
      <c r="B802" s="194"/>
      <c r="C802" s="194"/>
      <c r="D802" s="194"/>
      <c r="E802" s="194"/>
      <c r="F802" s="194"/>
      <c r="G802" s="194"/>
      <c r="H802" s="194"/>
      <c r="I802" s="194"/>
      <c r="J802" s="194"/>
      <c r="K802" s="194"/>
    </row>
    <row r="803" spans="1:11">
      <c r="A803" s="194"/>
      <c r="B803" s="194"/>
      <c r="C803" s="194"/>
      <c r="D803" s="194"/>
      <c r="E803" s="194"/>
      <c r="F803" s="194"/>
      <c r="G803" s="194"/>
      <c r="H803" s="194"/>
      <c r="I803" s="194"/>
      <c r="J803" s="194"/>
      <c r="K803" s="194"/>
    </row>
    <row r="804" spans="1:11">
      <c r="A804" s="194"/>
      <c r="B804" s="194"/>
      <c r="C804" s="194"/>
      <c r="D804" s="194"/>
      <c r="E804" s="194"/>
      <c r="F804" s="194"/>
      <c r="G804" s="194"/>
      <c r="H804" s="194"/>
      <c r="I804" s="194"/>
      <c r="J804" s="194"/>
      <c r="K804" s="194"/>
    </row>
    <row r="805" spans="1:11">
      <c r="A805" s="194"/>
      <c r="B805" s="194"/>
      <c r="C805" s="194"/>
      <c r="D805" s="194"/>
      <c r="E805" s="194"/>
      <c r="F805" s="194"/>
      <c r="G805" s="194"/>
      <c r="H805" s="194"/>
      <c r="I805" s="194"/>
      <c r="J805" s="194"/>
      <c r="K805" s="194"/>
    </row>
    <row r="806" spans="1:11">
      <c r="A806" s="194"/>
      <c r="B806" s="194"/>
      <c r="C806" s="194"/>
      <c r="D806" s="194"/>
      <c r="E806" s="194"/>
      <c r="F806" s="194"/>
      <c r="G806" s="194"/>
      <c r="H806" s="194"/>
      <c r="I806" s="194"/>
      <c r="J806" s="194"/>
      <c r="K806" s="194"/>
    </row>
    <row r="807" spans="1:11">
      <c r="A807" s="194"/>
      <c r="B807" s="194"/>
      <c r="C807" s="194"/>
      <c r="D807" s="194"/>
      <c r="E807" s="194"/>
      <c r="F807" s="194"/>
      <c r="G807" s="194"/>
      <c r="H807" s="194"/>
      <c r="I807" s="194"/>
      <c r="J807" s="194"/>
      <c r="K807" s="194"/>
    </row>
    <row r="808" spans="1:11">
      <c r="A808" s="194"/>
      <c r="B808" s="194"/>
      <c r="C808" s="194"/>
      <c r="D808" s="194"/>
      <c r="E808" s="194"/>
      <c r="F808" s="194"/>
      <c r="G808" s="194"/>
      <c r="H808" s="194"/>
      <c r="I808" s="194"/>
      <c r="J808" s="194"/>
      <c r="K808" s="194"/>
    </row>
    <row r="809" spans="1:11">
      <c r="A809" s="194"/>
      <c r="B809" s="194"/>
      <c r="C809" s="194"/>
      <c r="D809" s="194"/>
      <c r="E809" s="194"/>
      <c r="F809" s="194"/>
      <c r="G809" s="194"/>
      <c r="H809" s="194"/>
      <c r="I809" s="194"/>
      <c r="J809" s="194"/>
      <c r="K809" s="194"/>
    </row>
    <row r="810" spans="1:11">
      <c r="A810" s="194"/>
      <c r="B810" s="194"/>
      <c r="C810" s="194"/>
      <c r="D810" s="194"/>
      <c r="E810" s="194"/>
      <c r="F810" s="194"/>
      <c r="G810" s="194"/>
      <c r="H810" s="194"/>
      <c r="I810" s="194"/>
      <c r="J810" s="194"/>
      <c r="K810" s="194"/>
    </row>
    <row r="811" spans="1:11">
      <c r="A811" s="194"/>
      <c r="B811" s="194"/>
      <c r="C811" s="194"/>
      <c r="D811" s="194"/>
      <c r="E811" s="194"/>
      <c r="F811" s="194"/>
      <c r="G811" s="194"/>
      <c r="H811" s="194"/>
      <c r="I811" s="194"/>
      <c r="J811" s="194"/>
      <c r="K811" s="194"/>
    </row>
    <row r="812" spans="1:11">
      <c r="A812" s="194"/>
      <c r="B812" s="194"/>
      <c r="C812" s="194"/>
      <c r="D812" s="194"/>
      <c r="E812" s="194"/>
      <c r="F812" s="194"/>
      <c r="G812" s="194"/>
      <c r="H812" s="194"/>
      <c r="I812" s="194"/>
      <c r="J812" s="194"/>
      <c r="K812" s="194"/>
    </row>
    <row r="813" spans="1:11">
      <c r="A813" s="194"/>
      <c r="B813" s="194"/>
      <c r="C813" s="194"/>
      <c r="D813" s="194"/>
      <c r="E813" s="194"/>
      <c r="F813" s="194"/>
      <c r="G813" s="194"/>
      <c r="H813" s="194"/>
      <c r="I813" s="194"/>
      <c r="J813" s="194"/>
      <c r="K813" s="194"/>
    </row>
    <row r="814" spans="1:11">
      <c r="A814" s="194"/>
      <c r="B814" s="194"/>
      <c r="C814" s="194"/>
      <c r="D814" s="194"/>
      <c r="E814" s="194"/>
      <c r="F814" s="194"/>
      <c r="G814" s="194"/>
      <c r="H814" s="194"/>
      <c r="I814" s="194"/>
      <c r="J814" s="194"/>
      <c r="K814" s="194"/>
    </row>
    <row r="815" spans="1:11">
      <c r="A815" s="194"/>
      <c r="B815" s="194"/>
      <c r="C815" s="194"/>
      <c r="D815" s="194"/>
      <c r="E815" s="194"/>
      <c r="F815" s="194"/>
      <c r="G815" s="194"/>
      <c r="H815" s="194"/>
      <c r="I815" s="194"/>
      <c r="J815" s="194"/>
      <c r="K815" s="194"/>
    </row>
    <row r="816" spans="1:11">
      <c r="A816" s="194"/>
      <c r="B816" s="194"/>
      <c r="C816" s="194"/>
      <c r="D816" s="194"/>
      <c r="E816" s="194"/>
      <c r="F816" s="194"/>
      <c r="G816" s="194"/>
      <c r="H816" s="194"/>
      <c r="I816" s="194"/>
      <c r="J816" s="194"/>
      <c r="K816" s="194"/>
    </row>
    <row r="817" spans="1:11">
      <c r="A817" s="194"/>
      <c r="B817" s="194"/>
      <c r="C817" s="194"/>
      <c r="D817" s="194"/>
      <c r="E817" s="194"/>
      <c r="F817" s="194"/>
      <c r="G817" s="194"/>
      <c r="H817" s="194"/>
      <c r="I817" s="194"/>
      <c r="J817" s="194"/>
      <c r="K817" s="194"/>
    </row>
    <row r="818" spans="1:11">
      <c r="A818" s="194"/>
      <c r="B818" s="194"/>
      <c r="C818" s="194"/>
      <c r="D818" s="194"/>
      <c r="E818" s="194"/>
      <c r="F818" s="194"/>
      <c r="G818" s="194"/>
      <c r="H818" s="194"/>
      <c r="I818" s="194"/>
      <c r="J818" s="194"/>
      <c r="K818" s="194"/>
    </row>
    <row r="819" spans="1:11">
      <c r="A819" s="194"/>
      <c r="B819" s="194"/>
      <c r="C819" s="194"/>
      <c r="D819" s="194"/>
      <c r="E819" s="194"/>
      <c r="F819" s="194"/>
      <c r="G819" s="194"/>
      <c r="H819" s="194"/>
      <c r="I819" s="194"/>
      <c r="J819" s="194"/>
      <c r="K819" s="194"/>
    </row>
    <row r="820" spans="1:11">
      <c r="A820" s="194"/>
      <c r="B820" s="194"/>
      <c r="C820" s="194"/>
      <c r="D820" s="194"/>
      <c r="E820" s="194"/>
      <c r="F820" s="194"/>
      <c r="G820" s="194"/>
      <c r="H820" s="194"/>
      <c r="I820" s="194"/>
      <c r="J820" s="194"/>
      <c r="K820" s="194"/>
    </row>
    <row r="821" spans="1:11">
      <c r="A821" s="194"/>
      <c r="B821" s="194"/>
      <c r="C821" s="194"/>
      <c r="D821" s="194"/>
      <c r="E821" s="194"/>
      <c r="F821" s="194"/>
      <c r="G821" s="194"/>
      <c r="H821" s="194"/>
      <c r="I821" s="194"/>
      <c r="J821" s="194"/>
      <c r="K821" s="194"/>
    </row>
    <row r="822" spans="1:11">
      <c r="A822" s="194"/>
      <c r="B822" s="194"/>
      <c r="C822" s="194"/>
      <c r="D822" s="194"/>
      <c r="E822" s="194"/>
      <c r="F822" s="194"/>
      <c r="G822" s="194"/>
      <c r="H822" s="194"/>
      <c r="I822" s="194"/>
      <c r="J822" s="194"/>
      <c r="K822" s="194"/>
    </row>
    <row r="823" spans="1:11">
      <c r="A823" s="194"/>
      <c r="B823" s="194"/>
      <c r="C823" s="194"/>
      <c r="D823" s="194"/>
      <c r="E823" s="194"/>
      <c r="F823" s="194"/>
      <c r="G823" s="194"/>
      <c r="H823" s="194"/>
      <c r="I823" s="194"/>
      <c r="J823" s="194"/>
      <c r="K823" s="194"/>
    </row>
    <row r="824" spans="1:11">
      <c r="A824" s="194"/>
      <c r="B824" s="194"/>
      <c r="C824" s="194"/>
      <c r="D824" s="194"/>
      <c r="E824" s="194"/>
      <c r="F824" s="194"/>
      <c r="G824" s="194"/>
      <c r="H824" s="194"/>
      <c r="I824" s="194"/>
      <c r="J824" s="194"/>
      <c r="K824" s="194"/>
    </row>
    <row r="825" spans="1:11">
      <c r="A825" s="194"/>
      <c r="B825" s="194"/>
      <c r="C825" s="194"/>
      <c r="D825" s="194"/>
      <c r="E825" s="194"/>
      <c r="F825" s="194"/>
      <c r="G825" s="194"/>
      <c r="H825" s="194"/>
      <c r="I825" s="194"/>
      <c r="J825" s="194"/>
      <c r="K825" s="194"/>
    </row>
    <row r="826" spans="1:11">
      <c r="A826" s="194"/>
      <c r="B826" s="194"/>
      <c r="C826" s="194"/>
      <c r="D826" s="194"/>
      <c r="E826" s="194"/>
      <c r="F826" s="194"/>
      <c r="G826" s="194"/>
      <c r="H826" s="194"/>
      <c r="I826" s="194"/>
      <c r="J826" s="194"/>
      <c r="K826" s="194"/>
    </row>
    <row r="827" spans="1:11">
      <c r="A827" s="194"/>
      <c r="B827" s="194"/>
      <c r="C827" s="194"/>
      <c r="D827" s="194"/>
      <c r="E827" s="194"/>
      <c r="F827" s="194"/>
      <c r="G827" s="194"/>
      <c r="H827" s="194"/>
      <c r="I827" s="194"/>
      <c r="J827" s="194"/>
      <c r="K827" s="194"/>
    </row>
    <row r="828" spans="1:11">
      <c r="A828" s="194"/>
      <c r="B828" s="194"/>
      <c r="C828" s="194"/>
      <c r="D828" s="194"/>
      <c r="E828" s="194"/>
      <c r="F828" s="194"/>
      <c r="G828" s="194"/>
      <c r="H828" s="194"/>
      <c r="I828" s="194"/>
      <c r="J828" s="194"/>
      <c r="K828" s="194"/>
    </row>
    <row r="829" spans="1:11">
      <c r="A829" s="194"/>
      <c r="B829" s="194"/>
      <c r="C829" s="194"/>
      <c r="D829" s="194"/>
      <c r="E829" s="194"/>
      <c r="F829" s="194"/>
      <c r="G829" s="194"/>
      <c r="H829" s="194"/>
      <c r="I829" s="194"/>
      <c r="J829" s="194"/>
      <c r="K829" s="194"/>
    </row>
    <row r="830" spans="1:11">
      <c r="A830" s="194"/>
      <c r="B830" s="194"/>
      <c r="C830" s="194"/>
      <c r="D830" s="194"/>
      <c r="E830" s="194"/>
      <c r="F830" s="194"/>
      <c r="G830" s="194"/>
      <c r="H830" s="194"/>
      <c r="I830" s="194"/>
      <c r="J830" s="194"/>
      <c r="K830" s="194"/>
    </row>
    <row r="831" spans="1:11">
      <c r="A831" s="194"/>
      <c r="B831" s="194"/>
      <c r="C831" s="194"/>
      <c r="D831" s="194"/>
      <c r="E831" s="194"/>
      <c r="F831" s="194"/>
      <c r="G831" s="194"/>
      <c r="H831" s="194"/>
      <c r="I831" s="194"/>
      <c r="J831" s="194"/>
      <c r="K831" s="194"/>
    </row>
    <row r="832" spans="1:11">
      <c r="A832" s="194"/>
      <c r="B832" s="194"/>
      <c r="C832" s="194"/>
      <c r="D832" s="194"/>
      <c r="E832" s="194"/>
      <c r="F832" s="194"/>
      <c r="G832" s="194"/>
      <c r="H832" s="194"/>
      <c r="I832" s="194"/>
      <c r="J832" s="194"/>
      <c r="K832" s="194"/>
    </row>
    <row r="833" spans="1:11">
      <c r="A833" s="194"/>
      <c r="B833" s="194"/>
      <c r="C833" s="194"/>
      <c r="D833" s="194"/>
      <c r="E833" s="194"/>
      <c r="F833" s="194"/>
      <c r="G833" s="194"/>
      <c r="H833" s="194"/>
      <c r="I833" s="194"/>
      <c r="J833" s="194"/>
      <c r="K833" s="194"/>
    </row>
    <row r="834" spans="1:11">
      <c r="A834" s="194"/>
      <c r="B834" s="194"/>
      <c r="C834" s="194"/>
      <c r="D834" s="194"/>
      <c r="E834" s="194"/>
      <c r="F834" s="194"/>
      <c r="G834" s="194"/>
      <c r="H834" s="194"/>
      <c r="I834" s="194"/>
      <c r="J834" s="194"/>
      <c r="K834" s="194"/>
    </row>
    <row r="835" spans="1:11">
      <c r="A835" s="194"/>
      <c r="B835" s="194"/>
      <c r="C835" s="194"/>
      <c r="D835" s="194"/>
      <c r="E835" s="194"/>
      <c r="F835" s="194"/>
      <c r="G835" s="194"/>
      <c r="H835" s="194"/>
      <c r="I835" s="194"/>
      <c r="J835" s="194"/>
      <c r="K835" s="194"/>
    </row>
    <row r="836" spans="1:11">
      <c r="A836" s="194"/>
      <c r="B836" s="194"/>
      <c r="C836" s="194"/>
      <c r="D836" s="194"/>
      <c r="E836" s="194"/>
      <c r="F836" s="194"/>
      <c r="G836" s="194"/>
      <c r="H836" s="194"/>
      <c r="I836" s="194"/>
      <c r="J836" s="194"/>
      <c r="K836" s="194"/>
    </row>
    <row r="837" spans="1:11">
      <c r="A837" s="194"/>
      <c r="B837" s="194"/>
      <c r="C837" s="194"/>
      <c r="D837" s="194"/>
      <c r="E837" s="194"/>
      <c r="F837" s="194"/>
      <c r="G837" s="194"/>
      <c r="H837" s="194"/>
      <c r="I837" s="194"/>
      <c r="J837" s="194"/>
      <c r="K837" s="194"/>
    </row>
    <row r="838" spans="1:11">
      <c r="A838" s="194"/>
      <c r="B838" s="194"/>
      <c r="C838" s="194"/>
      <c r="D838" s="194"/>
      <c r="E838" s="194"/>
      <c r="F838" s="194"/>
      <c r="G838" s="194"/>
      <c r="H838" s="194"/>
      <c r="I838" s="194"/>
      <c r="J838" s="194"/>
      <c r="K838" s="194"/>
    </row>
    <row r="839" spans="1:11">
      <c r="A839" s="194"/>
      <c r="B839" s="194"/>
      <c r="C839" s="194"/>
      <c r="D839" s="194"/>
      <c r="E839" s="194"/>
      <c r="F839" s="194"/>
      <c r="G839" s="194"/>
      <c r="H839" s="194"/>
      <c r="I839" s="194"/>
      <c r="J839" s="194"/>
      <c r="K839" s="194"/>
    </row>
    <row r="840" spans="1:11">
      <c r="A840" s="194"/>
      <c r="B840" s="194"/>
      <c r="C840" s="194"/>
      <c r="D840" s="194"/>
      <c r="E840" s="194"/>
      <c r="F840" s="194"/>
      <c r="G840" s="194"/>
      <c r="H840" s="194"/>
      <c r="I840" s="194"/>
      <c r="J840" s="194"/>
      <c r="K840" s="194"/>
    </row>
    <row r="841" spans="1:11">
      <c r="A841" s="194"/>
      <c r="B841" s="194"/>
      <c r="C841" s="194"/>
      <c r="D841" s="194"/>
      <c r="E841" s="194"/>
      <c r="F841" s="194"/>
      <c r="G841" s="194"/>
      <c r="H841" s="194"/>
      <c r="I841" s="194"/>
      <c r="J841" s="194"/>
      <c r="K841" s="194"/>
    </row>
    <row r="842" spans="1:11">
      <c r="A842" s="194"/>
      <c r="B842" s="194"/>
      <c r="C842" s="194"/>
      <c r="D842" s="194"/>
      <c r="E842" s="194"/>
      <c r="F842" s="194"/>
      <c r="G842" s="194"/>
      <c r="H842" s="194"/>
      <c r="I842" s="194"/>
      <c r="J842" s="194"/>
      <c r="K842" s="194"/>
    </row>
    <row r="843" spans="1:11">
      <c r="A843" s="194"/>
      <c r="B843" s="194"/>
      <c r="C843" s="194"/>
      <c r="D843" s="194"/>
      <c r="E843" s="194"/>
      <c r="F843" s="194"/>
      <c r="G843" s="194"/>
      <c r="H843" s="194"/>
      <c r="I843" s="194"/>
      <c r="J843" s="194"/>
      <c r="K843" s="194"/>
    </row>
    <row r="844" spans="1:11">
      <c r="A844" s="194"/>
      <c r="B844" s="194"/>
      <c r="C844" s="194"/>
      <c r="D844" s="194"/>
      <c r="E844" s="194"/>
      <c r="F844" s="194"/>
      <c r="G844" s="194"/>
      <c r="H844" s="194"/>
      <c r="I844" s="194"/>
      <c r="J844" s="194"/>
      <c r="K844" s="194"/>
    </row>
    <row r="845" spans="1:11">
      <c r="A845" s="194"/>
      <c r="B845" s="194"/>
      <c r="C845" s="194"/>
      <c r="D845" s="194"/>
      <c r="E845" s="194"/>
      <c r="F845" s="194"/>
      <c r="G845" s="194"/>
      <c r="H845" s="194"/>
      <c r="I845" s="194"/>
      <c r="J845" s="194"/>
      <c r="K845" s="194"/>
    </row>
    <row r="846" spans="1:11">
      <c r="A846" s="194"/>
      <c r="B846" s="194"/>
      <c r="C846" s="194"/>
      <c r="D846" s="194"/>
      <c r="E846" s="194"/>
      <c r="F846" s="194"/>
      <c r="G846" s="194"/>
      <c r="H846" s="194"/>
      <c r="I846" s="194"/>
      <c r="J846" s="194"/>
      <c r="K846" s="194"/>
    </row>
    <row r="847" spans="1:11">
      <c r="A847" s="194"/>
      <c r="B847" s="194"/>
      <c r="C847" s="194"/>
      <c r="D847" s="194"/>
      <c r="E847" s="194"/>
      <c r="F847" s="194"/>
      <c r="G847" s="194"/>
      <c r="H847" s="194"/>
      <c r="I847" s="194"/>
      <c r="J847" s="194"/>
      <c r="K847" s="194"/>
    </row>
    <row r="848" spans="1:11">
      <c r="A848" s="194"/>
      <c r="B848" s="194"/>
      <c r="C848" s="194"/>
      <c r="D848" s="194"/>
      <c r="E848" s="194"/>
      <c r="F848" s="194"/>
      <c r="G848" s="194"/>
      <c r="H848" s="194"/>
      <c r="I848" s="194"/>
      <c r="J848" s="194"/>
      <c r="K848" s="194"/>
    </row>
    <row r="849" spans="1:11">
      <c r="A849" s="194"/>
      <c r="B849" s="194"/>
      <c r="C849" s="194"/>
      <c r="D849" s="194"/>
      <c r="E849" s="194"/>
      <c r="F849" s="194"/>
      <c r="G849" s="194"/>
      <c r="H849" s="194"/>
      <c r="I849" s="194"/>
      <c r="J849" s="194"/>
      <c r="K849" s="194"/>
    </row>
    <row r="850" spans="1:11">
      <c r="A850" s="194"/>
      <c r="B850" s="194"/>
      <c r="C850" s="194"/>
      <c r="D850" s="194"/>
      <c r="E850" s="194"/>
      <c r="F850" s="194"/>
      <c r="G850" s="194"/>
      <c r="H850" s="194"/>
      <c r="I850" s="194"/>
      <c r="J850" s="194"/>
      <c r="K850" s="194"/>
    </row>
    <row r="851" spans="1:11">
      <c r="A851" s="194"/>
      <c r="B851" s="194"/>
      <c r="C851" s="194"/>
      <c r="D851" s="194"/>
      <c r="E851" s="194"/>
      <c r="F851" s="194"/>
      <c r="G851" s="194"/>
      <c r="H851" s="194"/>
      <c r="I851" s="194"/>
      <c r="J851" s="194"/>
      <c r="K851" s="194"/>
    </row>
    <row r="852" spans="1:11">
      <c r="A852" s="194"/>
      <c r="B852" s="194"/>
      <c r="C852" s="194"/>
      <c r="D852" s="194"/>
      <c r="E852" s="194"/>
      <c r="F852" s="194"/>
      <c r="G852" s="194"/>
      <c r="H852" s="194"/>
      <c r="I852" s="194"/>
      <c r="J852" s="194"/>
      <c r="K852" s="194"/>
    </row>
    <row r="853" spans="1:11">
      <c r="A853" s="194"/>
      <c r="B853" s="194"/>
      <c r="C853" s="194"/>
      <c r="D853" s="194"/>
      <c r="E853" s="194"/>
      <c r="F853" s="194"/>
      <c r="G853" s="194"/>
      <c r="H853" s="194"/>
      <c r="I853" s="194"/>
      <c r="J853" s="194"/>
      <c r="K853" s="194"/>
    </row>
    <row r="854" spans="1:11">
      <c r="A854" s="194"/>
      <c r="B854" s="194"/>
      <c r="C854" s="194"/>
      <c r="D854" s="194"/>
      <c r="E854" s="194"/>
      <c r="F854" s="194"/>
      <c r="G854" s="194"/>
      <c r="H854" s="194"/>
      <c r="I854" s="194"/>
      <c r="J854" s="194"/>
      <c r="K854" s="194"/>
    </row>
    <row r="855" spans="1:11">
      <c r="A855" s="194"/>
      <c r="B855" s="194"/>
      <c r="C855" s="194"/>
      <c r="D855" s="194"/>
      <c r="E855" s="194"/>
      <c r="F855" s="194"/>
      <c r="G855" s="194"/>
      <c r="H855" s="194"/>
      <c r="I855" s="194"/>
      <c r="J855" s="194"/>
      <c r="K855" s="194"/>
    </row>
    <row r="856" spans="1:11">
      <c r="A856" s="194"/>
      <c r="B856" s="194"/>
      <c r="C856" s="194"/>
      <c r="D856" s="194"/>
      <c r="E856" s="194"/>
      <c r="F856" s="194"/>
      <c r="G856" s="194"/>
      <c r="H856" s="194"/>
      <c r="I856" s="194"/>
      <c r="J856" s="194"/>
      <c r="K856" s="194"/>
    </row>
  </sheetData>
  <mergeCells count="8">
    <mergeCell ref="A1:L1"/>
    <mergeCell ref="A2:L2"/>
    <mergeCell ref="A5:L5"/>
    <mergeCell ref="A166:L166"/>
    <mergeCell ref="A46:L46"/>
    <mergeCell ref="A86:L86"/>
    <mergeCell ref="A126:L126"/>
    <mergeCell ref="A4:J4"/>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I49" sqref="I48:I49"/>
    </sheetView>
  </sheetViews>
  <sheetFormatPr defaultRowHeight="12.75"/>
  <sheetData>
    <row r="1" spans="1:10" ht="60">
      <c r="A1" s="1331" t="s">
        <v>713</v>
      </c>
      <c r="B1" s="1233"/>
      <c r="C1" s="1233"/>
      <c r="D1" s="1233"/>
      <c r="E1" s="1233"/>
      <c r="F1" s="1233"/>
      <c r="G1" s="1233"/>
      <c r="H1" s="1233"/>
      <c r="I1" s="1233"/>
      <c r="J1" s="1233"/>
    </row>
    <row r="6" spans="1:10" ht="60">
      <c r="A6" s="1331" t="s">
        <v>714</v>
      </c>
      <c r="B6" s="1231"/>
      <c r="C6" s="1231"/>
      <c r="D6" s="1231"/>
      <c r="E6" s="1231"/>
      <c r="F6" s="1231"/>
      <c r="G6" s="1231"/>
      <c r="H6" s="1231"/>
      <c r="I6" s="1231"/>
      <c r="J6" s="1231"/>
    </row>
    <row r="11" spans="1:10" ht="60">
      <c r="A11" s="1331" t="s">
        <v>715</v>
      </c>
      <c r="B11" s="1231"/>
      <c r="C11" s="1231"/>
      <c r="D11" s="1231"/>
      <c r="E11" s="1231"/>
      <c r="F11" s="1231"/>
      <c r="G11" s="1231"/>
      <c r="H11" s="1231"/>
      <c r="I11" s="1231"/>
      <c r="J11" s="1231"/>
    </row>
  </sheetData>
  <sheetProtection algorithmName="SHA-512" hashValue="+JMLU3fdJZFCP814yLBcoMLDBXeOuzDF4QcQdSLrETGtoPykr6Vjoc3CDLbVWnJwVCYzH+U9JB86D9jUGkJl4g==" saltValue="8W6IrCEZ2XV3Tx3r4rjpXA==" spinCount="100000" sheet="1" objects="1" scenarios="1"/>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I85"/>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47.5703125" style="194" customWidth="1"/>
    <col min="2" max="4" width="18.7109375" style="194" customWidth="1"/>
    <col min="5" max="5" width="1.7109375" style="194" customWidth="1"/>
    <col min="6" max="6" width="18.7109375" style="194" customWidth="1"/>
    <col min="7" max="16384" width="8.85546875" style="194"/>
  </cols>
  <sheetData>
    <row r="1" spans="1:9" ht="18">
      <c r="A1" s="4" t="str">
        <f>+'COVER PAGE'!A9</f>
        <v>LOCAL GOVERNMENT NAME:</v>
      </c>
      <c r="B1" s="3"/>
      <c r="C1" s="3"/>
      <c r="D1" s="3"/>
      <c r="E1" s="3"/>
      <c r="F1" s="3"/>
    </row>
    <row r="2" spans="1:9" ht="18">
      <c r="A2" s="4" t="s">
        <v>1230</v>
      </c>
      <c r="B2" s="3"/>
      <c r="C2" s="3"/>
      <c r="D2" s="3"/>
      <c r="E2" s="3"/>
      <c r="F2" s="3"/>
    </row>
    <row r="3" spans="1:9" ht="18">
      <c r="A3" s="5" t="str">
        <f>+'COVER PAGE'!A30</f>
        <v>FISCAL YEAR ENDING JUNE 30, 2026</v>
      </c>
      <c r="B3" s="3"/>
      <c r="C3" s="3"/>
      <c r="D3" s="3"/>
      <c r="E3" s="3"/>
      <c r="F3" s="3"/>
      <c r="I3" s="264"/>
    </row>
    <row r="5" spans="1:9" ht="16.5" thickBot="1">
      <c r="A5" s="196"/>
      <c r="B5" s="197" t="s">
        <v>773</v>
      </c>
      <c r="C5" s="198"/>
      <c r="D5" s="198"/>
      <c r="E5" s="196"/>
      <c r="F5" s="198"/>
    </row>
    <row r="6" spans="1:9" ht="15.75">
      <c r="A6" s="196"/>
      <c r="B6" s="9" t="s">
        <v>775</v>
      </c>
      <c r="C6" s="9" t="s">
        <v>776</v>
      </c>
      <c r="D6" s="9"/>
      <c r="E6" s="199"/>
      <c r="F6" s="1165" t="s">
        <v>3223</v>
      </c>
    </row>
    <row r="7" spans="1:9" ht="21" customHeight="1" thickBot="1">
      <c r="A7" s="196"/>
      <c r="B7" s="449" t="s">
        <v>778</v>
      </c>
      <c r="C7" s="449" t="s">
        <v>778</v>
      </c>
      <c r="D7" s="449" t="s">
        <v>777</v>
      </c>
      <c r="E7" s="199"/>
      <c r="F7" s="1166" t="s">
        <v>774</v>
      </c>
    </row>
    <row r="8" spans="1:9" ht="15.75">
      <c r="A8" s="201" t="s">
        <v>779</v>
      </c>
      <c r="B8" s="210"/>
      <c r="C8" s="210"/>
      <c r="D8" s="210"/>
      <c r="E8" s="202"/>
      <c r="F8" s="202"/>
    </row>
    <row r="9" spans="1:9" ht="15">
      <c r="A9" s="196" t="s">
        <v>780</v>
      </c>
      <c r="B9" s="202">
        <f>+'BS Conversion'!M9</f>
        <v>0</v>
      </c>
      <c r="C9" s="202">
        <f>+'NET POSITION-PROPRIETARY(18)'!I13</f>
        <v>0</v>
      </c>
      <c r="D9" s="210">
        <f>+B9+C9</f>
        <v>0</v>
      </c>
      <c r="E9" s="202"/>
      <c r="F9" s="202">
        <f>'COMPONENT UNITS-NET POS(13B)'!N9</f>
        <v>0</v>
      </c>
    </row>
    <row r="10" spans="1:9" ht="15" customHeight="1">
      <c r="A10" s="196" t="s">
        <v>781</v>
      </c>
      <c r="B10" s="202">
        <f>+'BS Conversion'!M11</f>
        <v>0</v>
      </c>
      <c r="C10" s="202">
        <f>+'NET POSITION-PROPRIETARY(18)'!I15</f>
        <v>0</v>
      </c>
      <c r="D10" s="210">
        <f>+B10+C10</f>
        <v>0</v>
      </c>
      <c r="E10" s="202"/>
      <c r="F10" s="202">
        <f>'COMPONENT UNITS-NET POS(13B)'!N10</f>
        <v>0</v>
      </c>
    </row>
    <row r="11" spans="1:9" ht="15">
      <c r="A11" s="196" t="s">
        <v>782</v>
      </c>
      <c r="B11" s="202">
        <f>+'BS Conversion'!M10</f>
        <v>0</v>
      </c>
      <c r="C11" s="202">
        <f>+'NET POSITION-PROPRIETARY(18)'!I14</f>
        <v>0</v>
      </c>
      <c r="D11" s="210">
        <f>+B11+C11</f>
        <v>0</v>
      </c>
      <c r="E11" s="202"/>
      <c r="F11" s="202">
        <f>'COMPONENT UNITS-NET POS(13B)'!N11</f>
        <v>0</v>
      </c>
    </row>
    <row r="12" spans="1:9" ht="15">
      <c r="A12" s="196" t="s">
        <v>785</v>
      </c>
      <c r="B12" s="202"/>
      <c r="C12" s="202"/>
      <c r="D12" s="210"/>
      <c r="E12" s="202"/>
      <c r="F12" s="202">
        <f>'COMPONENT UNITS-NET POS(13B)'!N12</f>
        <v>0</v>
      </c>
    </row>
    <row r="13" spans="1:9" ht="15">
      <c r="A13" s="196" t="s">
        <v>786</v>
      </c>
      <c r="B13" s="202">
        <f>+'BS Conversion'!M13</f>
        <v>0</v>
      </c>
      <c r="C13" s="202">
        <f>+'NET POSITION-PROPRIETARY(18)'!I26</f>
        <v>0</v>
      </c>
      <c r="D13" s="210">
        <f t="shared" ref="D13:D23" si="0">+B13+C13</f>
        <v>0</v>
      </c>
      <c r="E13" s="202"/>
      <c r="F13" s="202">
        <f>'COMPONENT UNITS-NET POS(13B)'!N13</f>
        <v>0</v>
      </c>
    </row>
    <row r="14" spans="1:9" ht="15">
      <c r="A14" s="196" t="s">
        <v>901</v>
      </c>
      <c r="B14" s="202">
        <f>+'BS Conversion'!M14+'BS Conversion'!M15</f>
        <v>0</v>
      </c>
      <c r="C14" s="202">
        <f>+'NET POSITION-PROPRIETARY(18)'!I27</f>
        <v>0</v>
      </c>
      <c r="D14" s="210">
        <f t="shared" si="0"/>
        <v>0</v>
      </c>
      <c r="E14" s="202"/>
      <c r="F14" s="202">
        <f>'COMPONENT UNITS-NET POS(13B)'!N14</f>
        <v>0</v>
      </c>
    </row>
    <row r="15" spans="1:9" ht="30">
      <c r="A15" s="203" t="s">
        <v>787</v>
      </c>
      <c r="B15" s="202">
        <f>+'BS Conversion'!M16</f>
        <v>0</v>
      </c>
      <c r="C15" s="202">
        <f>+'NET POSITION-PROPRIETARY(18)'!I16</f>
        <v>0</v>
      </c>
      <c r="D15" s="210">
        <f t="shared" si="0"/>
        <v>0</v>
      </c>
      <c r="E15" s="202"/>
      <c r="F15" s="202">
        <f>'COMPONENT UNITS-NET POS(13B)'!N15</f>
        <v>0</v>
      </c>
    </row>
    <row r="16" spans="1:9" ht="30">
      <c r="A16" s="203" t="s">
        <v>461</v>
      </c>
      <c r="B16" s="202">
        <f>+'BS Conversion'!M17</f>
        <v>0</v>
      </c>
      <c r="C16" s="202">
        <f>+'NET POSITION-PROPRIETARY(18)'!I17</f>
        <v>0</v>
      </c>
      <c r="D16" s="210">
        <f t="shared" si="0"/>
        <v>0</v>
      </c>
      <c r="E16" s="202"/>
      <c r="F16" s="202">
        <f>'COMPONENT UNITS-NET POS(13B)'!N16</f>
        <v>0</v>
      </c>
    </row>
    <row r="17" spans="1:6" ht="15">
      <c r="A17" s="203" t="s">
        <v>2394</v>
      </c>
      <c r="B17" s="202">
        <f>'BS Conversion'!M18-B23</f>
        <v>0</v>
      </c>
      <c r="C17" s="202">
        <f>'NET POSITION-PROPRIETARY(18)'!I18</f>
        <v>0</v>
      </c>
      <c r="D17" s="210">
        <f t="shared" si="0"/>
        <v>0</v>
      </c>
      <c r="E17" s="202"/>
      <c r="F17" s="202">
        <f>'COMPONENT UNITS-NET POS(13B)'!N17</f>
        <v>0</v>
      </c>
    </row>
    <row r="18" spans="1:6" ht="15">
      <c r="A18" s="196" t="s">
        <v>1054</v>
      </c>
      <c r="B18" s="202">
        <f>+'BS Conversion'!M19-'BS Conversion'!M41+'BS Conversion'!M21-'BS Conversion'!M46</f>
        <v>0</v>
      </c>
      <c r="C18" s="202">
        <f>+'NET POSITION-PROPRIETARY(18)'!I19+'NET POSITION-PROPRIETARY(18)'!I29-'NET POSITION-PROPRIETARY(18)'!I64-'NET POSITION-PROPRIETARY(18)'!I71</f>
        <v>0</v>
      </c>
      <c r="D18" s="210">
        <f t="shared" si="0"/>
        <v>0</v>
      </c>
      <c r="E18" s="202"/>
      <c r="F18" s="202">
        <f>'COMPONENT UNITS-NET POS(13B)'!N18</f>
        <v>0</v>
      </c>
    </row>
    <row r="19" spans="1:6" ht="15">
      <c r="A19" s="196" t="s">
        <v>184</v>
      </c>
      <c r="B19" s="202">
        <f>+'GOVERNMENTAL FUNDS - BS(15)'!M22</f>
        <v>0</v>
      </c>
      <c r="C19" s="202">
        <f>+'NET POSITION-PROPRIETARY(18)'!I20</f>
        <v>0</v>
      </c>
      <c r="D19" s="210">
        <f t="shared" si="0"/>
        <v>0</v>
      </c>
      <c r="E19" s="202"/>
      <c r="F19" s="202">
        <f>'COMPONENT UNITS-NET POS(13B)'!N19</f>
        <v>0</v>
      </c>
    </row>
    <row r="20" spans="1:6" ht="15">
      <c r="A20" s="196" t="s">
        <v>147</v>
      </c>
      <c r="B20" s="202">
        <f>+'BS Conversion'!M22</f>
        <v>0</v>
      </c>
      <c r="C20" s="202">
        <f>'NET POSITION-PROPRIETARY(18)'!I21</f>
        <v>0</v>
      </c>
      <c r="D20" s="210">
        <f t="shared" si="0"/>
        <v>0</v>
      </c>
      <c r="E20" s="202"/>
      <c r="F20" s="202">
        <f>'COMPONENT UNITS-NET POS(13B)'!N20</f>
        <v>0</v>
      </c>
    </row>
    <row r="21" spans="1:6" ht="15">
      <c r="A21" s="196" t="s">
        <v>784</v>
      </c>
      <c r="B21" s="202">
        <f>+'BS Conversion'!M23</f>
        <v>0</v>
      </c>
      <c r="C21" s="202">
        <f>'NET POSITION-PROPRIETARY(18)'!I22</f>
        <v>0</v>
      </c>
      <c r="D21" s="210">
        <f t="shared" si="0"/>
        <v>0</v>
      </c>
      <c r="E21" s="202"/>
      <c r="F21" s="202">
        <f>'COMPONENT UNITS-NET POS(13B)'!N21</f>
        <v>0</v>
      </c>
    </row>
    <row r="22" spans="1:6" ht="15">
      <c r="A22" s="196" t="s">
        <v>125</v>
      </c>
      <c r="B22" s="202">
        <f>+'BS Conversion'!M24</f>
        <v>0</v>
      </c>
      <c r="C22" s="202">
        <f>+'NET POSITION-PROPRIETARY(18)'!I30</f>
        <v>0</v>
      </c>
      <c r="D22" s="210">
        <f t="shared" si="0"/>
        <v>0</v>
      </c>
      <c r="E22" s="202"/>
      <c r="F22" s="202">
        <f>'COMPONENT UNITS-NET POS(13B)'!N22</f>
        <v>0</v>
      </c>
    </row>
    <row r="23" spans="1:6" ht="15">
      <c r="A23" s="196" t="s">
        <v>2467</v>
      </c>
      <c r="B23" s="202"/>
      <c r="C23" s="202">
        <f>'NET POSITION-PROPRIETARY(18)'!I28</f>
        <v>0</v>
      </c>
      <c r="D23" s="210">
        <f t="shared" si="0"/>
        <v>0</v>
      </c>
      <c r="E23" s="202"/>
      <c r="F23" s="202">
        <f>'COMPONENT UNITS-NET POS(13B)'!N23</f>
        <v>0</v>
      </c>
    </row>
    <row r="24" spans="1:6" ht="15">
      <c r="A24" s="196" t="s">
        <v>3118</v>
      </c>
      <c r="B24" s="202"/>
      <c r="C24" s="202"/>
      <c r="D24" s="210"/>
      <c r="E24" s="202"/>
      <c r="F24" s="202">
        <f>'COMPONENT UNITS-NET POS(13B)'!N24</f>
        <v>0</v>
      </c>
    </row>
    <row r="25" spans="1:6" ht="15">
      <c r="A25" s="196" t="s">
        <v>551</v>
      </c>
      <c r="B25" s="202"/>
      <c r="C25" s="202"/>
      <c r="D25" s="210"/>
      <c r="E25" s="202"/>
      <c r="F25" s="202">
        <f>'COMPONENT UNITS-NET POS(13B)'!N25</f>
        <v>0</v>
      </c>
    </row>
    <row r="26" spans="1:6" ht="15">
      <c r="A26" s="196" t="s">
        <v>450</v>
      </c>
      <c r="B26" s="202">
        <f>+'GOV CAP ASSETS-9000(GCAAG)'!H8</f>
        <v>0</v>
      </c>
      <c r="C26" s="202">
        <f>+'NET POSITION-PROPRIETARY(18)'!I32</f>
        <v>0</v>
      </c>
      <c r="D26" s="210">
        <f>+B26+C26</f>
        <v>0</v>
      </c>
      <c r="E26" s="202"/>
      <c r="F26" s="202">
        <f>'COMPONENT UNITS-NET POS(13B)'!N26</f>
        <v>0</v>
      </c>
    </row>
    <row r="27" spans="1:6" ht="15">
      <c r="A27" s="196" t="s">
        <v>451</v>
      </c>
      <c r="B27" s="202">
        <f>+'GOV CAP ASSETS-9000(GCAAG)'!H9</f>
        <v>0</v>
      </c>
      <c r="C27" s="202">
        <f>+'NET POSITION-PROPRIETARY(18)'!I33</f>
        <v>0</v>
      </c>
      <c r="D27" s="210">
        <f>+B27+C27</f>
        <v>0</v>
      </c>
      <c r="E27" s="202"/>
      <c r="F27" s="202">
        <f>'COMPONENT UNITS-NET POS(13B)'!N27</f>
        <v>0</v>
      </c>
    </row>
    <row r="28" spans="1:6" ht="30">
      <c r="A28" s="203" t="s">
        <v>436</v>
      </c>
      <c r="B28" s="202">
        <f>+'BS Conversion'!H25-B26-B27+'BS Conversion'!I25</f>
        <v>0</v>
      </c>
      <c r="C28" s="202">
        <f>+'NET POSITION-PROPRIETARY(18)'!I34+'NET POSITION-PROPRIETARY(18)'!I35+'NET POSITION-PROPRIETARY(18)'!I36+'NET POSITION-PROPRIETARY(18)'!I37+'NET POSITION-PROPRIETARY(18)'!I38</f>
        <v>0</v>
      </c>
      <c r="D28" s="210">
        <f>+B28+C28</f>
        <v>0</v>
      </c>
      <c r="E28" s="202"/>
      <c r="F28" s="202">
        <f>'COMPONENT UNITS-NET POS(13B)'!N28</f>
        <v>0</v>
      </c>
    </row>
    <row r="29" spans="1:6" ht="30">
      <c r="A29" s="203" t="s">
        <v>2462</v>
      </c>
      <c r="B29" s="202">
        <f>'GOV CAP ASSETS-9000(GCAAG)'!H42+'GOV CAP ASSETS-9000(GCAAG)'!H43</f>
        <v>0</v>
      </c>
      <c r="C29" s="202">
        <f>'NET POSITION-PROPRIETARY(18)'!I39</f>
        <v>0</v>
      </c>
      <c r="D29" s="210">
        <f>+B29+C29</f>
        <v>0</v>
      </c>
      <c r="E29" s="202"/>
      <c r="F29" s="202">
        <f>'COMPONENT UNITS-NET POS(13B)'!N29</f>
        <v>0</v>
      </c>
    </row>
    <row r="30" spans="1:6" ht="30">
      <c r="A30" s="203" t="s">
        <v>2461</v>
      </c>
      <c r="B30" s="202">
        <f>'BS Conversion'!H26+'BS Conversion'!I26-'GW-STATEMENT NET POSITION(13A)'!B29</f>
        <v>0</v>
      </c>
      <c r="C30" s="202">
        <f>'NET POSITION-PROPRIETARY(18)'!I40+'NET POSITION-PROPRIETARY(18)'!I41+'NET POSITION-PROPRIETARY(18)'!I42</f>
        <v>0</v>
      </c>
      <c r="D30" s="210">
        <f>+B30+C30</f>
        <v>0</v>
      </c>
      <c r="E30" s="202"/>
      <c r="F30" s="202">
        <f>'COMPONENT UNITS-NET POS(13B)'!N30</f>
        <v>0</v>
      </c>
    </row>
    <row r="31" spans="1:6" ht="15.75" thickBot="1">
      <c r="A31" s="203"/>
      <c r="B31" s="210"/>
      <c r="C31" s="210"/>
      <c r="D31" s="210"/>
      <c r="E31" s="202"/>
      <c r="F31" s="202"/>
    </row>
    <row r="32" spans="1:6" ht="16.5" thickBot="1">
      <c r="A32" s="199" t="s">
        <v>788</v>
      </c>
      <c r="B32" s="212">
        <f>SUM(B9:B31)</f>
        <v>0</v>
      </c>
      <c r="C32" s="212">
        <f>SUM(C9:C31)</f>
        <v>0</v>
      </c>
      <c r="D32" s="212">
        <f>SUM(D9:D31)</f>
        <v>0</v>
      </c>
      <c r="E32" s="202"/>
      <c r="F32" s="212">
        <f>SUM(F9:F31)</f>
        <v>0</v>
      </c>
    </row>
    <row r="33" spans="1:6" ht="15.75">
      <c r="A33" s="199"/>
      <c r="B33" s="210"/>
      <c r="C33" s="210"/>
      <c r="D33" s="210"/>
      <c r="E33" s="202"/>
      <c r="F33" s="202"/>
    </row>
    <row r="34" spans="1:6" ht="15.75">
      <c r="A34" s="239" t="s">
        <v>1296</v>
      </c>
      <c r="B34" s="210"/>
      <c r="C34" s="210"/>
      <c r="D34" s="210"/>
      <c r="E34" s="202"/>
      <c r="F34" s="202"/>
    </row>
    <row r="35" spans="1:6" ht="15">
      <c r="A35" s="237" t="s">
        <v>1928</v>
      </c>
      <c r="B35" s="202">
        <f>'BS Conversion'!M29</f>
        <v>0</v>
      </c>
      <c r="C35" s="202">
        <f>'NET POSITION-PROPRIETARY(18)'!I48</f>
        <v>0</v>
      </c>
      <c r="D35" s="210">
        <f>B35+C35</f>
        <v>0</v>
      </c>
      <c r="E35" s="202"/>
      <c r="F35" s="202">
        <f>'COMPONENT UNITS-NET POS(13B)'!N35</f>
        <v>0</v>
      </c>
    </row>
    <row r="36" spans="1:6" ht="15">
      <c r="A36" s="237" t="s">
        <v>1921</v>
      </c>
      <c r="B36" s="202">
        <f>'BS Conversion'!M30</f>
        <v>0</v>
      </c>
      <c r="C36" s="202">
        <f>'NET POSITION-PROPRIETARY(18)'!I49</f>
        <v>0</v>
      </c>
      <c r="D36" s="210">
        <f>B36+C36</f>
        <v>0</v>
      </c>
      <c r="E36" s="202"/>
      <c r="F36" s="202">
        <f>'COMPONENT UNITS-NET POS(13B)'!N36</f>
        <v>0</v>
      </c>
    </row>
    <row r="37" spans="1:6" ht="15">
      <c r="A37" s="237" t="s">
        <v>2399</v>
      </c>
      <c r="B37" s="202">
        <f>'BS Conversion'!M32</f>
        <v>0</v>
      </c>
      <c r="C37" s="202">
        <f>'NET POSITION-PROPRIETARY(18)'!I50</f>
        <v>0</v>
      </c>
      <c r="D37" s="210">
        <f>B37+C37</f>
        <v>0</v>
      </c>
      <c r="E37" s="202"/>
      <c r="F37" s="202">
        <f>'COMPONENT UNITS-NET POS(13B)'!N37</f>
        <v>0</v>
      </c>
    </row>
    <row r="38" spans="1:6" ht="15.75" thickBot="1">
      <c r="A38" s="237" t="s">
        <v>1306</v>
      </c>
      <c r="B38" s="204">
        <f>'BS Conversion'!M32</f>
        <v>0</v>
      </c>
      <c r="C38" s="204">
        <f>'NET POSITION-PROPRIETARY(18)'!I51</f>
        <v>0</v>
      </c>
      <c r="D38" s="211">
        <f>B38+C38</f>
        <v>0</v>
      </c>
      <c r="E38" s="202"/>
      <c r="F38" s="202">
        <f>'COMPONENT UNITS-NET POS(13B)'!N38</f>
        <v>0</v>
      </c>
    </row>
    <row r="39" spans="1:6" ht="16.5" thickBot="1">
      <c r="A39" s="199" t="s">
        <v>1298</v>
      </c>
      <c r="B39" s="211">
        <f>SUM(B35:B38)</f>
        <v>0</v>
      </c>
      <c r="C39" s="211">
        <f>SUM(C35:C38)</f>
        <v>0</v>
      </c>
      <c r="D39" s="211">
        <f>SUM(D35:D38)</f>
        <v>0</v>
      </c>
      <c r="E39" s="202"/>
      <c r="F39" s="205">
        <f>SUM(F35:F38)</f>
        <v>0</v>
      </c>
    </row>
    <row r="40" spans="1:6" ht="15">
      <c r="A40" s="196"/>
      <c r="B40" s="210"/>
      <c r="C40" s="210"/>
      <c r="D40" s="210"/>
      <c r="E40" s="202"/>
      <c r="F40" s="202"/>
    </row>
    <row r="41" spans="1:6" ht="15.75">
      <c r="A41" s="201" t="s">
        <v>789</v>
      </c>
      <c r="B41" s="210"/>
      <c r="C41" s="210"/>
      <c r="D41" s="210"/>
      <c r="E41" s="202"/>
      <c r="F41" s="202"/>
    </row>
    <row r="42" spans="1:6" ht="15" customHeight="1">
      <c r="A42" s="203" t="s">
        <v>790</v>
      </c>
      <c r="B42" s="202">
        <f>+'BS Conversion'!M37+'BS Conversion'!M38+'BS Conversion'!M45</f>
        <v>0</v>
      </c>
      <c r="C42" s="202">
        <f>+'NET POSITION-PROPRIETARY(18)'!I56+'NET POSITION-PROPRIETARY(18)'!I57+'NET POSITION-PROPRIETARY(18)'!I66</f>
        <v>0</v>
      </c>
      <c r="D42" s="210">
        <f>+B42+C42</f>
        <v>0</v>
      </c>
      <c r="E42" s="202"/>
      <c r="F42" s="202">
        <f>'COMPONENT UNITS-NET POS(13B)'!N42</f>
        <v>0</v>
      </c>
    </row>
    <row r="43" spans="1:6" ht="15">
      <c r="A43" s="203" t="s">
        <v>897</v>
      </c>
      <c r="B43" s="202">
        <f>+'BS Conversion'!M44</f>
        <v>0</v>
      </c>
      <c r="C43" s="202">
        <f>+'NET POSITION-PROPRIETARY(18)'!I60</f>
        <v>0</v>
      </c>
      <c r="D43" s="210">
        <f>+B43+C43</f>
        <v>0</v>
      </c>
      <c r="E43" s="202"/>
      <c r="F43" s="202">
        <f>'COMPONENT UNITS-NET POS(13B)'!N43</f>
        <v>0</v>
      </c>
    </row>
    <row r="44" spans="1:6" ht="15">
      <c r="A44" s="196" t="s">
        <v>877</v>
      </c>
      <c r="B44" s="202">
        <f>+'BS Conversion'!M42</f>
        <v>0</v>
      </c>
      <c r="C44" s="202">
        <f>+'NET POSITION-PROPRIETARY(18)'!I65</f>
        <v>0</v>
      </c>
      <c r="D44" s="210">
        <f>+B44+C44</f>
        <v>0</v>
      </c>
      <c r="E44" s="202"/>
      <c r="F44" s="202">
        <f>'COMPONENT UNITS-NET POS(13B)'!N44</f>
        <v>0</v>
      </c>
    </row>
    <row r="45" spans="1:6" ht="15">
      <c r="A45" s="196" t="s">
        <v>1358</v>
      </c>
      <c r="B45" s="202">
        <f>'BS Conversion'!M43</f>
        <v>0</v>
      </c>
      <c r="C45" s="202">
        <f>'NET POSITION-PROPRIETARY(18)'!I67</f>
        <v>0</v>
      </c>
      <c r="D45" s="210">
        <f>+B45+C45</f>
        <v>0</v>
      </c>
      <c r="E45" s="202"/>
      <c r="F45" s="202">
        <f>'COMPONENT UNITS-NET POS(13B)'!N45</f>
        <v>0</v>
      </c>
    </row>
    <row r="46" spans="1:6" ht="15">
      <c r="A46" s="196" t="s">
        <v>2564</v>
      </c>
      <c r="B46" s="202"/>
      <c r="C46" s="202"/>
      <c r="D46" s="210"/>
      <c r="E46" s="202"/>
      <c r="F46" s="202"/>
    </row>
    <row r="47" spans="1:6" ht="15">
      <c r="A47" s="196" t="s">
        <v>2565</v>
      </c>
      <c r="B47" s="202"/>
      <c r="C47" s="202"/>
      <c r="D47" s="210"/>
      <c r="E47" s="202"/>
      <c r="F47" s="202"/>
    </row>
    <row r="48" spans="1:6" ht="15">
      <c r="A48" s="203" t="s">
        <v>2563</v>
      </c>
      <c r="B48" s="202">
        <f>+'BS Conversion'!M39+'BS Conversion'!M40+'BS Conversion'!M48-B49</f>
        <v>0</v>
      </c>
      <c r="C48" s="202">
        <f>+'NET POSITION-PROPRIETARY(18)'!I58+'NET POSITION-PROPRIETARY(18)'!I59+'NET POSITION-PROPRIETARY(18)'!I61+'NET POSITION-PROPRIETARY(18)'!I62</f>
        <v>0</v>
      </c>
      <c r="D48" s="210">
        <f>+B48+C48</f>
        <v>0</v>
      </c>
      <c r="E48" s="202"/>
      <c r="F48" s="202">
        <f>'COMPONENT UNITS-NET POS(13B)'!N48</f>
        <v>0</v>
      </c>
    </row>
    <row r="49" spans="1:6" ht="15">
      <c r="A49" s="203" t="s">
        <v>2566</v>
      </c>
      <c r="B49" s="202"/>
      <c r="C49" s="202">
        <f>'NET POSITION-PROPRIETARY(18)'!I63</f>
        <v>0</v>
      </c>
      <c r="D49" s="210">
        <f>+B49+C49</f>
        <v>0</v>
      </c>
      <c r="E49" s="202"/>
      <c r="F49" s="202">
        <f>'COMPONENT UNITS-NET POS(13B)'!N49</f>
        <v>0</v>
      </c>
    </row>
    <row r="50" spans="1:6" ht="15">
      <c r="A50" s="203" t="s">
        <v>2562</v>
      </c>
      <c r="B50" s="202"/>
      <c r="C50" s="202"/>
      <c r="D50" s="210"/>
      <c r="E50" s="202"/>
      <c r="F50" s="202"/>
    </row>
    <row r="51" spans="1:6" ht="15">
      <c r="A51" s="196" t="s">
        <v>2589</v>
      </c>
      <c r="B51" s="202">
        <f>+'BS Conversion'!M49-B54</f>
        <v>0</v>
      </c>
      <c r="C51" s="202">
        <f>+'NET POSITION-PROPRIETARY(18)'!I79-'NET POSITION-PROPRIETARY(18)'!I76-'NET POSITION-PROPRIETARY(18)'!I77-C54</f>
        <v>0</v>
      </c>
      <c r="D51" s="210">
        <f>+B51+C51</f>
        <v>0</v>
      </c>
      <c r="E51" s="202"/>
      <c r="F51" s="202">
        <f>'COMPONENT UNITS-NET POS(13B)'!N51</f>
        <v>0</v>
      </c>
    </row>
    <row r="52" spans="1:6" ht="15">
      <c r="A52" s="196" t="s">
        <v>3119</v>
      </c>
      <c r="B52" s="202">
        <f>'BS Conversion'!M50</f>
        <v>0</v>
      </c>
      <c r="C52" s="202">
        <f>'NET POSITION-PROPRIETARY(18)'!I76</f>
        <v>0</v>
      </c>
      <c r="D52" s="210">
        <f>+B52+C52</f>
        <v>0</v>
      </c>
      <c r="E52" s="202"/>
      <c r="F52" s="202">
        <f>'COMPONENT UNITS-NET POS(13B)'!N52</f>
        <v>0</v>
      </c>
    </row>
    <row r="53" spans="1:6" ht="15">
      <c r="A53" s="196" t="s">
        <v>2008</v>
      </c>
      <c r="B53" s="202">
        <f>'BS Conversion'!M51</f>
        <v>0</v>
      </c>
      <c r="C53" s="202">
        <f>'NET POSITION-PROPRIETARY(18)'!I77</f>
        <v>0</v>
      </c>
      <c r="D53" s="210">
        <f>+B53+C53</f>
        <v>0</v>
      </c>
      <c r="E53" s="202"/>
      <c r="F53" s="202">
        <f>'COMPONENT UNITS-NET POS(13B)'!N53</f>
        <v>0</v>
      </c>
    </row>
    <row r="54" spans="1:6" ht="15.75" thickBot="1">
      <c r="A54" s="196" t="s">
        <v>2566</v>
      </c>
      <c r="B54" s="202">
        <f>'GOV DEBT-9500(GLTDAG)'!F40-B49</f>
        <v>0</v>
      </c>
      <c r="C54" s="202">
        <f>'NET POSITION-PROPRIETARY(18)'!I78</f>
        <v>0</v>
      </c>
      <c r="D54" s="210">
        <f>+B54+C54</f>
        <v>0</v>
      </c>
      <c r="E54" s="202"/>
      <c r="F54" s="202">
        <f>'COMPONENT UNITS-NET POS(13B)'!N54</f>
        <v>0</v>
      </c>
    </row>
    <row r="55" spans="1:6" ht="16.5" thickBot="1">
      <c r="A55" s="199" t="s">
        <v>793</v>
      </c>
      <c r="B55" s="212">
        <f>SUM(B42:B54)</f>
        <v>0</v>
      </c>
      <c r="C55" s="212">
        <f>SUM(C42:C54)</f>
        <v>0</v>
      </c>
      <c r="D55" s="212">
        <f>SUM(D42:D54)</f>
        <v>0</v>
      </c>
      <c r="E55" s="202"/>
      <c r="F55" s="205">
        <f>SUM(F42:F54)</f>
        <v>0</v>
      </c>
    </row>
    <row r="56" spans="1:6" ht="15.75">
      <c r="A56" s="199"/>
      <c r="B56" s="210"/>
      <c r="C56" s="210"/>
      <c r="D56" s="210"/>
      <c r="E56" s="202"/>
      <c r="F56" s="202"/>
    </row>
    <row r="57" spans="1:6" ht="15.75">
      <c r="A57" s="239" t="s">
        <v>1299</v>
      </c>
      <c r="B57" s="210"/>
      <c r="C57" s="210"/>
      <c r="D57" s="210"/>
      <c r="E57" s="202"/>
      <c r="F57" s="202"/>
    </row>
    <row r="58" spans="1:6" ht="15">
      <c r="A58" s="237" t="s">
        <v>1927</v>
      </c>
      <c r="B58" s="202">
        <f>'BS Conversion'!M54</f>
        <v>0</v>
      </c>
      <c r="C58" s="202">
        <f>'NET POSITION-PROPRIETARY(18)'!I84</f>
        <v>0</v>
      </c>
      <c r="D58" s="210">
        <f>B58+C58</f>
        <v>0</v>
      </c>
      <c r="E58" s="202"/>
      <c r="F58" s="202">
        <f>'COMPONENT UNITS-NET POS(13B)'!N58</f>
        <v>0</v>
      </c>
    </row>
    <row r="59" spans="1:6" ht="15">
      <c r="A59" s="237" t="s">
        <v>1922</v>
      </c>
      <c r="B59" s="202">
        <f>'BS Conversion'!M55</f>
        <v>0</v>
      </c>
      <c r="C59" s="202">
        <f>'NET POSITION-PROPRIETARY(18)'!I85</f>
        <v>0</v>
      </c>
      <c r="D59" s="210">
        <f>B59+C59</f>
        <v>0</v>
      </c>
      <c r="E59" s="202"/>
      <c r="F59" s="202">
        <f>'COMPONENT UNITS-NET POS(13B)'!N59</f>
        <v>0</v>
      </c>
    </row>
    <row r="60" spans="1:6" ht="15">
      <c r="A60" s="237" t="s">
        <v>2398</v>
      </c>
      <c r="B60" s="202">
        <f>'BS Conversion'!M56</f>
        <v>0</v>
      </c>
      <c r="C60" s="202">
        <f>'NET POSITION-PROPRIETARY(18)'!I86</f>
        <v>0</v>
      </c>
      <c r="D60" s="210">
        <f>B60+C60</f>
        <v>0</v>
      </c>
      <c r="E60" s="202"/>
      <c r="F60" s="202">
        <f>'COMPONENT UNITS-NET POS(13B)'!N60</f>
        <v>0</v>
      </c>
    </row>
    <row r="61" spans="1:6" ht="15.75" thickBot="1">
      <c r="A61" s="237" t="s">
        <v>1301</v>
      </c>
      <c r="B61" s="204">
        <f>'BS Conversion'!M58+'BS Conversion'!M57</f>
        <v>0</v>
      </c>
      <c r="C61" s="204">
        <f>'NET POSITION-PROPRIETARY(18)'!I87</f>
        <v>0</v>
      </c>
      <c r="D61" s="211">
        <f>B61+C61</f>
        <v>0</v>
      </c>
      <c r="E61" s="202"/>
      <c r="F61" s="202">
        <f>'COMPONENT UNITS-NET POS(13B)'!N61</f>
        <v>0</v>
      </c>
    </row>
    <row r="62" spans="1:6" ht="16.5" thickBot="1">
      <c r="A62" s="199" t="s">
        <v>1302</v>
      </c>
      <c r="B62" s="212">
        <f>SUM(B58:B61)</f>
        <v>0</v>
      </c>
      <c r="C62" s="212">
        <f>SUM(C58:C61)</f>
        <v>0</v>
      </c>
      <c r="D62" s="212">
        <f>SUM(D58:D61)</f>
        <v>0</v>
      </c>
      <c r="E62" s="202"/>
      <c r="F62" s="205">
        <f>SUM(F58:F61)</f>
        <v>0</v>
      </c>
    </row>
    <row r="63" spans="1:6" ht="15">
      <c r="A63" s="196"/>
      <c r="B63" s="210"/>
      <c r="C63" s="210"/>
      <c r="D63" s="210"/>
      <c r="E63" s="202"/>
      <c r="F63" s="202"/>
    </row>
    <row r="64" spans="1:6" ht="16.5" customHeight="1">
      <c r="A64" s="201" t="s">
        <v>1237</v>
      </c>
      <c r="B64" s="210"/>
      <c r="C64" s="210"/>
      <c r="D64" s="210"/>
      <c r="E64" s="202"/>
      <c r="F64" s="202"/>
    </row>
    <row r="65" spans="1:6" ht="15">
      <c r="A65" s="203" t="s">
        <v>1269</v>
      </c>
      <c r="B65" s="202">
        <f>+'BS Conversion'!M62</f>
        <v>0</v>
      </c>
      <c r="C65" s="202">
        <f>+'NET POSITION-PROPRIETARY(18)'!I91</f>
        <v>0</v>
      </c>
      <c r="D65" s="210">
        <f t="shared" ref="D65:D77" si="1">+B65+C65</f>
        <v>0</v>
      </c>
      <c r="E65" s="202"/>
      <c r="F65" s="202">
        <f>'COMPONENT UNITS-NET POS(13B)'!N65</f>
        <v>0</v>
      </c>
    </row>
    <row r="66" spans="1:6" ht="15">
      <c r="A66" s="196" t="s">
        <v>954</v>
      </c>
      <c r="B66" s="202">
        <f>'BS Conversion'!M67-B67-B68-B69-B70-B71-B72-B73-B74-B75</f>
        <v>0</v>
      </c>
      <c r="C66" s="202"/>
      <c r="D66" s="210">
        <f>+B66+C66</f>
        <v>0</v>
      </c>
      <c r="E66" s="202"/>
      <c r="F66" s="202"/>
    </row>
    <row r="67" spans="1:6" ht="15">
      <c r="A67" s="196" t="s">
        <v>830</v>
      </c>
      <c r="B67" s="202"/>
      <c r="C67" s="202"/>
      <c r="D67" s="210">
        <f>+B67+C67</f>
        <v>0</v>
      </c>
      <c r="E67" s="202"/>
      <c r="F67" s="202">
        <f>'COMPONENT UNITS-NET POS(13B)'!N67</f>
        <v>0</v>
      </c>
    </row>
    <row r="68" spans="1:6" ht="15">
      <c r="A68" s="196" t="s">
        <v>429</v>
      </c>
      <c r="B68" s="202"/>
      <c r="C68" s="202">
        <f>+'NET POSITION-PROPRIETARY(18)'!I93+'NET POSITION-PROPRIETARY(18)'!I94+'NET POSITION-PROPRIETARY(18)'!I95+'NET POSITION-PROPRIETARY(18)'!I96-C69-C70-C71-C72-C73-C74-C75-C76-C67</f>
        <v>0</v>
      </c>
      <c r="D68" s="210">
        <f>+B68+C68</f>
        <v>0</v>
      </c>
      <c r="E68" s="202"/>
      <c r="F68" s="202">
        <f>'COMPONENT UNITS-NET POS(13B)'!N68</f>
        <v>0</v>
      </c>
    </row>
    <row r="69" spans="1:6" ht="15">
      <c r="A69" s="196" t="s">
        <v>1112</v>
      </c>
      <c r="B69" s="202">
        <f>'GOVERNMENTAL FUNDS - BS(15)'!M58</f>
        <v>0</v>
      </c>
      <c r="C69" s="202"/>
      <c r="D69" s="210">
        <f>+B69+C69</f>
        <v>0</v>
      </c>
      <c r="E69" s="202"/>
      <c r="F69" s="202">
        <f>'COMPONENT UNITS-NET POS(13B)'!N69</f>
        <v>0</v>
      </c>
    </row>
    <row r="70" spans="1:6" ht="15">
      <c r="A70" s="196" t="s">
        <v>832</v>
      </c>
      <c r="B70" s="202">
        <f>'GOVERNMENTAL FUNDS - BS(15)'!M59</f>
        <v>0</v>
      </c>
      <c r="C70" s="202"/>
      <c r="D70" s="210">
        <f t="shared" si="1"/>
        <v>0</v>
      </c>
      <c r="E70" s="202"/>
      <c r="F70" s="202">
        <f>'COMPONENT UNITS-NET POS(13B)'!N70</f>
        <v>0</v>
      </c>
    </row>
    <row r="71" spans="1:6" ht="15">
      <c r="A71" s="196" t="s">
        <v>831</v>
      </c>
      <c r="B71" s="202">
        <f>'GOVERNMENTAL FUNDS - BS(15)'!M60</f>
        <v>0</v>
      </c>
      <c r="C71" s="202"/>
      <c r="D71" s="210">
        <f t="shared" si="1"/>
        <v>0</v>
      </c>
      <c r="E71" s="202"/>
      <c r="F71" s="202">
        <f>'COMPONENT UNITS-NET POS(13B)'!N71</f>
        <v>0</v>
      </c>
    </row>
    <row r="72" spans="1:6" ht="15">
      <c r="A72" s="196" t="s">
        <v>833</v>
      </c>
      <c r="B72" s="202"/>
      <c r="C72" s="202"/>
      <c r="D72" s="210">
        <f t="shared" si="1"/>
        <v>0</v>
      </c>
      <c r="E72" s="202"/>
      <c r="F72" s="202">
        <f>'COMPONENT UNITS-NET POS(13B)'!N72</f>
        <v>0</v>
      </c>
    </row>
    <row r="73" spans="1:6" ht="15">
      <c r="A73" s="196" t="s">
        <v>834</v>
      </c>
      <c r="B73" s="202">
        <f>'GOVERNMENTAL FUNDS - BS(15)'!M61</f>
        <v>0</v>
      </c>
      <c r="C73" s="202"/>
      <c r="D73" s="210">
        <f t="shared" si="1"/>
        <v>0</v>
      </c>
      <c r="E73" s="202"/>
      <c r="F73" s="202">
        <f>'COMPONENT UNITS-NET POS(13B)'!N73</f>
        <v>0</v>
      </c>
    </row>
    <row r="74" spans="1:6" ht="15">
      <c r="A74" s="196" t="s">
        <v>177</v>
      </c>
      <c r="B74" s="202"/>
      <c r="C74" s="202"/>
      <c r="D74" s="210">
        <f t="shared" si="1"/>
        <v>0</v>
      </c>
      <c r="E74" s="202"/>
      <c r="F74" s="202">
        <f>'COMPONENT UNITS-NET POS(13B)'!N74</f>
        <v>0</v>
      </c>
    </row>
    <row r="75" spans="1:6" ht="15">
      <c r="A75" s="196" t="s">
        <v>1118</v>
      </c>
      <c r="B75" s="202"/>
      <c r="C75" s="202"/>
      <c r="D75" s="210">
        <f t="shared" si="1"/>
        <v>0</v>
      </c>
      <c r="E75" s="202"/>
      <c r="F75" s="202">
        <f>'COMPONENT UNITS-NET POS(13B)'!N75</f>
        <v>0</v>
      </c>
    </row>
    <row r="76" spans="1:6" ht="15">
      <c r="A76" s="196" t="s">
        <v>1123</v>
      </c>
      <c r="B76" s="202">
        <f>'BS Conversion'!M66-B77</f>
        <v>0</v>
      </c>
      <c r="C76" s="202"/>
      <c r="D76" s="210">
        <f t="shared" si="1"/>
        <v>0</v>
      </c>
      <c r="E76" s="202"/>
      <c r="F76" s="202">
        <f>'COMPONENT UNITS-NET POS(13B)'!N76</f>
        <v>0</v>
      </c>
    </row>
    <row r="77" spans="1:6" ht="15">
      <c r="A77" s="196" t="s">
        <v>1124</v>
      </c>
      <c r="B77" s="202"/>
      <c r="C77" s="202"/>
      <c r="D77" s="210">
        <f t="shared" si="1"/>
        <v>0</v>
      </c>
      <c r="E77" s="202"/>
      <c r="F77" s="202">
        <f>'COMPONENT UNITS-NET POS(13B)'!N77</f>
        <v>0</v>
      </c>
    </row>
    <row r="78" spans="1:6" ht="15">
      <c r="A78" s="196"/>
      <c r="B78" s="202"/>
      <c r="C78" s="202"/>
      <c r="D78" s="210"/>
      <c r="E78" s="202"/>
      <c r="F78" s="202"/>
    </row>
    <row r="79" spans="1:6" ht="15">
      <c r="A79" s="196" t="s">
        <v>955</v>
      </c>
      <c r="B79" s="202">
        <f>'BS Conversion'!M72</f>
        <v>0</v>
      </c>
      <c r="C79" s="202">
        <f>C32+C39-C55-C62-C65-C67-C68-C69-C70-C71-C72-C73-C74-C75-C76-C77-C78</f>
        <v>0</v>
      </c>
      <c r="D79" s="210">
        <f>+B79+C79</f>
        <v>0</v>
      </c>
      <c r="E79" s="202"/>
      <c r="F79" s="202">
        <f>'COMPONENT UNITS-NET POS(13B)'!N79</f>
        <v>0</v>
      </c>
    </row>
    <row r="80" spans="1:6" ht="15" customHeight="1" thickBot="1">
      <c r="A80" s="196"/>
      <c r="B80" s="211"/>
      <c r="C80" s="211"/>
      <c r="D80" s="211"/>
      <c r="E80" s="202"/>
      <c r="F80" s="204"/>
    </row>
    <row r="81" spans="1:6" ht="17.25" customHeight="1" thickBot="1">
      <c r="A81" s="199" t="s">
        <v>1231</v>
      </c>
      <c r="B81" s="213">
        <f>SUM(B65:B80)</f>
        <v>0</v>
      </c>
      <c r="C81" s="213">
        <f>SUM(C65:C80)</f>
        <v>0</v>
      </c>
      <c r="D81" s="213">
        <f>SUM(D65:D80)</f>
        <v>0</v>
      </c>
      <c r="E81" s="202"/>
      <c r="F81" s="206">
        <f>SUM(F65:F80)</f>
        <v>0</v>
      </c>
    </row>
    <row r="82" spans="1:6" ht="13.5" thickTop="1">
      <c r="A82" s="355" t="s">
        <v>1431</v>
      </c>
      <c r="B82" s="510">
        <f>B81-'GW-STATEMENT OF ACTIVITIES(14A)'!I59</f>
        <v>0</v>
      </c>
      <c r="C82" s="510">
        <f>C81-'GW-STATEMENT OF ACTIVITIES(14A)'!J59</f>
        <v>0</v>
      </c>
      <c r="D82" s="510">
        <f>D81-'GW-STATEMENT OF ACTIVITIES(14A)'!K59</f>
        <v>0</v>
      </c>
    </row>
    <row r="83" spans="1:6" ht="15.75">
      <c r="A83" s="207" t="s">
        <v>993</v>
      </c>
      <c r="B83" s="193"/>
      <c r="C83" s="208"/>
      <c r="D83" s="193"/>
      <c r="E83" s="193"/>
      <c r="F83" s="193"/>
    </row>
    <row r="84" spans="1:6">
      <c r="B84" s="99">
        <f>B32+B39-B55-B62-B81</f>
        <v>0</v>
      </c>
      <c r="C84" s="99">
        <f>C32+C39-C55-C62-C81</f>
        <v>0</v>
      </c>
      <c r="D84" s="99">
        <f>D32+D39-D55-D62-D81</f>
        <v>0</v>
      </c>
    </row>
    <row r="85" spans="1:6">
      <c r="A85" s="209"/>
      <c r="B85" s="209"/>
      <c r="C85" s="260"/>
      <c r="D85" s="209"/>
      <c r="E85" s="209"/>
      <c r="F85" s="209"/>
    </row>
  </sheetData>
  <sheetProtection algorithmName="SHA-512" hashValue="orKcXyKovKne2x6+0ybuo69XJV5kwDciBPU1/Nv784S8Q2c7bkkhPlPfZDdnmypnsGr9kJV9RBUgjSzLkkZrag==" saltValue="p/pxz/wTJUv4XYTkOjN6hA==" spinCount="100000"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4" orientation="portrait" r:id="rId2"/>
  <headerFooter alignWithMargins="0"/>
  <ignoredErrors>
    <ignoredError sqref="B9:C30 B35:C38 B42:C54 B58:C61 B65:C79" unlockedFormula="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C0A9D-56A8-4767-891A-6BABED26D07F}">
  <sheetPr>
    <pageSetUpPr fitToPage="1"/>
  </sheetPr>
  <dimension ref="B1:S85"/>
  <sheetViews>
    <sheetView workbookViewId="0">
      <pane xSplit="2" ySplit="7" topLeftCell="C8" activePane="bottomRight" state="frozen"/>
      <selection pane="topRight" activeCell="C1" sqref="C1"/>
      <selection pane="bottomLeft" activeCell="A8" sqref="A8"/>
      <selection pane="bottomRight"/>
    </sheetView>
  </sheetViews>
  <sheetFormatPr defaultRowHeight="12.75"/>
  <cols>
    <col min="1" max="1" width="3.85546875" customWidth="1"/>
    <col min="2" max="2" width="53.7109375" bestFit="1" customWidth="1"/>
    <col min="3" max="12" width="18.7109375" customWidth="1"/>
    <col min="13" max="13" width="20.7109375" bestFit="1" customWidth="1"/>
    <col min="14" max="19" width="18.7109375" customWidth="1"/>
  </cols>
  <sheetData>
    <row r="1" spans="2:19" ht="18">
      <c r="B1" s="4" t="str">
        <f>+'COVER PAGE'!A9</f>
        <v>LOCAL GOVERNMENT NAME:</v>
      </c>
      <c r="C1" s="3"/>
      <c r="D1" s="3"/>
      <c r="E1" s="3"/>
      <c r="F1" s="3"/>
      <c r="G1" s="3"/>
      <c r="H1" s="3"/>
      <c r="I1" s="3"/>
      <c r="J1" s="3"/>
      <c r="K1" s="3"/>
      <c r="L1" s="3"/>
      <c r="M1" s="3"/>
      <c r="N1" s="3"/>
      <c r="O1" s="3"/>
      <c r="P1" s="3"/>
      <c r="Q1" s="3"/>
      <c r="R1" s="3"/>
      <c r="S1" s="3"/>
    </row>
    <row r="2" spans="2:19" ht="18">
      <c r="B2" s="4" t="s">
        <v>1230</v>
      </c>
      <c r="C2" s="3"/>
      <c r="D2" s="3"/>
      <c r="E2" s="3"/>
      <c r="F2" s="3"/>
      <c r="G2" s="3"/>
      <c r="H2" s="3"/>
      <c r="I2" s="3"/>
      <c r="J2" s="3"/>
      <c r="K2" s="3"/>
      <c r="L2" s="3"/>
      <c r="M2" s="3"/>
      <c r="N2" s="3"/>
      <c r="O2" s="3"/>
      <c r="P2" s="3"/>
      <c r="Q2" s="3"/>
      <c r="R2" s="3"/>
      <c r="S2" s="3"/>
    </row>
    <row r="3" spans="2:19" ht="18">
      <c r="B3" s="5" t="str">
        <f>+'COVER PAGE'!A30</f>
        <v>FISCAL YEAR ENDING JUNE 30, 2026</v>
      </c>
      <c r="C3" s="3"/>
      <c r="D3" s="3"/>
      <c r="E3" s="3"/>
      <c r="F3" s="3"/>
      <c r="G3" s="3"/>
      <c r="H3" s="3"/>
      <c r="I3" s="3"/>
      <c r="J3" s="3"/>
      <c r="K3" s="3"/>
      <c r="L3" s="3"/>
      <c r="M3" s="3"/>
      <c r="N3" s="3"/>
      <c r="O3" s="3"/>
      <c r="P3" s="3"/>
      <c r="Q3" s="3"/>
      <c r="R3" s="3"/>
      <c r="S3" s="3"/>
    </row>
    <row r="5" spans="2:19" ht="16.5" thickBot="1">
      <c r="B5" s="6"/>
      <c r="C5" s="455"/>
      <c r="E5" s="455"/>
      <c r="F5" s="455"/>
      <c r="G5" s="455"/>
      <c r="H5" s="455"/>
      <c r="I5" s="455"/>
      <c r="J5" s="455"/>
      <c r="K5" s="455"/>
      <c r="L5" s="455"/>
      <c r="M5" s="455"/>
      <c r="N5" s="456"/>
      <c r="O5" s="270"/>
      <c r="P5" s="270"/>
      <c r="Q5" s="270"/>
      <c r="R5" s="270"/>
      <c r="S5" s="270"/>
    </row>
    <row r="6" spans="2:19" ht="15.75">
      <c r="B6" s="6"/>
      <c r="C6" s="1351" t="s">
        <v>3202</v>
      </c>
      <c r="D6" s="1351"/>
      <c r="E6" s="1351"/>
      <c r="F6" s="1351"/>
      <c r="G6" s="1351"/>
      <c r="H6" s="1351"/>
      <c r="I6" s="1351"/>
      <c r="J6" s="1351"/>
      <c r="K6" s="1351"/>
      <c r="L6" s="1351"/>
      <c r="M6" s="9" t="s">
        <v>139</v>
      </c>
      <c r="N6" s="1184" t="s">
        <v>3223</v>
      </c>
    </row>
    <row r="7" spans="2:19" ht="30.75" thickBot="1">
      <c r="B7" s="6"/>
      <c r="C7" s="200" t="s">
        <v>3197</v>
      </c>
      <c r="D7" s="200" t="s">
        <v>3198</v>
      </c>
      <c r="E7" s="200" t="s">
        <v>3199</v>
      </c>
      <c r="F7" s="200" t="s">
        <v>3200</v>
      </c>
      <c r="G7" s="200" t="s">
        <v>3201</v>
      </c>
      <c r="H7" s="200" t="s">
        <v>3219</v>
      </c>
      <c r="I7" s="200" t="s">
        <v>3220</v>
      </c>
      <c r="J7" s="200" t="s">
        <v>3221</v>
      </c>
      <c r="K7" s="200" t="s">
        <v>3222</v>
      </c>
      <c r="L7" s="200" t="s">
        <v>3336</v>
      </c>
      <c r="M7" s="449" t="s">
        <v>3228</v>
      </c>
      <c r="N7" s="1185" t="s">
        <v>774</v>
      </c>
    </row>
    <row r="8" spans="2:19" ht="15.75">
      <c r="B8" s="8" t="s">
        <v>779</v>
      </c>
      <c r="C8" s="202"/>
      <c r="D8" s="202"/>
      <c r="E8" s="202"/>
      <c r="F8" s="202"/>
      <c r="G8" s="202"/>
      <c r="H8" s="202"/>
      <c r="I8" s="202"/>
      <c r="J8" s="202"/>
      <c r="K8" s="202"/>
      <c r="L8" s="202"/>
      <c r="M8" s="210"/>
      <c r="N8" s="210"/>
    </row>
    <row r="9" spans="2:19" ht="15">
      <c r="B9" s="6" t="s">
        <v>780</v>
      </c>
      <c r="C9" s="202"/>
      <c r="D9" s="202"/>
      <c r="E9" s="202"/>
      <c r="F9" s="202"/>
      <c r="G9" s="202"/>
      <c r="H9" s="202"/>
      <c r="I9" s="202"/>
      <c r="J9" s="202"/>
      <c r="K9" s="202"/>
      <c r="L9" s="202"/>
      <c r="M9" s="202"/>
      <c r="N9" s="210">
        <f>SUM(C9:M9)</f>
        <v>0</v>
      </c>
    </row>
    <row r="10" spans="2:19" ht="15">
      <c r="B10" s="6" t="s">
        <v>781</v>
      </c>
      <c r="C10" s="202"/>
      <c r="D10" s="202"/>
      <c r="E10" s="202"/>
      <c r="F10" s="202"/>
      <c r="G10" s="202"/>
      <c r="H10" s="202"/>
      <c r="I10" s="202"/>
      <c r="J10" s="202"/>
      <c r="K10" s="202"/>
      <c r="L10" s="202"/>
      <c r="M10" s="202"/>
      <c r="N10" s="210">
        <f t="shared" ref="N10:N28" si="0">SUM(C10:M10)</f>
        <v>0</v>
      </c>
    </row>
    <row r="11" spans="2:19" ht="15">
      <c r="B11" s="6" t="s">
        <v>782</v>
      </c>
      <c r="C11" s="202"/>
      <c r="D11" s="202"/>
      <c r="E11" s="202"/>
      <c r="F11" s="202"/>
      <c r="G11" s="202"/>
      <c r="H11" s="202"/>
      <c r="I11" s="202"/>
      <c r="J11" s="202"/>
      <c r="K11" s="202"/>
      <c r="L11" s="202"/>
      <c r="M11" s="202"/>
      <c r="N11" s="210">
        <f t="shared" si="0"/>
        <v>0</v>
      </c>
    </row>
    <row r="12" spans="2:19" ht="15">
      <c r="B12" s="6" t="s">
        <v>785</v>
      </c>
      <c r="C12" s="202"/>
      <c r="D12" s="202"/>
      <c r="E12" s="202"/>
      <c r="F12" s="202"/>
      <c r="G12" s="202"/>
      <c r="H12" s="202"/>
      <c r="I12" s="202"/>
      <c r="J12" s="202"/>
      <c r="K12" s="202"/>
      <c r="L12" s="202"/>
      <c r="M12" s="202"/>
      <c r="N12" s="210">
        <f t="shared" si="0"/>
        <v>0</v>
      </c>
    </row>
    <row r="13" spans="2:19" ht="15">
      <c r="B13" s="6" t="s">
        <v>786</v>
      </c>
      <c r="C13" s="202"/>
      <c r="D13" s="202"/>
      <c r="E13" s="202"/>
      <c r="F13" s="202"/>
      <c r="G13" s="202"/>
      <c r="H13" s="202"/>
      <c r="I13" s="202"/>
      <c r="J13" s="202"/>
      <c r="K13" s="202"/>
      <c r="L13" s="202"/>
      <c r="M13" s="202"/>
      <c r="N13" s="210">
        <f t="shared" si="0"/>
        <v>0</v>
      </c>
    </row>
    <row r="14" spans="2:19" ht="15">
      <c r="B14" s="6" t="s">
        <v>901</v>
      </c>
      <c r="C14" s="202"/>
      <c r="D14" s="202"/>
      <c r="E14" s="202"/>
      <c r="F14" s="202"/>
      <c r="G14" s="202"/>
      <c r="H14" s="202"/>
      <c r="I14" s="202"/>
      <c r="J14" s="202"/>
      <c r="K14" s="202"/>
      <c r="L14" s="202"/>
      <c r="M14" s="202"/>
      <c r="N14" s="210">
        <f t="shared" si="0"/>
        <v>0</v>
      </c>
    </row>
    <row r="15" spans="2:19" ht="30">
      <c r="B15" s="451" t="s">
        <v>787</v>
      </c>
      <c r="C15" s="202"/>
      <c r="D15" s="202"/>
      <c r="E15" s="202"/>
      <c r="F15" s="202"/>
      <c r="G15" s="202"/>
      <c r="H15" s="202"/>
      <c r="I15" s="202"/>
      <c r="J15" s="202"/>
      <c r="K15" s="202"/>
      <c r="L15" s="202"/>
      <c r="M15" s="202"/>
      <c r="N15" s="210">
        <f t="shared" si="0"/>
        <v>0</v>
      </c>
    </row>
    <row r="16" spans="2:19" ht="30">
      <c r="B16" s="451" t="s">
        <v>461</v>
      </c>
      <c r="C16" s="202"/>
      <c r="D16" s="202"/>
      <c r="E16" s="202"/>
      <c r="F16" s="202"/>
      <c r="G16" s="202"/>
      <c r="H16" s="202"/>
      <c r="I16" s="202"/>
      <c r="J16" s="202"/>
      <c r="K16" s="202"/>
      <c r="L16" s="202"/>
      <c r="M16" s="202"/>
      <c r="N16" s="210">
        <f t="shared" si="0"/>
        <v>0</v>
      </c>
    </row>
    <row r="17" spans="2:14" ht="15">
      <c r="B17" s="451" t="s">
        <v>2394</v>
      </c>
      <c r="C17" s="202"/>
      <c r="D17" s="202"/>
      <c r="E17" s="202"/>
      <c r="F17" s="202"/>
      <c r="G17" s="202"/>
      <c r="H17" s="202"/>
      <c r="I17" s="202"/>
      <c r="J17" s="202"/>
      <c r="K17" s="202"/>
      <c r="L17" s="202"/>
      <c r="M17" s="202"/>
      <c r="N17" s="210">
        <f t="shared" si="0"/>
        <v>0</v>
      </c>
    </row>
    <row r="18" spans="2:14" ht="15">
      <c r="B18" s="6" t="s">
        <v>1054</v>
      </c>
      <c r="C18" s="202"/>
      <c r="D18" s="202"/>
      <c r="E18" s="202"/>
      <c r="F18" s="202"/>
      <c r="G18" s="202"/>
      <c r="H18" s="202"/>
      <c r="I18" s="202"/>
      <c r="J18" s="202"/>
      <c r="K18" s="202"/>
      <c r="L18" s="202"/>
      <c r="M18" s="202"/>
      <c r="N18" s="210">
        <f t="shared" si="0"/>
        <v>0</v>
      </c>
    </row>
    <row r="19" spans="2:14" ht="15">
      <c r="B19" s="6" t="s">
        <v>184</v>
      </c>
      <c r="C19" s="202"/>
      <c r="D19" s="202"/>
      <c r="E19" s="202"/>
      <c r="F19" s="202"/>
      <c r="G19" s="202"/>
      <c r="H19" s="202"/>
      <c r="I19" s="202"/>
      <c r="J19" s="202"/>
      <c r="K19" s="202"/>
      <c r="L19" s="202"/>
      <c r="M19" s="202"/>
      <c r="N19" s="210">
        <f>SUM(C19:M19)</f>
        <v>0</v>
      </c>
    </row>
    <row r="20" spans="2:14" ht="15">
      <c r="B20" s="6" t="s">
        <v>147</v>
      </c>
      <c r="C20" s="202"/>
      <c r="D20" s="202"/>
      <c r="E20" s="202"/>
      <c r="F20" s="202"/>
      <c r="G20" s="202"/>
      <c r="H20" s="202"/>
      <c r="I20" s="202"/>
      <c r="J20" s="202"/>
      <c r="K20" s="202"/>
      <c r="L20" s="202"/>
      <c r="M20" s="202"/>
      <c r="N20" s="210">
        <f t="shared" si="0"/>
        <v>0</v>
      </c>
    </row>
    <row r="21" spans="2:14" ht="15">
      <c r="B21" s="6" t="s">
        <v>784</v>
      </c>
      <c r="C21" s="202"/>
      <c r="D21" s="202"/>
      <c r="E21" s="202"/>
      <c r="F21" s="202"/>
      <c r="G21" s="202"/>
      <c r="H21" s="202"/>
      <c r="I21" s="202"/>
      <c r="J21" s="202"/>
      <c r="K21" s="202"/>
      <c r="L21" s="202"/>
      <c r="M21" s="202"/>
      <c r="N21" s="210">
        <f t="shared" si="0"/>
        <v>0</v>
      </c>
    </row>
    <row r="22" spans="2:14" ht="15">
      <c r="B22" s="6" t="s">
        <v>125</v>
      </c>
      <c r="C22" s="202"/>
      <c r="D22" s="202"/>
      <c r="E22" s="202"/>
      <c r="F22" s="202"/>
      <c r="G22" s="202"/>
      <c r="H22" s="202"/>
      <c r="I22" s="202"/>
      <c r="J22" s="202"/>
      <c r="K22" s="202"/>
      <c r="L22" s="202"/>
      <c r="M22" s="202"/>
      <c r="N22" s="210">
        <f t="shared" si="0"/>
        <v>0</v>
      </c>
    </row>
    <row r="23" spans="2:14" ht="15">
      <c r="B23" s="6" t="s">
        <v>2467</v>
      </c>
      <c r="C23" s="202"/>
      <c r="D23" s="202"/>
      <c r="E23" s="202"/>
      <c r="F23" s="202"/>
      <c r="G23" s="202"/>
      <c r="H23" s="202"/>
      <c r="I23" s="202"/>
      <c r="J23" s="202"/>
      <c r="K23" s="202"/>
      <c r="L23" s="202"/>
      <c r="M23" s="202"/>
      <c r="N23" s="210">
        <f t="shared" si="0"/>
        <v>0</v>
      </c>
    </row>
    <row r="24" spans="2:14" ht="15">
      <c r="B24" s="6" t="s">
        <v>3118</v>
      </c>
      <c r="C24" s="202"/>
      <c r="D24" s="202"/>
      <c r="E24" s="202"/>
      <c r="F24" s="202"/>
      <c r="G24" s="202"/>
      <c r="H24" s="202"/>
      <c r="I24" s="202"/>
      <c r="J24" s="202"/>
      <c r="K24" s="202"/>
      <c r="L24" s="202"/>
      <c r="M24" s="202"/>
      <c r="N24" s="210">
        <f t="shared" si="0"/>
        <v>0</v>
      </c>
    </row>
    <row r="25" spans="2:14" ht="15">
      <c r="B25" s="6" t="s">
        <v>551</v>
      </c>
      <c r="C25" s="202"/>
      <c r="D25" s="202"/>
      <c r="E25" s="202"/>
      <c r="F25" s="202"/>
      <c r="G25" s="202"/>
      <c r="H25" s="202"/>
      <c r="I25" s="202"/>
      <c r="J25" s="202"/>
      <c r="K25" s="202"/>
      <c r="L25" s="202"/>
      <c r="M25" s="202"/>
      <c r="N25" s="210">
        <f t="shared" si="0"/>
        <v>0</v>
      </c>
    </row>
    <row r="26" spans="2:14" ht="15">
      <c r="B26" s="6" t="s">
        <v>450</v>
      </c>
      <c r="C26" s="202"/>
      <c r="D26" s="202"/>
      <c r="E26" s="202"/>
      <c r="F26" s="202"/>
      <c r="G26" s="202"/>
      <c r="H26" s="202"/>
      <c r="I26" s="202"/>
      <c r="J26" s="202"/>
      <c r="K26" s="202"/>
      <c r="L26" s="202"/>
      <c r="M26" s="202"/>
      <c r="N26" s="210">
        <f t="shared" si="0"/>
        <v>0</v>
      </c>
    </row>
    <row r="27" spans="2:14" ht="15">
      <c r="B27" s="6" t="s">
        <v>451</v>
      </c>
      <c r="C27" s="202"/>
      <c r="D27" s="202"/>
      <c r="E27" s="202"/>
      <c r="F27" s="202"/>
      <c r="G27" s="202"/>
      <c r="H27" s="202"/>
      <c r="I27" s="202"/>
      <c r="J27" s="202"/>
      <c r="K27" s="202"/>
      <c r="L27" s="202"/>
      <c r="M27" s="202"/>
      <c r="N27" s="210">
        <f t="shared" si="0"/>
        <v>0</v>
      </c>
    </row>
    <row r="28" spans="2:14" ht="30">
      <c r="B28" s="451" t="s">
        <v>436</v>
      </c>
      <c r="C28" s="202"/>
      <c r="D28" s="202"/>
      <c r="E28" s="202"/>
      <c r="F28" s="202"/>
      <c r="G28" s="202"/>
      <c r="H28" s="202"/>
      <c r="I28" s="202"/>
      <c r="J28" s="202"/>
      <c r="K28" s="202"/>
      <c r="L28" s="202"/>
      <c r="M28" s="202"/>
      <c r="N28" s="210">
        <f t="shared" si="0"/>
        <v>0</v>
      </c>
    </row>
    <row r="29" spans="2:14" ht="30">
      <c r="B29" s="451" t="s">
        <v>2462</v>
      </c>
      <c r="C29" s="202"/>
      <c r="D29" s="202"/>
      <c r="E29" s="202"/>
      <c r="F29" s="202"/>
      <c r="G29" s="202"/>
      <c r="H29" s="202"/>
      <c r="I29" s="202"/>
      <c r="J29" s="202"/>
      <c r="K29" s="202"/>
      <c r="L29" s="202"/>
      <c r="M29" s="202"/>
      <c r="N29" s="210">
        <f>SUM(C29:M29)</f>
        <v>0</v>
      </c>
    </row>
    <row r="30" spans="2:14" ht="30">
      <c r="B30" s="451" t="s">
        <v>2461</v>
      </c>
      <c r="C30" s="202"/>
      <c r="D30" s="202"/>
      <c r="E30" s="202"/>
      <c r="F30" s="202"/>
      <c r="G30" s="202"/>
      <c r="H30" s="202"/>
      <c r="I30" s="202"/>
      <c r="J30" s="202"/>
      <c r="K30" s="202"/>
      <c r="L30" s="202"/>
      <c r="M30" s="202"/>
      <c r="N30" s="210">
        <f>SUM(C30:M30)</f>
        <v>0</v>
      </c>
    </row>
    <row r="31" spans="2:14" ht="15.75" thickBot="1">
      <c r="B31" s="451"/>
      <c r="C31" s="202"/>
      <c r="D31" s="202"/>
      <c r="E31" s="202"/>
      <c r="F31" s="202"/>
      <c r="G31" s="202"/>
      <c r="H31" s="202"/>
      <c r="I31" s="202"/>
      <c r="J31" s="202"/>
      <c r="K31" s="202"/>
      <c r="L31" s="202"/>
      <c r="M31" s="210"/>
      <c r="N31" s="210"/>
    </row>
    <row r="32" spans="2:14" ht="16.5" thickBot="1">
      <c r="B32" s="9" t="s">
        <v>788</v>
      </c>
      <c r="C32" s="212">
        <f>SUM(C9:C31)</f>
        <v>0</v>
      </c>
      <c r="D32" s="212">
        <f t="shared" ref="D32" si="1">SUM(D9:D31)</f>
        <v>0</v>
      </c>
      <c r="E32" s="212">
        <f>SUM(E9:E31)</f>
        <v>0</v>
      </c>
      <c r="F32" s="212">
        <f>SUM(F9:F31)</f>
        <v>0</v>
      </c>
      <c r="G32" s="212">
        <f>SUM(G9:G31)</f>
        <v>0</v>
      </c>
      <c r="H32" s="212">
        <f>SUM(H9:H31)</f>
        <v>0</v>
      </c>
      <c r="I32" s="212">
        <f>SUM(I9:I31)</f>
        <v>0</v>
      </c>
      <c r="J32" s="212">
        <f t="shared" ref="J32:M32" si="2">SUM(J9:J31)</f>
        <v>0</v>
      </c>
      <c r="K32" s="212">
        <f t="shared" si="2"/>
        <v>0</v>
      </c>
      <c r="L32" s="212">
        <f t="shared" si="2"/>
        <v>0</v>
      </c>
      <c r="M32" s="212">
        <f t="shared" si="2"/>
        <v>0</v>
      </c>
      <c r="N32" s="212">
        <f>SUM(N9:N31)</f>
        <v>0</v>
      </c>
    </row>
    <row r="33" spans="2:14" ht="15.75">
      <c r="B33" s="9"/>
      <c r="C33" s="210"/>
      <c r="D33" s="210"/>
      <c r="E33" s="210"/>
      <c r="F33" s="210"/>
      <c r="G33" s="210"/>
      <c r="H33" s="210"/>
      <c r="I33" s="210"/>
      <c r="J33" s="210"/>
      <c r="K33" s="210"/>
      <c r="L33" s="210"/>
      <c r="M33" s="210"/>
      <c r="N33" s="210"/>
    </row>
    <row r="34" spans="2:14" ht="15.75">
      <c r="B34" s="450" t="s">
        <v>1296</v>
      </c>
      <c r="C34" s="210"/>
      <c r="D34" s="210"/>
      <c r="E34" s="210"/>
      <c r="F34" s="210"/>
      <c r="G34" s="210"/>
      <c r="H34" s="210"/>
      <c r="I34" s="210"/>
      <c r="J34" s="210"/>
      <c r="K34" s="210"/>
      <c r="L34" s="210"/>
      <c r="M34" s="210"/>
      <c r="N34" s="210"/>
    </row>
    <row r="35" spans="2:14" ht="15">
      <c r="B35" s="1186" t="s">
        <v>1928</v>
      </c>
      <c r="C35" s="202"/>
      <c r="D35" s="202"/>
      <c r="E35" s="202"/>
      <c r="F35" s="202"/>
      <c r="G35" s="202"/>
      <c r="H35" s="202"/>
      <c r="I35" s="202"/>
      <c r="J35" s="202"/>
      <c r="K35" s="202"/>
      <c r="L35" s="202"/>
      <c r="M35" s="202"/>
      <c r="N35" s="210">
        <f>SUM(C35:M35)</f>
        <v>0</v>
      </c>
    </row>
    <row r="36" spans="2:14" ht="15">
      <c r="B36" s="1186" t="s">
        <v>1921</v>
      </c>
      <c r="C36" s="202"/>
      <c r="D36" s="202"/>
      <c r="E36" s="202"/>
      <c r="F36" s="202"/>
      <c r="G36" s="202"/>
      <c r="H36" s="202"/>
      <c r="I36" s="202"/>
      <c r="J36" s="202"/>
      <c r="K36" s="202"/>
      <c r="L36" s="202"/>
      <c r="M36" s="202"/>
      <c r="N36" s="210">
        <f t="shared" ref="N36:N38" si="3">SUM(C36:M36)</f>
        <v>0</v>
      </c>
    </row>
    <row r="37" spans="2:14" ht="15">
      <c r="B37" s="1186" t="s">
        <v>2399</v>
      </c>
      <c r="C37" s="202"/>
      <c r="D37" s="202"/>
      <c r="E37" s="202"/>
      <c r="F37" s="202"/>
      <c r="G37" s="202"/>
      <c r="H37" s="202"/>
      <c r="I37" s="202"/>
      <c r="J37" s="202"/>
      <c r="K37" s="202"/>
      <c r="L37" s="202"/>
      <c r="M37" s="202"/>
      <c r="N37" s="210">
        <f t="shared" si="3"/>
        <v>0</v>
      </c>
    </row>
    <row r="38" spans="2:14" ht="15.75" thickBot="1">
      <c r="B38" s="1186" t="s">
        <v>1306</v>
      </c>
      <c r="C38" s="202"/>
      <c r="D38" s="202"/>
      <c r="E38" s="202"/>
      <c r="F38" s="202"/>
      <c r="G38" s="202"/>
      <c r="H38" s="202"/>
      <c r="I38" s="202"/>
      <c r="J38" s="202"/>
      <c r="K38" s="202"/>
      <c r="L38" s="202"/>
      <c r="M38" s="202"/>
      <c r="N38" s="210">
        <f t="shared" si="3"/>
        <v>0</v>
      </c>
    </row>
    <row r="39" spans="2:14" ht="16.5" thickBot="1">
      <c r="B39" s="9" t="s">
        <v>1298</v>
      </c>
      <c r="C39" s="212">
        <f t="shared" ref="C39:I39" si="4">SUM(C35:C38)</f>
        <v>0</v>
      </c>
      <c r="D39" s="212">
        <f t="shared" si="4"/>
        <v>0</v>
      </c>
      <c r="E39" s="212">
        <f t="shared" si="4"/>
        <v>0</v>
      </c>
      <c r="F39" s="212">
        <f t="shared" si="4"/>
        <v>0</v>
      </c>
      <c r="G39" s="212">
        <f t="shared" si="4"/>
        <v>0</v>
      </c>
      <c r="H39" s="212">
        <f t="shared" si="4"/>
        <v>0</v>
      </c>
      <c r="I39" s="212">
        <f t="shared" si="4"/>
        <v>0</v>
      </c>
      <c r="J39" s="212">
        <f t="shared" ref="J39:M39" si="5">SUM(J35:J38)</f>
        <v>0</v>
      </c>
      <c r="K39" s="212">
        <f t="shared" si="5"/>
        <v>0</v>
      </c>
      <c r="L39" s="212">
        <f>SUM(L35:L38)</f>
        <v>0</v>
      </c>
      <c r="M39" s="212">
        <f t="shared" si="5"/>
        <v>0</v>
      </c>
      <c r="N39" s="212">
        <f>SUM(N35:N38)</f>
        <v>0</v>
      </c>
    </row>
    <row r="40" spans="2:14" ht="15">
      <c r="B40" s="6"/>
      <c r="C40" s="210"/>
      <c r="D40" s="210"/>
      <c r="E40" s="210"/>
      <c r="F40" s="210"/>
      <c r="G40" s="210"/>
      <c r="H40" s="210"/>
      <c r="I40" s="210"/>
      <c r="J40" s="210"/>
      <c r="K40" s="210"/>
      <c r="L40" s="210"/>
      <c r="M40" s="210"/>
      <c r="N40" s="210"/>
    </row>
    <row r="41" spans="2:14" ht="15.75">
      <c r="B41" s="8" t="s">
        <v>789</v>
      </c>
      <c r="C41" s="210"/>
      <c r="D41" s="210"/>
      <c r="E41" s="210"/>
      <c r="F41" s="210"/>
      <c r="G41" s="210"/>
      <c r="H41" s="210"/>
      <c r="I41" s="210"/>
      <c r="J41" s="210"/>
      <c r="K41" s="210"/>
      <c r="L41" s="210"/>
      <c r="M41" s="210"/>
      <c r="N41" s="210"/>
    </row>
    <row r="42" spans="2:14" ht="15">
      <c r="B42" s="451" t="s">
        <v>790</v>
      </c>
      <c r="C42" s="202"/>
      <c r="D42" s="202"/>
      <c r="E42" s="202"/>
      <c r="F42" s="202"/>
      <c r="G42" s="202"/>
      <c r="H42" s="202"/>
      <c r="I42" s="202"/>
      <c r="J42" s="202"/>
      <c r="K42" s="202"/>
      <c r="L42" s="202"/>
      <c r="M42" s="202"/>
      <c r="N42" s="210">
        <f>SUM(C42:M42)</f>
        <v>0</v>
      </c>
    </row>
    <row r="43" spans="2:14" ht="15">
      <c r="B43" s="451" t="s">
        <v>897</v>
      </c>
      <c r="C43" s="202"/>
      <c r="D43" s="202"/>
      <c r="E43" s="202"/>
      <c r="F43" s="202"/>
      <c r="G43" s="202"/>
      <c r="H43" s="202"/>
      <c r="I43" s="202"/>
      <c r="J43" s="202"/>
      <c r="K43" s="202"/>
      <c r="L43" s="202"/>
      <c r="M43" s="202"/>
      <c r="N43" s="210">
        <f>SUM(C43:M43)</f>
        <v>0</v>
      </c>
    </row>
    <row r="44" spans="2:14" ht="15">
      <c r="B44" s="6" t="s">
        <v>877</v>
      </c>
      <c r="C44" s="202"/>
      <c r="D44" s="202"/>
      <c r="E44" s="202"/>
      <c r="F44" s="202"/>
      <c r="G44" s="202"/>
      <c r="H44" s="202"/>
      <c r="I44" s="202"/>
      <c r="J44" s="202"/>
      <c r="K44" s="202"/>
      <c r="L44" s="202"/>
      <c r="M44" s="202"/>
      <c r="N44" s="210">
        <f>SUM(C44:M44)</f>
        <v>0</v>
      </c>
    </row>
    <row r="45" spans="2:14" ht="15">
      <c r="B45" s="6" t="s">
        <v>1358</v>
      </c>
      <c r="C45" s="202"/>
      <c r="D45" s="202"/>
      <c r="E45" s="202"/>
      <c r="F45" s="202"/>
      <c r="G45" s="202"/>
      <c r="H45" s="202"/>
      <c r="I45" s="202"/>
      <c r="J45" s="202"/>
      <c r="K45" s="202"/>
      <c r="L45" s="202"/>
      <c r="M45" s="202"/>
      <c r="N45" s="210">
        <f>SUM(C45:M45)</f>
        <v>0</v>
      </c>
    </row>
    <row r="46" spans="2:14" ht="15">
      <c r="B46" s="6" t="s">
        <v>2564</v>
      </c>
      <c r="C46" s="202"/>
      <c r="D46" s="202"/>
      <c r="E46" s="202"/>
      <c r="F46" s="202"/>
      <c r="G46" s="202"/>
      <c r="H46" s="202"/>
      <c r="I46" s="202"/>
      <c r="J46" s="202"/>
      <c r="K46" s="202"/>
      <c r="L46" s="202"/>
      <c r="M46" s="202"/>
      <c r="N46" s="210"/>
    </row>
    <row r="47" spans="2:14" ht="15">
      <c r="B47" s="6" t="s">
        <v>2565</v>
      </c>
      <c r="C47" s="202"/>
      <c r="D47" s="202"/>
      <c r="E47" s="202"/>
      <c r="F47" s="202"/>
      <c r="G47" s="202"/>
      <c r="H47" s="202"/>
      <c r="I47" s="202"/>
      <c r="J47" s="202"/>
      <c r="K47" s="202"/>
      <c r="L47" s="202"/>
      <c r="M47" s="202"/>
      <c r="N47" s="210"/>
    </row>
    <row r="48" spans="2:14" ht="15">
      <c r="B48" s="451" t="s">
        <v>2563</v>
      </c>
      <c r="C48" s="202"/>
      <c r="D48" s="202"/>
      <c r="E48" s="202"/>
      <c r="F48" s="202"/>
      <c r="G48" s="202"/>
      <c r="H48" s="202"/>
      <c r="I48" s="202"/>
      <c r="J48" s="202"/>
      <c r="K48" s="202"/>
      <c r="L48" s="202"/>
      <c r="M48" s="202"/>
      <c r="N48" s="210">
        <f>SUM(C48:M48)</f>
        <v>0</v>
      </c>
    </row>
    <row r="49" spans="2:14" ht="15">
      <c r="B49" s="451" t="s">
        <v>2566</v>
      </c>
      <c r="C49" s="202"/>
      <c r="D49" s="202"/>
      <c r="E49" s="202"/>
      <c r="F49" s="202"/>
      <c r="G49" s="202"/>
      <c r="H49" s="202"/>
      <c r="I49" s="202"/>
      <c r="J49" s="202"/>
      <c r="K49" s="202"/>
      <c r="L49" s="202"/>
      <c r="M49" s="202"/>
      <c r="N49" s="210">
        <f>SUM(C49:M49)</f>
        <v>0</v>
      </c>
    </row>
    <row r="50" spans="2:14" ht="15">
      <c r="B50" s="451" t="s">
        <v>2562</v>
      </c>
      <c r="C50" s="202"/>
      <c r="D50" s="202"/>
      <c r="E50" s="202"/>
      <c r="F50" s="202"/>
      <c r="G50" s="202"/>
      <c r="H50" s="202"/>
      <c r="I50" s="202"/>
      <c r="J50" s="202"/>
      <c r="K50" s="202"/>
      <c r="L50" s="202"/>
      <c r="M50" s="202"/>
      <c r="N50" s="210"/>
    </row>
    <row r="51" spans="2:14" ht="15">
      <c r="B51" s="6" t="s">
        <v>2589</v>
      </c>
      <c r="C51" s="202"/>
      <c r="D51" s="202"/>
      <c r="E51" s="202"/>
      <c r="F51" s="202"/>
      <c r="G51" s="202"/>
      <c r="H51" s="202"/>
      <c r="I51" s="202"/>
      <c r="J51" s="202"/>
      <c r="K51" s="202"/>
      <c r="L51" s="202"/>
      <c r="M51" s="202"/>
      <c r="N51" s="210">
        <f>SUM(C51:M51)</f>
        <v>0</v>
      </c>
    </row>
    <row r="52" spans="2:14" ht="15">
      <c r="B52" s="6" t="s">
        <v>3119</v>
      </c>
      <c r="C52" s="202"/>
      <c r="D52" s="202"/>
      <c r="E52" s="202"/>
      <c r="F52" s="202"/>
      <c r="G52" s="202"/>
      <c r="H52" s="202"/>
      <c r="I52" s="202"/>
      <c r="J52" s="202"/>
      <c r="K52" s="202"/>
      <c r="L52" s="202"/>
      <c r="M52" s="202"/>
      <c r="N52" s="210">
        <f>SUM(C52:M52)</f>
        <v>0</v>
      </c>
    </row>
    <row r="53" spans="2:14" ht="15">
      <c r="B53" s="6" t="s">
        <v>2008</v>
      </c>
      <c r="C53" s="202"/>
      <c r="D53" s="202"/>
      <c r="E53" s="202"/>
      <c r="F53" s="202"/>
      <c r="G53" s="202"/>
      <c r="H53" s="202"/>
      <c r="I53" s="202"/>
      <c r="J53" s="202"/>
      <c r="K53" s="202"/>
      <c r="L53" s="202"/>
      <c r="M53" s="202"/>
      <c r="N53" s="210">
        <f>SUM(C53:M53)</f>
        <v>0</v>
      </c>
    </row>
    <row r="54" spans="2:14" ht="15.75" thickBot="1">
      <c r="B54" s="6" t="s">
        <v>2566</v>
      </c>
      <c r="C54" s="202"/>
      <c r="D54" s="202"/>
      <c r="E54" s="202"/>
      <c r="F54" s="202"/>
      <c r="G54" s="202"/>
      <c r="H54" s="202"/>
      <c r="I54" s="202"/>
      <c r="J54" s="202"/>
      <c r="K54" s="202"/>
      <c r="L54" s="202"/>
      <c r="M54" s="202"/>
      <c r="N54" s="210">
        <f>SUM(C54:M54)</f>
        <v>0</v>
      </c>
    </row>
    <row r="55" spans="2:14" ht="16.5" thickBot="1">
      <c r="B55" s="9" t="s">
        <v>793</v>
      </c>
      <c r="C55" s="212">
        <f>SUM(C42:C54)</f>
        <v>0</v>
      </c>
      <c r="D55" s="212">
        <f t="shared" ref="D55:M55" si="6">SUM(D42:D54)</f>
        <v>0</v>
      </c>
      <c r="E55" s="212">
        <f t="shared" si="6"/>
        <v>0</v>
      </c>
      <c r="F55" s="212">
        <f t="shared" si="6"/>
        <v>0</v>
      </c>
      <c r="G55" s="212">
        <f t="shared" si="6"/>
        <v>0</v>
      </c>
      <c r="H55" s="212">
        <f t="shared" si="6"/>
        <v>0</v>
      </c>
      <c r="I55" s="212">
        <f t="shared" si="6"/>
        <v>0</v>
      </c>
      <c r="J55" s="212">
        <f t="shared" si="6"/>
        <v>0</v>
      </c>
      <c r="K55" s="212">
        <f t="shared" si="6"/>
        <v>0</v>
      </c>
      <c r="L55" s="212">
        <f t="shared" si="6"/>
        <v>0</v>
      </c>
      <c r="M55" s="212">
        <f t="shared" si="6"/>
        <v>0</v>
      </c>
      <c r="N55" s="212">
        <f>SUM(N42:N54)</f>
        <v>0</v>
      </c>
    </row>
    <row r="56" spans="2:14" ht="15.75">
      <c r="B56" s="9"/>
      <c r="C56" s="210"/>
      <c r="D56" s="210"/>
      <c r="E56" s="210"/>
      <c r="F56" s="210"/>
      <c r="G56" s="210"/>
      <c r="H56" s="210"/>
      <c r="I56" s="210"/>
      <c r="J56" s="210"/>
      <c r="K56" s="210"/>
      <c r="L56" s="210"/>
      <c r="M56" s="210"/>
      <c r="N56" s="210"/>
    </row>
    <row r="57" spans="2:14" ht="15.75">
      <c r="B57" s="450" t="s">
        <v>1299</v>
      </c>
      <c r="C57" s="210"/>
      <c r="D57" s="210"/>
      <c r="E57" s="210"/>
      <c r="F57" s="210"/>
      <c r="G57" s="210"/>
      <c r="H57" s="210"/>
      <c r="I57" s="210"/>
      <c r="J57" s="210"/>
      <c r="K57" s="210"/>
      <c r="L57" s="210"/>
      <c r="M57" s="210"/>
      <c r="N57" s="210"/>
    </row>
    <row r="58" spans="2:14" ht="15">
      <c r="B58" s="1186" t="s">
        <v>1927</v>
      </c>
      <c r="C58" s="202"/>
      <c r="D58" s="202"/>
      <c r="E58" s="202"/>
      <c r="F58" s="202"/>
      <c r="G58" s="202"/>
      <c r="H58" s="202"/>
      <c r="I58" s="202"/>
      <c r="J58" s="202"/>
      <c r="K58" s="202"/>
      <c r="L58" s="202"/>
      <c r="M58" s="202"/>
      <c r="N58" s="210">
        <f t="shared" ref="N58:N61" si="7">SUM(C58:M58)</f>
        <v>0</v>
      </c>
    </row>
    <row r="59" spans="2:14" ht="15">
      <c r="B59" s="1186" t="s">
        <v>1922</v>
      </c>
      <c r="C59" s="202"/>
      <c r="D59" s="202"/>
      <c r="E59" s="202"/>
      <c r="F59" s="202"/>
      <c r="G59" s="202"/>
      <c r="H59" s="202"/>
      <c r="I59" s="202"/>
      <c r="J59" s="202"/>
      <c r="K59" s="202"/>
      <c r="L59" s="202"/>
      <c r="M59" s="202"/>
      <c r="N59" s="210">
        <f t="shared" si="7"/>
        <v>0</v>
      </c>
    </row>
    <row r="60" spans="2:14" ht="15">
      <c r="B60" s="1186" t="s">
        <v>2398</v>
      </c>
      <c r="C60" s="202"/>
      <c r="D60" s="202"/>
      <c r="E60" s="202"/>
      <c r="F60" s="202"/>
      <c r="G60" s="202"/>
      <c r="H60" s="202"/>
      <c r="I60" s="202"/>
      <c r="J60" s="202"/>
      <c r="K60" s="202"/>
      <c r="L60" s="202"/>
      <c r="M60" s="202"/>
      <c r="N60" s="210">
        <f t="shared" si="7"/>
        <v>0</v>
      </c>
    </row>
    <row r="61" spans="2:14" ht="15.75" thickBot="1">
      <c r="B61" s="1186" t="s">
        <v>1301</v>
      </c>
      <c r="C61" s="204"/>
      <c r="D61" s="204"/>
      <c r="E61" s="204"/>
      <c r="F61" s="204"/>
      <c r="G61" s="204"/>
      <c r="H61" s="204"/>
      <c r="I61" s="204"/>
      <c r="J61" s="204"/>
      <c r="K61" s="204"/>
      <c r="L61" s="204"/>
      <c r="M61" s="204"/>
      <c r="N61" s="210">
        <f t="shared" si="7"/>
        <v>0</v>
      </c>
    </row>
    <row r="62" spans="2:14" ht="16.5" thickBot="1">
      <c r="B62" s="9" t="s">
        <v>1302</v>
      </c>
      <c r="C62" s="212">
        <f t="shared" ref="C62:I62" si="8">SUM(C58:C61)</f>
        <v>0</v>
      </c>
      <c r="D62" s="212">
        <f t="shared" si="8"/>
        <v>0</v>
      </c>
      <c r="E62" s="212">
        <f t="shared" si="8"/>
        <v>0</v>
      </c>
      <c r="F62" s="212">
        <f t="shared" si="8"/>
        <v>0</v>
      </c>
      <c r="G62" s="212">
        <f t="shared" si="8"/>
        <v>0</v>
      </c>
      <c r="H62" s="212">
        <f t="shared" si="8"/>
        <v>0</v>
      </c>
      <c r="I62" s="212">
        <f t="shared" si="8"/>
        <v>0</v>
      </c>
      <c r="J62" s="212">
        <f t="shared" ref="J62:L62" si="9">SUM(J58:J61)</f>
        <v>0</v>
      </c>
      <c r="K62" s="212">
        <f t="shared" si="9"/>
        <v>0</v>
      </c>
      <c r="L62" s="212">
        <f t="shared" si="9"/>
        <v>0</v>
      </c>
      <c r="M62" s="212">
        <f>SUM(M58:M61)</f>
        <v>0</v>
      </c>
      <c r="N62" s="212">
        <f>SUM(N58:N61)</f>
        <v>0</v>
      </c>
    </row>
    <row r="63" spans="2:14" ht="15">
      <c r="B63" s="6"/>
      <c r="C63" s="210"/>
      <c r="D63" s="210"/>
      <c r="E63" s="210"/>
      <c r="F63" s="210"/>
      <c r="G63" s="210"/>
      <c r="H63" s="210"/>
      <c r="I63" s="210"/>
      <c r="J63" s="210"/>
      <c r="K63" s="210"/>
      <c r="L63" s="210"/>
      <c r="M63" s="210"/>
      <c r="N63" s="210"/>
    </row>
    <row r="64" spans="2:14" ht="15.75">
      <c r="B64" s="8" t="s">
        <v>1237</v>
      </c>
      <c r="C64" s="210"/>
      <c r="D64" s="210"/>
      <c r="E64" s="210"/>
      <c r="F64" s="210"/>
      <c r="G64" s="210"/>
      <c r="H64" s="210"/>
      <c r="I64" s="210"/>
      <c r="J64" s="210"/>
      <c r="K64" s="210"/>
      <c r="L64" s="210"/>
      <c r="M64" s="210"/>
      <c r="N64" s="210"/>
    </row>
    <row r="65" spans="2:14" ht="15">
      <c r="B65" s="451" t="s">
        <v>1269</v>
      </c>
      <c r="C65" s="202"/>
      <c r="D65" s="202"/>
      <c r="E65" s="202"/>
      <c r="F65" s="202"/>
      <c r="G65" s="202"/>
      <c r="H65" s="202"/>
      <c r="I65" s="202"/>
      <c r="J65" s="202"/>
      <c r="K65" s="202"/>
      <c r="L65" s="202"/>
      <c r="M65" s="202"/>
      <c r="N65" s="210">
        <f t="shared" ref="N65:N79" si="10">SUM(C65:M65)</f>
        <v>0</v>
      </c>
    </row>
    <row r="66" spans="2:14" ht="15">
      <c r="B66" s="6" t="s">
        <v>954</v>
      </c>
      <c r="C66" s="202"/>
      <c r="D66" s="202"/>
      <c r="E66" s="202"/>
      <c r="F66" s="202"/>
      <c r="G66" s="202"/>
      <c r="H66" s="202"/>
      <c r="I66" s="202"/>
      <c r="J66" s="202"/>
      <c r="K66" s="202"/>
      <c r="L66" s="202"/>
      <c r="M66" s="202"/>
      <c r="N66" s="210"/>
    </row>
    <row r="67" spans="2:14" ht="15">
      <c r="B67" s="6" t="s">
        <v>830</v>
      </c>
      <c r="C67" s="202"/>
      <c r="D67" s="202"/>
      <c r="E67" s="202"/>
      <c r="F67" s="202"/>
      <c r="G67" s="202"/>
      <c r="H67" s="202"/>
      <c r="I67" s="202"/>
      <c r="J67" s="202"/>
      <c r="K67" s="202"/>
      <c r="L67" s="202"/>
      <c r="M67" s="202"/>
      <c r="N67" s="210">
        <f t="shared" si="10"/>
        <v>0</v>
      </c>
    </row>
    <row r="68" spans="2:14" ht="15">
      <c r="B68" s="6" t="s">
        <v>429</v>
      </c>
      <c r="C68" s="202"/>
      <c r="D68" s="202"/>
      <c r="E68" s="202"/>
      <c r="F68" s="202"/>
      <c r="G68" s="202"/>
      <c r="H68" s="202"/>
      <c r="I68" s="202"/>
      <c r="J68" s="202"/>
      <c r="K68" s="202"/>
      <c r="L68" s="202"/>
      <c r="M68" s="202"/>
      <c r="N68" s="210">
        <f t="shared" si="10"/>
        <v>0</v>
      </c>
    </row>
    <row r="69" spans="2:14" ht="15">
      <c r="B69" s="6" t="s">
        <v>1112</v>
      </c>
      <c r="C69" s="202"/>
      <c r="D69" s="202"/>
      <c r="E69" s="202"/>
      <c r="F69" s="202"/>
      <c r="G69" s="202"/>
      <c r="H69" s="202"/>
      <c r="I69" s="202"/>
      <c r="J69" s="202"/>
      <c r="K69" s="202"/>
      <c r="L69" s="202"/>
      <c r="M69" s="202"/>
      <c r="N69" s="210">
        <f t="shared" si="10"/>
        <v>0</v>
      </c>
    </row>
    <row r="70" spans="2:14" ht="15">
      <c r="B70" s="6" t="s">
        <v>832</v>
      </c>
      <c r="C70" s="202"/>
      <c r="D70" s="202"/>
      <c r="E70" s="202"/>
      <c r="F70" s="202"/>
      <c r="G70" s="202"/>
      <c r="H70" s="202"/>
      <c r="I70" s="202"/>
      <c r="J70" s="202"/>
      <c r="K70" s="202"/>
      <c r="L70" s="202"/>
      <c r="M70" s="202"/>
      <c r="N70" s="210">
        <f t="shared" si="10"/>
        <v>0</v>
      </c>
    </row>
    <row r="71" spans="2:14" ht="15">
      <c r="B71" s="6" t="s">
        <v>831</v>
      </c>
      <c r="C71" s="202"/>
      <c r="D71" s="202"/>
      <c r="E71" s="202"/>
      <c r="F71" s="202"/>
      <c r="G71" s="202"/>
      <c r="H71" s="202"/>
      <c r="I71" s="202"/>
      <c r="J71" s="202"/>
      <c r="K71" s="202"/>
      <c r="L71" s="202"/>
      <c r="M71" s="202"/>
      <c r="N71" s="210">
        <f t="shared" si="10"/>
        <v>0</v>
      </c>
    </row>
    <row r="72" spans="2:14" ht="15">
      <c r="B72" s="6" t="s">
        <v>833</v>
      </c>
      <c r="C72" s="202"/>
      <c r="D72" s="202"/>
      <c r="E72" s="202"/>
      <c r="F72" s="202"/>
      <c r="G72" s="202"/>
      <c r="H72" s="202"/>
      <c r="I72" s="202"/>
      <c r="J72" s="202"/>
      <c r="K72" s="202"/>
      <c r="L72" s="202"/>
      <c r="M72" s="202"/>
      <c r="N72" s="210">
        <f t="shared" si="10"/>
        <v>0</v>
      </c>
    </row>
    <row r="73" spans="2:14" ht="15">
      <c r="B73" s="6" t="s">
        <v>834</v>
      </c>
      <c r="C73" s="202"/>
      <c r="D73" s="202"/>
      <c r="E73" s="202"/>
      <c r="F73" s="202"/>
      <c r="G73" s="202"/>
      <c r="H73" s="202"/>
      <c r="I73" s="202"/>
      <c r="J73" s="202"/>
      <c r="K73" s="202"/>
      <c r="L73" s="202"/>
      <c r="M73" s="202"/>
      <c r="N73" s="210">
        <f t="shared" si="10"/>
        <v>0</v>
      </c>
    </row>
    <row r="74" spans="2:14" ht="15">
      <c r="B74" s="6" t="s">
        <v>177</v>
      </c>
      <c r="C74" s="202"/>
      <c r="D74" s="202"/>
      <c r="E74" s="202"/>
      <c r="F74" s="202"/>
      <c r="G74" s="202"/>
      <c r="H74" s="202"/>
      <c r="I74" s="202"/>
      <c r="J74" s="202"/>
      <c r="K74" s="202"/>
      <c r="L74" s="202"/>
      <c r="M74" s="202"/>
      <c r="N74" s="210">
        <f t="shared" si="10"/>
        <v>0</v>
      </c>
    </row>
    <row r="75" spans="2:14" ht="15">
      <c r="B75" s="6" t="s">
        <v>1118</v>
      </c>
      <c r="C75" s="202"/>
      <c r="D75" s="202"/>
      <c r="E75" s="202"/>
      <c r="F75" s="202"/>
      <c r="G75" s="202"/>
      <c r="H75" s="202"/>
      <c r="I75" s="202"/>
      <c r="J75" s="202"/>
      <c r="K75" s="202"/>
      <c r="L75" s="202"/>
      <c r="M75" s="202"/>
      <c r="N75" s="210">
        <f t="shared" si="10"/>
        <v>0</v>
      </c>
    </row>
    <row r="76" spans="2:14" ht="15">
      <c r="B76" s="6" t="s">
        <v>1123</v>
      </c>
      <c r="C76" s="202"/>
      <c r="D76" s="202"/>
      <c r="E76" s="202"/>
      <c r="F76" s="202"/>
      <c r="G76" s="202"/>
      <c r="H76" s="202"/>
      <c r="I76" s="202"/>
      <c r="J76" s="202"/>
      <c r="K76" s="202"/>
      <c r="L76" s="202"/>
      <c r="M76" s="202"/>
      <c r="N76" s="210">
        <f t="shared" si="10"/>
        <v>0</v>
      </c>
    </row>
    <row r="77" spans="2:14" ht="15">
      <c r="B77" s="6" t="s">
        <v>1124</v>
      </c>
      <c r="C77" s="202"/>
      <c r="D77" s="202"/>
      <c r="E77" s="202"/>
      <c r="F77" s="202"/>
      <c r="G77" s="202"/>
      <c r="H77" s="202"/>
      <c r="I77" s="202"/>
      <c r="J77" s="202"/>
      <c r="K77" s="202"/>
      <c r="L77" s="202"/>
      <c r="M77" s="202"/>
      <c r="N77" s="210">
        <f t="shared" si="10"/>
        <v>0</v>
      </c>
    </row>
    <row r="78" spans="2:14" ht="15">
      <c r="B78" s="6"/>
      <c r="C78" s="202"/>
      <c r="D78" s="202"/>
      <c r="E78" s="202"/>
      <c r="F78" s="202"/>
      <c r="G78" s="202"/>
      <c r="H78" s="202"/>
      <c r="I78" s="202"/>
      <c r="J78" s="202"/>
      <c r="K78" s="202"/>
      <c r="L78" s="202"/>
      <c r="M78" s="202"/>
      <c r="N78" s="210"/>
    </row>
    <row r="79" spans="2:14" ht="15">
      <c r="B79" s="6" t="s">
        <v>955</v>
      </c>
      <c r="C79" s="202"/>
      <c r="D79" s="202"/>
      <c r="E79" s="202"/>
      <c r="F79" s="202"/>
      <c r="G79" s="202"/>
      <c r="H79" s="202"/>
      <c r="I79" s="202"/>
      <c r="J79" s="202"/>
      <c r="K79" s="202"/>
      <c r="L79" s="202"/>
      <c r="M79" s="202"/>
      <c r="N79" s="210">
        <f t="shared" si="10"/>
        <v>0</v>
      </c>
    </row>
    <row r="80" spans="2:14" ht="15.75" thickBot="1">
      <c r="B80" s="6"/>
      <c r="C80" s="211"/>
      <c r="D80" s="211"/>
      <c r="E80" s="211"/>
      <c r="F80" s="211"/>
      <c r="G80" s="211"/>
      <c r="H80" s="211"/>
      <c r="I80" s="211"/>
      <c r="J80" s="211"/>
      <c r="K80" s="211"/>
      <c r="L80" s="211"/>
      <c r="M80" s="211"/>
      <c r="N80" s="211"/>
    </row>
    <row r="81" spans="2:19" ht="16.5" thickBot="1">
      <c r="B81" s="9" t="s">
        <v>1231</v>
      </c>
      <c r="C81" s="213">
        <f t="shared" ref="C81:I81" si="11">SUM(C65:C80)</f>
        <v>0</v>
      </c>
      <c r="D81" s="213">
        <f t="shared" si="11"/>
        <v>0</v>
      </c>
      <c r="E81" s="213">
        <f t="shared" si="11"/>
        <v>0</v>
      </c>
      <c r="F81" s="213">
        <f t="shared" si="11"/>
        <v>0</v>
      </c>
      <c r="G81" s="213">
        <f t="shared" si="11"/>
        <v>0</v>
      </c>
      <c r="H81" s="213">
        <f t="shared" si="11"/>
        <v>0</v>
      </c>
      <c r="I81" s="213">
        <f t="shared" si="11"/>
        <v>0</v>
      </c>
      <c r="J81" s="213">
        <f t="shared" ref="J81:M81" si="12">SUM(J65:J80)</f>
        <v>0</v>
      </c>
      <c r="K81" s="213">
        <f t="shared" si="12"/>
        <v>0</v>
      </c>
      <c r="L81" s="213">
        <f t="shared" si="12"/>
        <v>0</v>
      </c>
      <c r="M81" s="213">
        <f t="shared" si="12"/>
        <v>0</v>
      </c>
      <c r="N81" s="213">
        <f>SUM(N65:N80)</f>
        <v>0</v>
      </c>
    </row>
    <row r="82" spans="2:19" ht="13.5" thickTop="1">
      <c r="B82" s="1187"/>
    </row>
    <row r="83" spans="2:19" ht="15.75">
      <c r="B83" s="83" t="s">
        <v>3547</v>
      </c>
      <c r="C83" s="3"/>
      <c r="D83" s="3"/>
      <c r="E83" s="3"/>
      <c r="F83" s="3"/>
      <c r="G83" s="3"/>
      <c r="H83" s="3"/>
      <c r="I83" s="3"/>
      <c r="J83" s="3"/>
      <c r="K83" s="3"/>
      <c r="L83" s="3"/>
      <c r="M83" s="3"/>
      <c r="N83" s="3"/>
    </row>
    <row r="84" spans="2:19">
      <c r="H84" s="99"/>
      <c r="I84" s="99"/>
      <c r="J84" s="99"/>
      <c r="K84" s="99"/>
      <c r="L84" s="99"/>
      <c r="M84" s="99"/>
      <c r="N84" s="99"/>
      <c r="O84" s="99"/>
      <c r="P84" s="99"/>
      <c r="Q84" s="99"/>
      <c r="R84" s="99"/>
      <c r="S84" s="99"/>
    </row>
    <row r="85" spans="2:19">
      <c r="H85" s="99"/>
      <c r="I85" s="99"/>
      <c r="J85" s="99"/>
      <c r="K85" s="99"/>
      <c r="L85" s="99"/>
      <c r="M85" s="99"/>
      <c r="N85" s="99"/>
      <c r="O85" s="99"/>
      <c r="P85" s="99"/>
      <c r="Q85" s="99"/>
      <c r="R85" s="99"/>
      <c r="S85" s="99"/>
    </row>
  </sheetData>
  <sheetProtection algorithmName="SHA-512" hashValue="8/6KXhYI9EISON8uDnWUfGB4RQXJU8U3WwoGRbvKKFEgg2G32bXsgp3S3C8dqwyfBtdV6CiyrpelNsiXb7FexQ==" saltValue="y+Wc5UWSFGdv7gp/Czm57g==" spinCount="100000" sheet="1" objects="1" scenarios="1"/>
  <mergeCells count="1">
    <mergeCell ref="C6:L6"/>
  </mergeCells>
  <phoneticPr fontId="166" type="noConversion"/>
  <pageMargins left="0.7" right="0.7" top="0.75" bottom="0.75" header="0.3" footer="0.3"/>
  <pageSetup scale="53" fitToWidth="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2"/>
  <sheetViews>
    <sheetView topLeftCell="B1" workbookViewId="0">
      <selection activeCell="B1" sqref="B1"/>
    </sheetView>
  </sheetViews>
  <sheetFormatPr defaultColWidth="8.85546875" defaultRowHeight="12.75"/>
  <cols>
    <col min="1" max="1" width="4.7109375" style="194" customWidth="1"/>
    <col min="2" max="2" width="45.7109375" style="194" customWidth="1"/>
    <col min="3" max="7" width="17.7109375" style="194" customWidth="1"/>
    <col min="8" max="8" width="1.7109375" style="194" customWidth="1"/>
    <col min="9" max="11" width="17.7109375" style="194" customWidth="1"/>
    <col min="12" max="12" width="1.7109375" style="194" customWidth="1"/>
    <col min="13" max="13" width="19.85546875" style="194" customWidth="1"/>
    <col min="14" max="16384" width="8.85546875" style="194"/>
  </cols>
  <sheetData>
    <row r="1" spans="1:13" ht="18">
      <c r="B1" s="192" t="str">
        <f>+'GW-STATEMENT NET POSITION(13A)'!A1</f>
        <v>LOCAL GOVERNMENT NAME:</v>
      </c>
      <c r="C1" s="209"/>
      <c r="D1" s="209"/>
      <c r="E1" s="209"/>
      <c r="F1" s="209"/>
      <c r="G1" s="209"/>
      <c r="H1" s="209"/>
      <c r="I1" s="209"/>
      <c r="J1" s="209"/>
      <c r="K1" s="209"/>
      <c r="L1" s="209"/>
    </row>
    <row r="2" spans="1:13" ht="18">
      <c r="B2" s="192" t="s">
        <v>957</v>
      </c>
      <c r="C2" s="209"/>
      <c r="D2" s="209"/>
      <c r="E2" s="209"/>
      <c r="F2" s="209"/>
      <c r="G2" s="209"/>
      <c r="H2" s="209"/>
      <c r="I2" s="209"/>
      <c r="J2" s="209"/>
      <c r="K2" s="209"/>
      <c r="L2" s="209"/>
    </row>
    <row r="3" spans="1:13" ht="18">
      <c r="B3" s="195" t="str">
        <f>'COVER PAGE'!A30</f>
        <v>FISCAL YEAR ENDING JUNE 30, 2026</v>
      </c>
      <c r="C3" s="209"/>
      <c r="D3" s="209"/>
      <c r="E3" s="209"/>
      <c r="F3" s="209"/>
      <c r="G3" s="209"/>
      <c r="H3" s="209"/>
      <c r="I3" s="209"/>
      <c r="J3" s="209"/>
      <c r="K3" s="209"/>
      <c r="L3" s="209"/>
    </row>
    <row r="5" spans="1:13" ht="15.75">
      <c r="K5" s="199"/>
    </row>
    <row r="6" spans="1:13" ht="15.75">
      <c r="B6" s="196"/>
      <c r="C6" s="196"/>
      <c r="D6" s="196"/>
      <c r="E6" s="196"/>
      <c r="F6" s="196"/>
      <c r="G6" s="196"/>
      <c r="H6" s="196"/>
      <c r="I6" s="214" t="s">
        <v>966</v>
      </c>
      <c r="J6" s="215"/>
      <c r="K6" s="215"/>
      <c r="L6" s="215"/>
      <c r="M6" s="215"/>
    </row>
    <row r="7" spans="1:13" ht="16.5" thickBot="1">
      <c r="A7"/>
      <c r="B7" s="6"/>
      <c r="C7" s="6"/>
      <c r="D7" s="455" t="s">
        <v>958</v>
      </c>
      <c r="E7" s="456"/>
      <c r="F7" s="456"/>
      <c r="G7" s="270"/>
      <c r="H7" s="196"/>
      <c r="I7" s="197" t="s">
        <v>1265</v>
      </c>
      <c r="J7" s="198"/>
      <c r="K7" s="198"/>
      <c r="L7" s="198"/>
      <c r="M7" s="215"/>
    </row>
    <row r="8" spans="1:13" ht="32.25" customHeight="1" thickBot="1">
      <c r="A8"/>
      <c r="B8" s="6"/>
      <c r="C8" s="9"/>
      <c r="D8" s="9" t="s">
        <v>963</v>
      </c>
      <c r="E8" s="9" t="s">
        <v>959</v>
      </c>
      <c r="F8" s="9" t="s">
        <v>962</v>
      </c>
      <c r="G8" s="9" t="s">
        <v>568</v>
      </c>
      <c r="H8" s="199"/>
      <c r="I8" s="458" t="s">
        <v>773</v>
      </c>
      <c r="J8" s="216"/>
      <c r="K8" s="217"/>
      <c r="L8" s="196"/>
      <c r="M8" s="216" t="s">
        <v>777</v>
      </c>
    </row>
    <row r="9" spans="1:13" ht="15.75">
      <c r="A9"/>
      <c r="B9" s="6"/>
      <c r="C9" s="9"/>
      <c r="D9" s="9" t="s">
        <v>706</v>
      </c>
      <c r="E9" s="9" t="s">
        <v>617</v>
      </c>
      <c r="F9" s="9" t="s">
        <v>960</v>
      </c>
      <c r="G9" s="9" t="s">
        <v>3120</v>
      </c>
      <c r="H9" s="199"/>
      <c r="I9" s="9" t="s">
        <v>775</v>
      </c>
      <c r="J9" s="199" t="s">
        <v>776</v>
      </c>
      <c r="K9" s="196"/>
      <c r="L9" s="196"/>
      <c r="M9" s="214" t="s">
        <v>3224</v>
      </c>
    </row>
    <row r="10" spans="1:13" ht="16.5" thickBot="1">
      <c r="A10"/>
      <c r="B10" s="457" t="s">
        <v>965</v>
      </c>
      <c r="C10" s="449" t="s">
        <v>964</v>
      </c>
      <c r="D10" s="449" t="s">
        <v>772</v>
      </c>
      <c r="E10" s="449" t="s">
        <v>961</v>
      </c>
      <c r="F10" s="449" t="s">
        <v>961</v>
      </c>
      <c r="G10" s="449" t="s">
        <v>3121</v>
      </c>
      <c r="H10" s="199"/>
      <c r="I10" s="449" t="s">
        <v>778</v>
      </c>
      <c r="J10" s="200" t="s">
        <v>778</v>
      </c>
      <c r="K10" s="200" t="s">
        <v>777</v>
      </c>
      <c r="L10" s="196"/>
      <c r="M10" s="200" t="s">
        <v>3226</v>
      </c>
    </row>
    <row r="11" spans="1:13" ht="15.75">
      <c r="A11"/>
      <c r="B11" s="8" t="s">
        <v>967</v>
      </c>
      <c r="C11" s="246"/>
      <c r="D11" s="246"/>
      <c r="E11" s="246"/>
      <c r="F11" s="246"/>
      <c r="G11" s="246"/>
      <c r="H11" s="218"/>
      <c r="I11" s="246"/>
      <c r="J11" s="218"/>
      <c r="K11" s="218"/>
      <c r="L11" s="218"/>
      <c r="M11" s="218"/>
    </row>
    <row r="12" spans="1:13" ht="15">
      <c r="A12"/>
      <c r="B12" s="6" t="s">
        <v>968</v>
      </c>
      <c r="C12" s="210"/>
      <c r="D12" s="210"/>
      <c r="E12" s="210"/>
      <c r="F12" s="210"/>
      <c r="G12" s="210"/>
      <c r="H12" s="202"/>
      <c r="I12" s="210"/>
      <c r="J12" s="202"/>
      <c r="K12" s="202"/>
      <c r="L12" s="202"/>
      <c r="M12" s="202"/>
    </row>
    <row r="13" spans="1:13" ht="15">
      <c r="A13"/>
      <c r="B13" s="6" t="s">
        <v>11</v>
      </c>
      <c r="C13" s="210">
        <f>+'OP Conversion'!Q23</f>
        <v>0</v>
      </c>
      <c r="D13" s="210">
        <f>+'Revenue Analysis'!G11+'Revenue Analysis'!H11+'Revenue Analysis'!I11+'Revenue Analysis'!J11+'Revenue Analysis'!C11</f>
        <v>0</v>
      </c>
      <c r="E13" s="210">
        <f>+'Revenue Analysis'!D11+'Revenue Analysis'!F11</f>
        <v>0</v>
      </c>
      <c r="F13" s="210">
        <f>+'Revenue Analysis'!E11</f>
        <v>0</v>
      </c>
      <c r="G13" s="210">
        <f>-C13+D13+E13+F13</f>
        <v>0</v>
      </c>
      <c r="H13" s="202"/>
      <c r="I13" s="210">
        <f>-C13+D13+E13+F13</f>
        <v>0</v>
      </c>
      <c r="J13" s="202"/>
      <c r="K13" s="210">
        <f>+I13+J13</f>
        <v>0</v>
      </c>
      <c r="L13" s="202"/>
      <c r="M13" s="1205"/>
    </row>
    <row r="14" spans="1:13" ht="15">
      <c r="A14"/>
      <c r="B14" s="6" t="s">
        <v>12</v>
      </c>
      <c r="C14" s="210">
        <f>+'OP Conversion'!Q24</f>
        <v>0</v>
      </c>
      <c r="D14" s="210">
        <f>+'Revenue Analysis'!G12+'Revenue Analysis'!H12+'Revenue Analysis'!I12+'Revenue Analysis'!J12+'Revenue Analysis'!C12</f>
        <v>0</v>
      </c>
      <c r="E14" s="210">
        <f>+'Revenue Analysis'!D12+'Revenue Analysis'!F12</f>
        <v>0</v>
      </c>
      <c r="F14" s="210">
        <f>+'Revenue Analysis'!E12</f>
        <v>0</v>
      </c>
      <c r="G14" s="210">
        <f t="shared" ref="G14:G22" si="0">-C14+D14+E14+F14</f>
        <v>0</v>
      </c>
      <c r="H14" s="202"/>
      <c r="I14" s="210">
        <f t="shared" ref="I14:I23" si="1">-C14+D14+E14+F14</f>
        <v>0</v>
      </c>
      <c r="J14" s="202"/>
      <c r="K14" s="210">
        <f t="shared" ref="K14:K23" si="2">+I14+J14</f>
        <v>0</v>
      </c>
      <c r="L14" s="202"/>
      <c r="M14" s="1205"/>
    </row>
    <row r="15" spans="1:13" ht="15">
      <c r="A15"/>
      <c r="B15" s="6" t="s">
        <v>13</v>
      </c>
      <c r="C15" s="210">
        <f>+'OP Conversion'!Q25</f>
        <v>0</v>
      </c>
      <c r="D15" s="210">
        <f>+'Revenue Analysis'!G13+'Revenue Analysis'!H13+'Revenue Analysis'!I13+'Revenue Analysis'!J13+'Revenue Analysis'!B13+'Revenue Analysis'!B20+'Revenue Analysis'!C13</f>
        <v>0</v>
      </c>
      <c r="E15" s="210">
        <f>+'Revenue Analysis'!D13+'Revenue Analysis'!F13</f>
        <v>0</v>
      </c>
      <c r="F15" s="210">
        <f>+'Revenue Analysis'!E13</f>
        <v>0</v>
      </c>
      <c r="G15" s="210">
        <f t="shared" si="0"/>
        <v>0</v>
      </c>
      <c r="H15" s="202"/>
      <c r="I15" s="210">
        <f t="shared" si="1"/>
        <v>0</v>
      </c>
      <c r="J15" s="202"/>
      <c r="K15" s="210">
        <f t="shared" si="2"/>
        <v>0</v>
      </c>
      <c r="L15" s="202"/>
      <c r="M15" s="1205"/>
    </row>
    <row r="16" spans="1:13" ht="15">
      <c r="A16"/>
      <c r="B16" s="6" t="s">
        <v>14</v>
      </c>
      <c r="C16" s="210">
        <f>+'OP Conversion'!Q26</f>
        <v>0</v>
      </c>
      <c r="D16" s="210">
        <f>+'Revenue Analysis'!G14+'Revenue Analysis'!H14+'Revenue Analysis'!I14+'Revenue Analysis'!J14+'Revenue Analysis'!C14</f>
        <v>0</v>
      </c>
      <c r="E16" s="210">
        <f>+'Revenue Analysis'!D14+'Revenue Analysis'!F14</f>
        <v>0</v>
      </c>
      <c r="F16" s="210">
        <f>+'Revenue Analysis'!E14</f>
        <v>0</v>
      </c>
      <c r="G16" s="210">
        <f t="shared" si="0"/>
        <v>0</v>
      </c>
      <c r="H16" s="202"/>
      <c r="I16" s="210">
        <f t="shared" si="1"/>
        <v>0</v>
      </c>
      <c r="J16" s="202"/>
      <c r="K16" s="210">
        <f t="shared" si="2"/>
        <v>0</v>
      </c>
      <c r="L16" s="202"/>
      <c r="M16" s="1205"/>
    </row>
    <row r="17" spans="1:13" ht="15">
      <c r="A17"/>
      <c r="B17" s="6" t="s">
        <v>411</v>
      </c>
      <c r="C17" s="210">
        <f>+'OP Conversion'!Q27</f>
        <v>0</v>
      </c>
      <c r="D17" s="210">
        <f>+'Revenue Analysis'!G15+'Revenue Analysis'!H15+'Revenue Analysis'!I15+'Revenue Analysis'!J15+'Revenue Analysis'!C15</f>
        <v>0</v>
      </c>
      <c r="E17" s="210">
        <f>+'Revenue Analysis'!D15+'Revenue Analysis'!F15</f>
        <v>0</v>
      </c>
      <c r="F17" s="210">
        <f>+'Revenue Analysis'!E15</f>
        <v>0</v>
      </c>
      <c r="G17" s="210">
        <f t="shared" si="0"/>
        <v>0</v>
      </c>
      <c r="H17" s="202"/>
      <c r="I17" s="210">
        <f t="shared" si="1"/>
        <v>0</v>
      </c>
      <c r="J17" s="202"/>
      <c r="K17" s="210">
        <f t="shared" si="2"/>
        <v>0</v>
      </c>
      <c r="L17" s="202"/>
      <c r="M17" s="1205"/>
    </row>
    <row r="18" spans="1:13" ht="15">
      <c r="A18"/>
      <c r="B18" s="6" t="s">
        <v>412</v>
      </c>
      <c r="C18" s="210">
        <f>+'OP Conversion'!Q28</f>
        <v>0</v>
      </c>
      <c r="D18" s="210">
        <f>+'Revenue Analysis'!G16+'Revenue Analysis'!H16+'Revenue Analysis'!I16+'Revenue Analysis'!J16+'Revenue Analysis'!C16</f>
        <v>0</v>
      </c>
      <c r="E18" s="210">
        <f>+'Revenue Analysis'!D16+'Revenue Analysis'!F16</f>
        <v>0</v>
      </c>
      <c r="F18" s="210">
        <f>+'Revenue Analysis'!E16</f>
        <v>0</v>
      </c>
      <c r="G18" s="210">
        <f t="shared" si="0"/>
        <v>0</v>
      </c>
      <c r="H18" s="202"/>
      <c r="I18" s="210">
        <f t="shared" si="1"/>
        <v>0</v>
      </c>
      <c r="J18" s="202"/>
      <c r="K18" s="210">
        <f t="shared" si="2"/>
        <v>0</v>
      </c>
      <c r="L18" s="202"/>
      <c r="M18" s="1205"/>
    </row>
    <row r="19" spans="1:13" ht="15">
      <c r="A19"/>
      <c r="B19" s="6" t="s">
        <v>771</v>
      </c>
      <c r="C19" s="210">
        <f>+'OP Conversion'!Q29</f>
        <v>0</v>
      </c>
      <c r="D19" s="210">
        <f>+'Revenue Analysis'!G17+'Revenue Analysis'!H17+'Revenue Analysis'!I17+'Revenue Analysis'!J17+'Revenue Analysis'!C17</f>
        <v>0</v>
      </c>
      <c r="E19" s="210">
        <f>+'Revenue Analysis'!D17+'Revenue Analysis'!F17</f>
        <v>0</v>
      </c>
      <c r="F19" s="210">
        <f>+'Revenue Analysis'!E17</f>
        <v>0</v>
      </c>
      <c r="G19" s="210">
        <f t="shared" si="0"/>
        <v>0</v>
      </c>
      <c r="H19" s="202"/>
      <c r="I19" s="210">
        <f t="shared" si="1"/>
        <v>0</v>
      </c>
      <c r="J19" s="202"/>
      <c r="K19" s="210">
        <f t="shared" si="2"/>
        <v>0</v>
      </c>
      <c r="L19" s="202"/>
      <c r="M19" s="1205"/>
    </row>
    <row r="20" spans="1:13" ht="15">
      <c r="A20"/>
      <c r="B20" s="6" t="s">
        <v>283</v>
      </c>
      <c r="C20" s="210">
        <f>+'OP Conversion'!Q30</f>
        <v>0</v>
      </c>
      <c r="D20" s="210">
        <f>+'Revenue Analysis'!G18+'Revenue Analysis'!H18+'Revenue Analysis'!I18+'Revenue Analysis'!J18+'Revenue Analysis'!C18</f>
        <v>0</v>
      </c>
      <c r="E20" s="210">
        <f>+'Revenue Analysis'!D18+'Revenue Analysis'!F18</f>
        <v>0</v>
      </c>
      <c r="F20" s="210">
        <f>+'Revenue Analysis'!E18</f>
        <v>0</v>
      </c>
      <c r="G20" s="210">
        <f t="shared" si="0"/>
        <v>0</v>
      </c>
      <c r="H20" s="202"/>
      <c r="I20" s="210">
        <f t="shared" si="1"/>
        <v>0</v>
      </c>
      <c r="J20" s="202"/>
      <c r="K20" s="210">
        <f t="shared" si="2"/>
        <v>0</v>
      </c>
      <c r="L20" s="202"/>
      <c r="M20" s="1205"/>
    </row>
    <row r="21" spans="1:13" ht="15">
      <c r="A21"/>
      <c r="B21" s="6" t="s">
        <v>2446</v>
      </c>
      <c r="C21" s="210">
        <f>+'OP Conversion'!Q33</f>
        <v>0</v>
      </c>
      <c r="D21" s="210">
        <f>+'Revenue Analysis'!G19+'Revenue Analysis'!H19+'Revenue Analysis'!I19+'Revenue Analysis'!J19</f>
        <v>0</v>
      </c>
      <c r="E21" s="210">
        <f>+'Revenue Analysis'!D19+'Revenue Analysis'!F19</f>
        <v>0</v>
      </c>
      <c r="F21" s="210">
        <f>+'Revenue Analysis'!E19</f>
        <v>0</v>
      </c>
      <c r="G21" s="210">
        <f t="shared" si="0"/>
        <v>0</v>
      </c>
      <c r="H21" s="202"/>
      <c r="I21" s="210">
        <f>-C21+D21+E21+F21</f>
        <v>0</v>
      </c>
      <c r="J21" s="202"/>
      <c r="K21" s="210">
        <f t="shared" si="2"/>
        <v>0</v>
      </c>
      <c r="L21" s="202"/>
      <c r="M21" s="1205"/>
    </row>
    <row r="22" spans="1:13" ht="15">
      <c r="A22"/>
      <c r="B22" s="6" t="s">
        <v>284</v>
      </c>
      <c r="C22" s="210">
        <f>+'OP Conversion'!Q37</f>
        <v>0</v>
      </c>
      <c r="D22" s="210">
        <f>+'Revenue Analysis'!G20+'Revenue Analysis'!H20+'Revenue Analysis'!I20+'Revenue Analysis'!J20+'Revenue Analysis'!C20</f>
        <v>0</v>
      </c>
      <c r="E22" s="210">
        <f>+'Revenue Analysis'!D20+'Revenue Analysis'!F20</f>
        <v>0</v>
      </c>
      <c r="F22" s="210">
        <f>+'Revenue Analysis'!E20</f>
        <v>0</v>
      </c>
      <c r="G22" s="210">
        <f t="shared" si="0"/>
        <v>0</v>
      </c>
      <c r="H22" s="202"/>
      <c r="I22" s="210">
        <f t="shared" si="1"/>
        <v>0</v>
      </c>
      <c r="J22" s="202"/>
      <c r="K22" s="210">
        <f t="shared" si="2"/>
        <v>0</v>
      </c>
      <c r="L22" s="202"/>
      <c r="M22" s="1205"/>
    </row>
    <row r="23" spans="1:13" ht="15.75" thickBot="1">
      <c r="A23"/>
      <c r="B23" s="6" t="s">
        <v>892</v>
      </c>
      <c r="C23" s="211">
        <f>+'OP Conversion'!Q34</f>
        <v>0</v>
      </c>
      <c r="D23" s="211"/>
      <c r="E23" s="211"/>
      <c r="F23" s="211"/>
      <c r="G23" s="210"/>
      <c r="H23" s="202"/>
      <c r="I23" s="210">
        <f t="shared" si="1"/>
        <v>0</v>
      </c>
      <c r="J23" s="204"/>
      <c r="K23" s="210">
        <f t="shared" si="2"/>
        <v>0</v>
      </c>
      <c r="L23" s="202"/>
      <c r="M23" s="1205"/>
    </row>
    <row r="24" spans="1:13" ht="16.5" thickBot="1">
      <c r="A24"/>
      <c r="B24" s="9" t="s">
        <v>285</v>
      </c>
      <c r="C24" s="212">
        <f>SUM(C13:C23)</f>
        <v>0</v>
      </c>
      <c r="D24" s="212">
        <f>SUM(D13:D23)</f>
        <v>0</v>
      </c>
      <c r="E24" s="212">
        <f>SUM(E13:E23)</f>
        <v>0</v>
      </c>
      <c r="F24" s="212">
        <f>SUM(F13:F23)</f>
        <v>0</v>
      </c>
      <c r="G24" s="212">
        <f>SUM(G13:G23)</f>
        <v>0</v>
      </c>
      <c r="H24" s="202"/>
      <c r="I24" s="212">
        <f>SUM(I13:I23)</f>
        <v>0</v>
      </c>
      <c r="J24" s="212"/>
      <c r="K24" s="212">
        <f>SUM(K13:K23)</f>
        <v>0</v>
      </c>
      <c r="L24" s="202"/>
      <c r="M24" s="1206"/>
    </row>
    <row r="25" spans="1:13" ht="15">
      <c r="B25" s="196"/>
      <c r="C25" s="202"/>
      <c r="D25" s="202"/>
      <c r="E25" s="202"/>
      <c r="F25" s="202"/>
      <c r="G25" s="202"/>
      <c r="H25" s="202"/>
      <c r="I25" s="202"/>
      <c r="J25" s="202"/>
      <c r="K25" s="202"/>
      <c r="L25" s="202"/>
      <c r="M25" s="202"/>
    </row>
    <row r="26" spans="1:13" ht="15.75">
      <c r="B26" s="201" t="s">
        <v>286</v>
      </c>
      <c r="C26" s="202"/>
      <c r="D26" s="202"/>
      <c r="E26" s="202"/>
      <c r="F26" s="202"/>
      <c r="G26" s="202"/>
      <c r="H26" s="202"/>
      <c r="I26" s="202"/>
      <c r="J26" s="202"/>
      <c r="K26" s="202"/>
      <c r="L26" s="202"/>
      <c r="M26" s="202"/>
    </row>
    <row r="27" spans="1:13" ht="15">
      <c r="B27" s="196" t="str">
        <f>'NET POSITION-PROPRIETARY(18)'!C10</f>
        <v>Name</v>
      </c>
      <c r="C27" s="202"/>
      <c r="D27" s="202"/>
      <c r="E27" s="202"/>
      <c r="F27" s="202"/>
      <c r="G27" s="210">
        <f t="shared" ref="G27:G34" si="3">-C27+D27+E27+F27</f>
        <v>0</v>
      </c>
      <c r="H27" s="202"/>
      <c r="I27" s="202"/>
      <c r="J27" s="210">
        <f>-C27+D27+E27+F27</f>
        <v>0</v>
      </c>
      <c r="K27" s="210">
        <f t="shared" ref="K27:K33" si="4">+I27+J27</f>
        <v>0</v>
      </c>
      <c r="L27" s="202"/>
      <c r="M27" s="1205"/>
    </row>
    <row r="28" spans="1:13" ht="15">
      <c r="B28" s="196" t="str">
        <f>'NET POSITION-PROPRIETARY(18)'!D10</f>
        <v>Name</v>
      </c>
      <c r="C28" s="202"/>
      <c r="D28" s="202"/>
      <c r="E28" s="202"/>
      <c r="F28" s="202"/>
      <c r="G28" s="210">
        <f t="shared" si="3"/>
        <v>0</v>
      </c>
      <c r="H28" s="202"/>
      <c r="I28" s="202"/>
      <c r="J28" s="210">
        <f t="shared" ref="J28:J32" si="5">-C28+D28+E28+F28</f>
        <v>0</v>
      </c>
      <c r="K28" s="210">
        <f t="shared" si="4"/>
        <v>0</v>
      </c>
      <c r="L28" s="202"/>
      <c r="M28" s="1205"/>
    </row>
    <row r="29" spans="1:13" ht="27.75">
      <c r="A29" s="219" t="s">
        <v>729</v>
      </c>
      <c r="B29" s="196" t="str">
        <f>'NET POSITION-PROPRIETARY(18)'!E10</f>
        <v>Name</v>
      </c>
      <c r="C29" s="202"/>
      <c r="D29" s="202"/>
      <c r="E29" s="202"/>
      <c r="F29" s="202"/>
      <c r="G29" s="210">
        <f t="shared" si="3"/>
        <v>0</v>
      </c>
      <c r="H29" s="202"/>
      <c r="I29" s="202"/>
      <c r="J29" s="210">
        <f t="shared" si="5"/>
        <v>0</v>
      </c>
      <c r="K29" s="210">
        <f t="shared" si="4"/>
        <v>0</v>
      </c>
      <c r="L29" s="202"/>
      <c r="M29" s="1205"/>
    </row>
    <row r="30" spans="1:13" ht="15">
      <c r="B30" s="196" t="str">
        <f>'NET POSITION-PROPRIETARY(18)'!F10</f>
        <v>Name</v>
      </c>
      <c r="C30" s="202"/>
      <c r="D30" s="202"/>
      <c r="E30" s="202"/>
      <c r="F30" s="202"/>
      <c r="G30" s="210">
        <f t="shared" si="3"/>
        <v>0</v>
      </c>
      <c r="H30" s="202"/>
      <c r="I30" s="202"/>
      <c r="J30" s="210">
        <f t="shared" si="5"/>
        <v>0</v>
      </c>
      <c r="K30" s="210">
        <f t="shared" si="4"/>
        <v>0</v>
      </c>
      <c r="L30" s="202"/>
      <c r="M30" s="1205"/>
    </row>
    <row r="31" spans="1:13" ht="15">
      <c r="B31" s="196" t="str">
        <f>'NET POSITION-PROPRIETARY(18)'!G10</f>
        <v>Name</v>
      </c>
      <c r="C31" s="202"/>
      <c r="D31" s="202"/>
      <c r="E31" s="202"/>
      <c r="F31" s="202"/>
      <c r="G31" s="210">
        <f t="shared" si="3"/>
        <v>0</v>
      </c>
      <c r="H31" s="202"/>
      <c r="I31" s="202"/>
      <c r="J31" s="210">
        <f t="shared" si="5"/>
        <v>0</v>
      </c>
      <c r="K31" s="210">
        <f t="shared" si="4"/>
        <v>0</v>
      </c>
      <c r="L31" s="202"/>
      <c r="M31" s="1205"/>
    </row>
    <row r="32" spans="1:13" ht="15">
      <c r="B32" s="196"/>
      <c r="C32" s="202"/>
      <c r="D32" s="202"/>
      <c r="E32" s="202"/>
      <c r="F32" s="202"/>
      <c r="G32" s="210">
        <f>-C32+D32+E32+F32</f>
        <v>0</v>
      </c>
      <c r="H32" s="202"/>
      <c r="I32" s="202"/>
      <c r="J32" s="210">
        <f t="shared" si="5"/>
        <v>0</v>
      </c>
      <c r="K32" s="210">
        <f t="shared" si="4"/>
        <v>0</v>
      </c>
      <c r="L32" s="202"/>
      <c r="M32" s="1205"/>
    </row>
    <row r="33" spans="2:13" ht="15">
      <c r="B33" s="196"/>
      <c r="C33" s="202"/>
      <c r="D33" s="202"/>
      <c r="E33" s="202"/>
      <c r="F33" s="202"/>
      <c r="G33" s="210">
        <f t="shared" si="3"/>
        <v>0</v>
      </c>
      <c r="H33" s="202"/>
      <c r="I33" s="202"/>
      <c r="J33" s="210">
        <f>-C33+D33+E33+F33</f>
        <v>0</v>
      </c>
      <c r="K33" s="210">
        <f t="shared" si="4"/>
        <v>0</v>
      </c>
      <c r="L33" s="202"/>
      <c r="M33" s="1205"/>
    </row>
    <row r="34" spans="2:13" ht="15.75" thickBot="1">
      <c r="B34" s="6"/>
      <c r="C34" s="211"/>
      <c r="D34" s="211"/>
      <c r="E34" s="211"/>
      <c r="F34" s="211"/>
      <c r="G34" s="210">
        <f t="shared" si="3"/>
        <v>0</v>
      </c>
      <c r="H34" s="202"/>
      <c r="I34" s="204"/>
      <c r="J34" s="211"/>
      <c r="K34" s="211"/>
      <c r="L34" s="202"/>
      <c r="M34" s="1205"/>
    </row>
    <row r="35" spans="2:13" ht="16.5" thickBot="1">
      <c r="B35" s="9" t="s">
        <v>287</v>
      </c>
      <c r="C35" s="212">
        <f>SUM(C27:C33)</f>
        <v>0</v>
      </c>
      <c r="D35" s="212">
        <f>SUM(D27:D33)</f>
        <v>0</v>
      </c>
      <c r="E35" s="212">
        <f>SUM(E27:E33)</f>
        <v>0</v>
      </c>
      <c r="F35" s="212">
        <f>SUM(F27:F33)</f>
        <v>0</v>
      </c>
      <c r="G35" s="212">
        <f>SUM(G27:G33)</f>
        <v>0</v>
      </c>
      <c r="H35" s="210"/>
      <c r="I35" s="212">
        <f>SUM(I27:I33)</f>
        <v>0</v>
      </c>
      <c r="J35" s="212">
        <f>SUM(J27:J33)</f>
        <v>0</v>
      </c>
      <c r="K35" s="212">
        <f>SUM(K27:K33)</f>
        <v>0</v>
      </c>
      <c r="L35" s="202"/>
      <c r="M35" s="1206"/>
    </row>
    <row r="36" spans="2:13" ht="15.75">
      <c r="B36" s="9"/>
      <c r="C36" s="210"/>
      <c r="D36" s="210"/>
      <c r="E36" s="210"/>
      <c r="F36" s="210"/>
      <c r="G36" s="210"/>
      <c r="H36" s="210"/>
      <c r="I36" s="210"/>
      <c r="J36" s="210"/>
      <c r="K36" s="210"/>
      <c r="L36" s="202"/>
      <c r="M36" s="1207"/>
    </row>
    <row r="37" spans="2:13" ht="16.5" thickBot="1">
      <c r="B37" s="8" t="s">
        <v>197</v>
      </c>
      <c r="C37" s="243">
        <f>+C24+C35</f>
        <v>0</v>
      </c>
      <c r="D37" s="243">
        <f>+D24+D35</f>
        <v>0</v>
      </c>
      <c r="E37" s="243">
        <f>+E24+E35</f>
        <v>0</v>
      </c>
      <c r="F37" s="243">
        <f>+F24+F35</f>
        <v>0</v>
      </c>
      <c r="G37" s="243">
        <f>+G24+G35</f>
        <v>0</v>
      </c>
      <c r="H37" s="210"/>
      <c r="I37" s="243">
        <f>+I24+I35</f>
        <v>0</v>
      </c>
      <c r="J37" s="243">
        <f>+J24+J35</f>
        <v>0</v>
      </c>
      <c r="K37" s="243">
        <f>+K24+K35</f>
        <v>0</v>
      </c>
      <c r="L37" s="1157"/>
      <c r="M37" s="1208"/>
    </row>
    <row r="38" spans="2:13" ht="17.25" thickTop="1" thickBot="1">
      <c r="B38" s="239" t="s">
        <v>196</v>
      </c>
      <c r="C38" s="224">
        <f>'COMPONENT UNITS-ST OF ACT (14B)'!C23</f>
        <v>0</v>
      </c>
      <c r="D38" s="224">
        <f>'COMPONENT UNITS-ST OF ACT (14B)'!D23</f>
        <v>0</v>
      </c>
      <c r="E38" s="224">
        <f>'COMPONENT UNITS-ST OF ACT (14B)'!E23</f>
        <v>0</v>
      </c>
      <c r="F38" s="224">
        <f>'COMPONENT UNITS-ST OF ACT (14B)'!F23</f>
        <v>0</v>
      </c>
      <c r="G38" s="224">
        <f>'COMPONENT UNITS-ST OF ACT (14B)'!G23</f>
        <v>0</v>
      </c>
      <c r="H38" s="202"/>
      <c r="I38" s="1209"/>
      <c r="J38" s="1209"/>
      <c r="K38" s="1209"/>
      <c r="L38" s="202"/>
      <c r="M38" s="224">
        <f>'COMPONENT UNITS-ST OF ACT (14B)'!S23</f>
        <v>0</v>
      </c>
    </row>
    <row r="39" spans="2:13" ht="15.75" thickTop="1">
      <c r="B39" s="196"/>
      <c r="C39" s="218"/>
      <c r="D39" s="218"/>
      <c r="E39" s="218"/>
      <c r="F39" s="218"/>
      <c r="G39" s="218"/>
      <c r="H39" s="218"/>
      <c r="I39" s="218"/>
      <c r="J39" s="218"/>
      <c r="K39" s="218"/>
      <c r="L39" s="218"/>
      <c r="M39" s="218"/>
    </row>
    <row r="40" spans="2:13" ht="15">
      <c r="B40" s="196"/>
      <c r="C40" s="246" t="s">
        <v>198</v>
      </c>
      <c r="D40" s="246"/>
      <c r="E40" s="246"/>
      <c r="F40" s="246"/>
      <c r="G40" s="246"/>
      <c r="H40" s="246"/>
      <c r="I40" s="210"/>
      <c r="J40" s="202"/>
      <c r="K40" s="202"/>
      <c r="L40" s="218"/>
      <c r="M40" s="218"/>
    </row>
    <row r="41" spans="2:13" ht="15">
      <c r="B41" s="196"/>
      <c r="C41" s="246" t="s">
        <v>200</v>
      </c>
      <c r="D41" s="246"/>
      <c r="E41" s="246"/>
      <c r="F41" s="246"/>
      <c r="G41" s="246"/>
      <c r="H41" s="246"/>
      <c r="I41" s="210">
        <f>+'Revenue Analysis'!N25</f>
        <v>0</v>
      </c>
      <c r="J41" s="210">
        <f>+'CHANGE NET POSITION-PROP.(19)'!I31</f>
        <v>0</v>
      </c>
      <c r="K41" s="210">
        <f t="shared" ref="K41:K49" si="6">+I41+J41</f>
        <v>0</v>
      </c>
      <c r="L41" s="218"/>
      <c r="M41" s="202">
        <f>'COMPONENT UNITS-ST OF ACT (14B)'!S26</f>
        <v>0</v>
      </c>
    </row>
    <row r="42" spans="2:13" ht="15">
      <c r="B42" s="196"/>
      <c r="C42" s="246" t="s">
        <v>199</v>
      </c>
      <c r="D42" s="246"/>
      <c r="E42" s="246"/>
      <c r="F42" s="246"/>
      <c r="G42" s="246"/>
      <c r="H42" s="246"/>
      <c r="I42" s="210">
        <f>+'Revenue Analysis'!N26</f>
        <v>0</v>
      </c>
      <c r="J42" s="202"/>
      <c r="K42" s="210">
        <f t="shared" si="6"/>
        <v>0</v>
      </c>
      <c r="L42" s="218"/>
      <c r="M42" s="202">
        <f>'COMPONENT UNITS-ST OF ACT (14B)'!S27</f>
        <v>0</v>
      </c>
    </row>
    <row r="43" spans="2:13" ht="15">
      <c r="B43" s="196"/>
      <c r="C43" s="246" t="s">
        <v>201</v>
      </c>
      <c r="D43" s="246"/>
      <c r="E43" s="246"/>
      <c r="F43" s="246"/>
      <c r="G43" s="246"/>
      <c r="H43" s="246"/>
      <c r="I43" s="210">
        <f>+'Revenue Analysis'!N27</f>
        <v>0</v>
      </c>
      <c r="J43" s="202"/>
      <c r="K43" s="210">
        <f t="shared" si="6"/>
        <v>0</v>
      </c>
      <c r="L43" s="218"/>
      <c r="M43" s="202">
        <f>'COMPONENT UNITS-ST OF ACT (14B)'!S28</f>
        <v>0</v>
      </c>
    </row>
    <row r="44" spans="2:13" ht="15">
      <c r="B44" s="196"/>
      <c r="C44" s="246" t="s">
        <v>871</v>
      </c>
      <c r="D44" s="246"/>
      <c r="E44" s="246"/>
      <c r="F44" s="246"/>
      <c r="G44" s="246"/>
      <c r="H44" s="246"/>
      <c r="I44" s="210">
        <f>+'Revenue Analysis'!N28</f>
        <v>0</v>
      </c>
      <c r="J44" s="202">
        <f>+'CHANGE NET POSITION-PROP.(19)'!I33</f>
        <v>0</v>
      </c>
      <c r="K44" s="210">
        <f t="shared" si="6"/>
        <v>0</v>
      </c>
      <c r="L44" s="218"/>
      <c r="M44" s="202">
        <f>'COMPONENT UNITS-ST OF ACT (14B)'!S29</f>
        <v>0</v>
      </c>
    </row>
    <row r="45" spans="2:13" ht="15">
      <c r="B45" s="196"/>
      <c r="C45" s="246" t="s">
        <v>202</v>
      </c>
      <c r="D45" s="246"/>
      <c r="E45" s="246"/>
      <c r="F45" s="246"/>
      <c r="G45" s="246"/>
      <c r="H45" s="246"/>
      <c r="I45" s="210">
        <f>+'Revenue Analysis'!N29</f>
        <v>0</v>
      </c>
      <c r="J45" s="202"/>
      <c r="K45" s="210">
        <f t="shared" si="6"/>
        <v>0</v>
      </c>
      <c r="L45" s="218"/>
      <c r="M45" s="202">
        <f>'COMPONENT UNITS-ST OF ACT (14B)'!S30</f>
        <v>0</v>
      </c>
    </row>
    <row r="46" spans="2:13" ht="15">
      <c r="B46" s="196"/>
      <c r="C46" s="246" t="s">
        <v>203</v>
      </c>
      <c r="D46" s="246"/>
      <c r="E46" s="246"/>
      <c r="F46" s="246"/>
      <c r="G46" s="246"/>
      <c r="H46" s="246"/>
      <c r="I46" s="210">
        <f>+'Revenue Analysis'!N30</f>
        <v>0</v>
      </c>
      <c r="J46" s="210">
        <f>+'CHANGE NET POSITION-PROP.(19)'!I38</f>
        <v>0</v>
      </c>
      <c r="K46" s="210">
        <f t="shared" si="6"/>
        <v>0</v>
      </c>
      <c r="L46" s="218"/>
      <c r="M46" s="202">
        <f>'COMPONENT UNITS-ST OF ACT (14B)'!S31</f>
        <v>0</v>
      </c>
    </row>
    <row r="47" spans="2:13" ht="15">
      <c r="B47" s="196"/>
      <c r="C47" s="246" t="s">
        <v>216</v>
      </c>
      <c r="D47" s="246"/>
      <c r="E47" s="246"/>
      <c r="F47" s="246"/>
      <c r="G47" s="246"/>
      <c r="H47" s="246"/>
      <c r="I47" s="210">
        <f>+'Revenue Analysis'!I35</f>
        <v>0</v>
      </c>
      <c r="J47" s="202"/>
      <c r="K47" s="210">
        <f t="shared" si="6"/>
        <v>0</v>
      </c>
      <c r="L47" s="218"/>
      <c r="M47" s="202">
        <f>'COMPONENT UNITS-ST OF ACT (14B)'!S32</f>
        <v>0</v>
      </c>
    </row>
    <row r="48" spans="2:13" ht="15">
      <c r="B48" s="196"/>
      <c r="C48" s="246" t="s">
        <v>204</v>
      </c>
      <c r="D48" s="246"/>
      <c r="E48" s="246"/>
      <c r="F48" s="246"/>
      <c r="G48" s="246"/>
      <c r="H48" s="246"/>
      <c r="I48" s="210">
        <f>+'Revenue Analysis'!N32</f>
        <v>0</v>
      </c>
      <c r="J48" s="202">
        <f>'CHANGE NET POSITION-PROP.(19)'!I39</f>
        <v>0</v>
      </c>
      <c r="K48" s="210">
        <f t="shared" si="6"/>
        <v>0</v>
      </c>
      <c r="L48" s="218"/>
      <c r="M48" s="202">
        <f>'COMPONENT UNITS-ST OF ACT (14B)'!S33</f>
        <v>0</v>
      </c>
    </row>
    <row r="49" spans="2:13" ht="15">
      <c r="B49" s="196"/>
      <c r="C49" s="246" t="s">
        <v>313</v>
      </c>
      <c r="D49" s="246"/>
      <c r="E49" s="246"/>
      <c r="F49" s="246"/>
      <c r="G49" s="246"/>
      <c r="H49" s="246"/>
      <c r="I49" s="210">
        <f>+'Revenue Analysis'!N33</f>
        <v>0</v>
      </c>
      <c r="J49" s="202">
        <f>'CHANGE NET POSITION-PROP.(19)'!I52</f>
        <v>0</v>
      </c>
      <c r="K49" s="210">
        <f t="shared" si="6"/>
        <v>0</v>
      </c>
      <c r="L49" s="218"/>
      <c r="M49" s="202">
        <f>'COMPONENT UNITS-ST OF ACT (14B)'!S34</f>
        <v>0</v>
      </c>
    </row>
    <row r="50" spans="2:13" ht="15.75" thickBot="1">
      <c r="B50" s="196"/>
      <c r="C50" s="246"/>
      <c r="D50" s="246"/>
      <c r="E50" s="246"/>
      <c r="F50" s="246"/>
      <c r="G50" s="246"/>
      <c r="H50" s="246"/>
      <c r="I50" s="211"/>
      <c r="J50" s="211"/>
      <c r="K50" s="211"/>
      <c r="L50" s="218"/>
      <c r="M50" s="211"/>
    </row>
    <row r="51" spans="2:13" ht="16.5" thickBot="1">
      <c r="B51" s="196"/>
      <c r="C51" s="459" t="s">
        <v>206</v>
      </c>
      <c r="D51" s="459"/>
      <c r="E51" s="459"/>
      <c r="F51" s="246"/>
      <c r="G51" s="246"/>
      <c r="H51" s="246"/>
      <c r="I51" s="211">
        <f>SUM(I41:I50)</f>
        <v>0</v>
      </c>
      <c r="J51" s="211">
        <f>SUM(J41:J50)</f>
        <v>0</v>
      </c>
      <c r="K51" s="211">
        <f>SUM(K41:K50)</f>
        <v>0</v>
      </c>
      <c r="L51" s="218"/>
      <c r="M51" s="211">
        <f>SUM(M41:M50)</f>
        <v>0</v>
      </c>
    </row>
    <row r="52" spans="2:13" ht="15">
      <c r="B52" s="196"/>
      <c r="C52" s="1188" t="s">
        <v>3191</v>
      </c>
      <c r="D52" s="246"/>
      <c r="E52" s="246"/>
      <c r="F52" s="246"/>
      <c r="G52" s="246"/>
      <c r="H52" s="246"/>
      <c r="I52" s="210">
        <f>+'Revenue Analysis'!N34</f>
        <v>0</v>
      </c>
      <c r="J52" s="202">
        <f>'CHANGE NET POSITION-PROP.(19)'!I46+'CHANGE NET POSITION-PROP.(19)'!I47+'CHANGE NET POSITION-PROP.(19)'!I48+'CHANGE NET POSITION-PROP.(19)'!I49</f>
        <v>0</v>
      </c>
      <c r="K52" s="210">
        <f>+I52+J52</f>
        <v>0</v>
      </c>
      <c r="L52" s="218"/>
      <c r="M52" s="202">
        <f>'COMPONENT UNITS-ST OF ACT (14B)'!S37</f>
        <v>0</v>
      </c>
    </row>
    <row r="53" spans="2:13" ht="15.75">
      <c r="B53" s="196"/>
      <c r="C53" s="1180" t="s">
        <v>1264</v>
      </c>
      <c r="D53" s="220"/>
      <c r="E53" s="220"/>
      <c r="F53" s="218"/>
      <c r="G53" s="218"/>
      <c r="H53" s="218"/>
      <c r="I53" s="210">
        <f>+I37+I51+I52</f>
        <v>0</v>
      </c>
      <c r="J53" s="210">
        <f>+J37+J51+J52</f>
        <v>0</v>
      </c>
      <c r="K53" s="210">
        <f>+K37+K51+K52</f>
        <v>0</v>
      </c>
      <c r="L53" s="218"/>
      <c r="M53" s="202">
        <f>'COMPONENT UNITS-ST OF ACT (14B)'!S38</f>
        <v>0</v>
      </c>
    </row>
    <row r="54" spans="2:13" ht="15">
      <c r="B54" s="196"/>
      <c r="C54" s="196" t="s">
        <v>3238</v>
      </c>
      <c r="D54" s="220"/>
      <c r="E54" s="220"/>
      <c r="F54" s="218"/>
      <c r="G54" s="218"/>
      <c r="H54" s="218"/>
      <c r="I54" s="210">
        <f>+'OP Conversion'!Q56</f>
        <v>0</v>
      </c>
      <c r="J54" s="210">
        <f>+'CHANGE NET POSITION-PROP.(19)'!I54</f>
        <v>0</v>
      </c>
      <c r="K54" s="210">
        <f>+I54+J54</f>
        <v>0</v>
      </c>
      <c r="L54" s="218"/>
      <c r="M54" s="210">
        <f>'COMPONENT UNITS-ST OF ACT (14B)'!S39</f>
        <v>0</v>
      </c>
    </row>
    <row r="55" spans="2:13" ht="15.75" thickBot="1">
      <c r="B55" s="196"/>
      <c r="C55" s="221" t="s">
        <v>3152</v>
      </c>
      <c r="D55" s="220"/>
      <c r="E55" s="220"/>
      <c r="F55" s="218"/>
      <c r="G55" s="218"/>
      <c r="H55" s="218"/>
      <c r="I55" s="211">
        <f>+'OP Conversion'!Q57</f>
        <v>0</v>
      </c>
      <c r="J55" s="211">
        <f>+'CHANGE NET POSITION-PROP.(19)'!I57</f>
        <v>0</v>
      </c>
      <c r="K55" s="211">
        <f>+I55+J55</f>
        <v>0</v>
      </c>
      <c r="L55" s="218"/>
      <c r="M55" s="211">
        <f>'COMPONENT UNITS-ST OF ACT (14B)'!S40</f>
        <v>0</v>
      </c>
    </row>
    <row r="56" spans="2:13" ht="15.75" thickBot="1">
      <c r="B56" s="196"/>
      <c r="C56" s="221" t="s">
        <v>3126</v>
      </c>
      <c r="D56" s="220"/>
      <c r="E56" s="220"/>
      <c r="F56" s="218"/>
      <c r="G56" s="218"/>
      <c r="H56" s="218"/>
      <c r="I56" s="211"/>
      <c r="J56" s="211"/>
      <c r="K56" s="211"/>
      <c r="L56" s="218"/>
      <c r="M56" s="211">
        <f>'COMPONENT UNITS-ST OF ACT (14B)'!S41</f>
        <v>0</v>
      </c>
    </row>
    <row r="57" spans="2:13" ht="15.75" thickBot="1">
      <c r="B57" s="196"/>
      <c r="C57" s="221" t="s">
        <v>3127</v>
      </c>
      <c r="D57" s="220"/>
      <c r="E57" s="220"/>
      <c r="F57" s="218"/>
      <c r="G57" s="218"/>
      <c r="H57" s="218"/>
      <c r="I57" s="211"/>
      <c r="J57" s="211"/>
      <c r="K57" s="211"/>
      <c r="L57" s="218"/>
      <c r="M57" s="211">
        <f>'COMPONENT UNITS-ST OF ACT (14B)'!S42</f>
        <v>0</v>
      </c>
    </row>
    <row r="58" spans="2:13" ht="15.75" thickBot="1">
      <c r="B58" s="196"/>
      <c r="C58" s="196" t="s">
        <v>3237</v>
      </c>
      <c r="D58" s="218"/>
      <c r="E58" s="218"/>
      <c r="F58" s="218"/>
      <c r="G58" s="218"/>
      <c r="H58" s="218"/>
      <c r="I58" s="211">
        <f>+'OP Conversion'!Q58</f>
        <v>0</v>
      </c>
      <c r="J58" s="211">
        <f>+'CHANGE NET POSITION-PROP.(19)'!I58</f>
        <v>0</v>
      </c>
      <c r="K58" s="211">
        <f>+I58+J58</f>
        <v>0</v>
      </c>
      <c r="L58" s="218"/>
      <c r="M58" s="211">
        <f>'COMPONENT UNITS-ST OF ACT (14B)'!S43</f>
        <v>0</v>
      </c>
    </row>
    <row r="59" spans="2:13" ht="15.75" thickBot="1">
      <c r="B59" s="196"/>
      <c r="C59" s="218" t="s">
        <v>3236</v>
      </c>
      <c r="D59" s="218"/>
      <c r="E59" s="218"/>
      <c r="F59" s="218"/>
      <c r="G59" s="218"/>
      <c r="H59" s="218"/>
      <c r="I59" s="224">
        <f>+I53+I58</f>
        <v>0</v>
      </c>
      <c r="J59" s="224">
        <f>+J53+J58</f>
        <v>0</v>
      </c>
      <c r="K59" s="224">
        <f>+K53+K58</f>
        <v>0</v>
      </c>
      <c r="M59" s="224">
        <f>+M53+M58</f>
        <v>0</v>
      </c>
    </row>
    <row r="60" spans="2:13" ht="13.5" thickTop="1"/>
    <row r="61" spans="2:13" ht="15.75">
      <c r="B61" s="222"/>
      <c r="I61" s="223"/>
    </row>
    <row r="62" spans="2:13" ht="15">
      <c r="I62" s="202"/>
    </row>
  </sheetData>
  <sheetProtection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9" orientation="landscape"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99A76-90FA-47D1-9663-B8D7E5C9BFE0}">
  <sheetPr>
    <pageSetUpPr fitToPage="1"/>
  </sheetPr>
  <dimension ref="B2:S48"/>
  <sheetViews>
    <sheetView workbookViewId="0"/>
  </sheetViews>
  <sheetFormatPr defaultRowHeight="12.75"/>
  <cols>
    <col min="1" max="1" width="3.85546875" customWidth="1"/>
    <col min="2" max="2" width="53.7109375" bestFit="1" customWidth="1"/>
    <col min="3" max="12" width="18.7109375" customWidth="1"/>
    <col min="13" max="13" width="20.7109375" bestFit="1" customWidth="1"/>
    <col min="14" max="19" width="18.7109375" customWidth="1"/>
  </cols>
  <sheetData>
    <row r="2" spans="2:19" ht="18">
      <c r="B2" s="1355" t="str">
        <f>+'COVER PAGE'!A9</f>
        <v>LOCAL GOVERNMENT NAME:</v>
      </c>
      <c r="C2" s="1355"/>
      <c r="D2" s="1355"/>
      <c r="E2" s="1355"/>
      <c r="F2" s="1355"/>
      <c r="G2" s="1355"/>
      <c r="H2" s="1355"/>
      <c r="I2" s="7"/>
      <c r="J2" s="7"/>
      <c r="K2" s="7"/>
      <c r="L2" s="7"/>
      <c r="M2" s="7"/>
      <c r="N2" s="7"/>
      <c r="O2" s="7"/>
      <c r="P2" s="7"/>
      <c r="Q2" s="7"/>
      <c r="R2" s="7"/>
      <c r="S2" s="7"/>
    </row>
    <row r="3" spans="2:19" ht="18">
      <c r="B3" s="1355" t="s">
        <v>957</v>
      </c>
      <c r="C3" s="1355"/>
      <c r="D3" s="1355"/>
      <c r="E3" s="1355"/>
      <c r="F3" s="1355"/>
      <c r="G3" s="1355"/>
      <c r="H3" s="1355"/>
      <c r="I3" s="7"/>
      <c r="J3" s="7"/>
      <c r="K3" s="7"/>
      <c r="L3" s="7"/>
      <c r="M3" s="7"/>
      <c r="N3" s="7"/>
      <c r="O3" s="7"/>
      <c r="P3" s="7"/>
      <c r="Q3" s="7"/>
      <c r="R3" s="7"/>
      <c r="S3" s="7"/>
    </row>
    <row r="4" spans="2:19" ht="18">
      <c r="B4" s="1356" t="str">
        <f>+'COVER PAGE'!A30</f>
        <v>FISCAL YEAR ENDING JUNE 30, 2026</v>
      </c>
      <c r="C4" s="1356"/>
      <c r="D4" s="1356"/>
      <c r="E4" s="1356"/>
      <c r="F4" s="1356"/>
      <c r="G4" s="1356"/>
      <c r="H4" s="1356"/>
      <c r="I4" s="175"/>
      <c r="J4" s="175"/>
      <c r="K4" s="175"/>
      <c r="L4" s="175"/>
      <c r="M4" s="175"/>
      <c r="N4" s="175"/>
      <c r="O4" s="175"/>
      <c r="P4" s="175"/>
      <c r="Q4" s="175"/>
      <c r="R4" s="175"/>
      <c r="S4" s="175"/>
    </row>
    <row r="5" spans="2:19" ht="15.75">
      <c r="K5" s="9"/>
      <c r="L5" s="9"/>
    </row>
    <row r="6" spans="2:19" ht="15.75">
      <c r="B6" s="6"/>
      <c r="C6" s="6"/>
      <c r="D6" s="6"/>
      <c r="E6" s="6"/>
      <c r="F6" s="6"/>
      <c r="G6" s="6"/>
      <c r="H6" s="1352" t="s">
        <v>966</v>
      </c>
      <c r="I6" s="1352"/>
      <c r="J6" s="1352"/>
      <c r="K6" s="1352"/>
      <c r="L6" s="1352"/>
      <c r="M6" s="1352"/>
      <c r="N6" s="1352"/>
      <c r="O6" s="1352"/>
      <c r="P6" s="1352"/>
      <c r="Q6" s="1352"/>
      <c r="R6" s="1352"/>
    </row>
    <row r="7" spans="2:19" ht="15.75">
      <c r="B7" s="6"/>
      <c r="C7" s="6"/>
      <c r="D7" s="455" t="s">
        <v>958</v>
      </c>
      <c r="E7" s="456"/>
      <c r="F7" s="456"/>
      <c r="G7" s="456"/>
      <c r="H7" s="1353" t="s">
        <v>1265</v>
      </c>
      <c r="I7" s="1353"/>
      <c r="J7" s="1353"/>
      <c r="K7" s="1353"/>
      <c r="L7" s="1353"/>
      <c r="M7" s="1353"/>
      <c r="N7" s="1353"/>
      <c r="O7" s="1353"/>
      <c r="P7" s="1353"/>
      <c r="Q7" s="1353"/>
      <c r="R7" s="1353"/>
      <c r="S7" s="1"/>
    </row>
    <row r="8" spans="2:19" ht="15.75">
      <c r="B8" s="6"/>
      <c r="C8" s="9"/>
      <c r="D8" s="9" t="s">
        <v>963</v>
      </c>
      <c r="E8" s="9" t="s">
        <v>959</v>
      </c>
      <c r="F8" s="9" t="s">
        <v>962</v>
      </c>
      <c r="G8" s="9" t="s">
        <v>568</v>
      </c>
      <c r="H8" s="9"/>
      <c r="I8" s="9"/>
      <c r="J8" s="1189"/>
      <c r="K8" s="1190"/>
      <c r="L8" s="1190"/>
      <c r="M8" s="6"/>
      <c r="N8" s="1189"/>
      <c r="O8" s="1189"/>
      <c r="P8" s="1189"/>
      <c r="Q8" s="1189"/>
      <c r="R8" s="452" t="s">
        <v>3225</v>
      </c>
      <c r="S8" s="1189"/>
    </row>
    <row r="9" spans="2:19" ht="15.75">
      <c r="B9" s="6"/>
      <c r="C9" s="9"/>
      <c r="D9" s="9" t="s">
        <v>706</v>
      </c>
      <c r="E9" s="9" t="s">
        <v>617</v>
      </c>
      <c r="F9" s="9" t="s">
        <v>960</v>
      </c>
      <c r="G9" s="9" t="s">
        <v>3120</v>
      </c>
      <c r="H9" s="9"/>
      <c r="I9" s="9"/>
      <c r="J9" s="9"/>
      <c r="K9" s="6"/>
      <c r="L9" s="6"/>
      <c r="M9" s="6"/>
      <c r="N9" s="10"/>
      <c r="O9" s="10"/>
      <c r="P9" s="10"/>
      <c r="Q9" s="10"/>
      <c r="R9" s="9" t="s">
        <v>3224</v>
      </c>
      <c r="S9" s="10"/>
    </row>
    <row r="10" spans="2:19" ht="15.75">
      <c r="B10" s="457" t="s">
        <v>965</v>
      </c>
      <c r="C10" s="449" t="s">
        <v>964</v>
      </c>
      <c r="D10" s="449" t="s">
        <v>772</v>
      </c>
      <c r="E10" s="449" t="s">
        <v>961</v>
      </c>
      <c r="F10" s="449" t="s">
        <v>961</v>
      </c>
      <c r="G10" s="449" t="s">
        <v>3121</v>
      </c>
      <c r="H10" s="449" t="str">
        <f>'COMPONENT UNITS-NET POS(13B)'!C7</f>
        <v>Unit #1</v>
      </c>
      <c r="I10" s="449" t="str">
        <f>'COMPONENT UNITS-NET POS(13B)'!D7</f>
        <v>Unit #2</v>
      </c>
      <c r="J10" s="449" t="str">
        <f>'COMPONENT UNITS-NET POS(13B)'!E7</f>
        <v>Unit #3</v>
      </c>
      <c r="K10" s="449" t="str">
        <f>'COMPONENT UNITS-NET POS(13B)'!F7</f>
        <v>Unit #4</v>
      </c>
      <c r="L10" s="449" t="str">
        <f>'COMPONENT UNITS-NET POS(13B)'!G7</f>
        <v>Unit #5</v>
      </c>
      <c r="M10" s="449" t="str">
        <f>'COMPONENT UNITS-NET POS(13B)'!H7</f>
        <v>Unit #6</v>
      </c>
      <c r="N10" s="449" t="str">
        <f>'COMPONENT UNITS-NET POS(13B)'!I7</f>
        <v>Unit #7</v>
      </c>
      <c r="O10" s="449" t="str">
        <f>'COMPONENT UNITS-NET POS(13B)'!J7</f>
        <v>Unit #8</v>
      </c>
      <c r="P10" s="449" t="str">
        <f>'COMPONENT UNITS-NET POS(13B)'!K7</f>
        <v>Unit #9</v>
      </c>
      <c r="Q10" s="449" t="str">
        <f>'COMPONENT UNITS-NET POS(13B)'!L7</f>
        <v>Unit #10</v>
      </c>
      <c r="R10" s="449" t="s">
        <v>3226</v>
      </c>
      <c r="S10" s="449" t="s">
        <v>777</v>
      </c>
    </row>
    <row r="11" spans="2:19" ht="15.75">
      <c r="B11" s="8" t="s">
        <v>288</v>
      </c>
      <c r="C11" s="210"/>
      <c r="D11" s="210"/>
      <c r="E11" s="210"/>
      <c r="F11" s="210"/>
      <c r="G11" s="210"/>
      <c r="H11" s="210"/>
      <c r="I11" s="210"/>
      <c r="J11" s="210"/>
      <c r="K11" s="210"/>
      <c r="L11" s="210"/>
      <c r="M11" s="210"/>
      <c r="N11" s="210"/>
      <c r="O11" s="210"/>
      <c r="P11" s="210"/>
      <c r="Q11" s="210"/>
      <c r="R11" s="210"/>
      <c r="S11" s="210"/>
    </row>
    <row r="12" spans="2:19" ht="15.75">
      <c r="B12" s="8" t="str">
        <f>'COMPONENT UNITS-NET POS(13B)'!C7</f>
        <v>Unit #1</v>
      </c>
      <c r="C12" s="202"/>
      <c r="D12" s="202"/>
      <c r="E12" s="202"/>
      <c r="F12" s="202"/>
      <c r="G12" s="202"/>
      <c r="H12" s="202"/>
      <c r="I12" s="202"/>
      <c r="J12" s="202"/>
      <c r="K12" s="202"/>
      <c r="L12" s="202"/>
      <c r="M12" s="202"/>
      <c r="N12" s="202"/>
      <c r="O12" s="202"/>
      <c r="P12" s="202"/>
      <c r="Q12" s="202"/>
      <c r="R12" s="202"/>
      <c r="S12" s="210">
        <f>SUM(H12:R12)</f>
        <v>0</v>
      </c>
    </row>
    <row r="13" spans="2:19" ht="15.75">
      <c r="B13" s="8" t="str">
        <f>'COMPONENT UNITS-NET POS(13B)'!D7</f>
        <v>Unit #2</v>
      </c>
      <c r="C13" s="202"/>
      <c r="D13" s="202"/>
      <c r="E13" s="202"/>
      <c r="F13" s="202"/>
      <c r="G13" s="202"/>
      <c r="H13" s="202"/>
      <c r="I13" s="202"/>
      <c r="J13" s="202"/>
      <c r="K13" s="202"/>
      <c r="L13" s="202"/>
      <c r="M13" s="202"/>
      <c r="N13" s="202"/>
      <c r="O13" s="202"/>
      <c r="P13" s="202"/>
      <c r="Q13" s="202"/>
      <c r="R13" s="202"/>
      <c r="S13" s="210">
        <f t="shared" ref="S13:S22" si="0">SUM(H13:R13)</f>
        <v>0</v>
      </c>
    </row>
    <row r="14" spans="2:19" ht="15.75">
      <c r="B14" s="8" t="str">
        <f>'COMPONENT UNITS-NET POS(13B)'!E7</f>
        <v>Unit #3</v>
      </c>
      <c r="C14" s="202"/>
      <c r="D14" s="202"/>
      <c r="E14" s="202"/>
      <c r="F14" s="202"/>
      <c r="G14" s="202"/>
      <c r="H14" s="202"/>
      <c r="I14" s="202"/>
      <c r="J14" s="202"/>
      <c r="K14" s="202"/>
      <c r="L14" s="202"/>
      <c r="M14" s="202"/>
      <c r="N14" s="202"/>
      <c r="O14" s="202"/>
      <c r="P14" s="202"/>
      <c r="Q14" s="202"/>
      <c r="R14" s="202"/>
      <c r="S14" s="210">
        <f t="shared" si="0"/>
        <v>0</v>
      </c>
    </row>
    <row r="15" spans="2:19" ht="15.75">
      <c r="B15" s="8" t="str">
        <f>'COMPONENT UNITS-NET POS(13B)'!F7</f>
        <v>Unit #4</v>
      </c>
      <c r="C15" s="202"/>
      <c r="D15" s="202"/>
      <c r="E15" s="202"/>
      <c r="F15" s="202"/>
      <c r="G15" s="202"/>
      <c r="H15" s="202"/>
      <c r="I15" s="202"/>
      <c r="J15" s="202"/>
      <c r="K15" s="202"/>
      <c r="L15" s="202"/>
      <c r="M15" s="202"/>
      <c r="N15" s="202"/>
      <c r="O15" s="202"/>
      <c r="P15" s="202"/>
      <c r="Q15" s="202"/>
      <c r="R15" s="202"/>
      <c r="S15" s="210">
        <f t="shared" si="0"/>
        <v>0</v>
      </c>
    </row>
    <row r="16" spans="2:19" ht="15.75">
      <c r="B16" s="8" t="str">
        <f>'COMPONENT UNITS-NET POS(13B)'!G7</f>
        <v>Unit #5</v>
      </c>
      <c r="C16" s="202"/>
      <c r="D16" s="202"/>
      <c r="E16" s="202"/>
      <c r="F16" s="202"/>
      <c r="G16" s="202"/>
      <c r="H16" s="202"/>
      <c r="I16" s="202"/>
      <c r="J16" s="202"/>
      <c r="K16" s="202"/>
      <c r="L16" s="202"/>
      <c r="M16" s="202"/>
      <c r="N16" s="202"/>
      <c r="O16" s="202"/>
      <c r="P16" s="202"/>
      <c r="Q16" s="202"/>
      <c r="R16" s="202"/>
      <c r="S16" s="210">
        <f t="shared" si="0"/>
        <v>0</v>
      </c>
    </row>
    <row r="17" spans="2:19" ht="15.75">
      <c r="B17" s="8" t="str">
        <f>'COMPONENT UNITS-NET POS(13B)'!H7</f>
        <v>Unit #6</v>
      </c>
      <c r="C17" s="202"/>
      <c r="D17" s="202"/>
      <c r="E17" s="202"/>
      <c r="F17" s="202"/>
      <c r="G17" s="202"/>
      <c r="H17" s="202"/>
      <c r="I17" s="202"/>
      <c r="J17" s="202"/>
      <c r="K17" s="202"/>
      <c r="L17" s="202"/>
      <c r="M17" s="202"/>
      <c r="N17" s="202"/>
      <c r="O17" s="202"/>
      <c r="P17" s="202"/>
      <c r="Q17" s="202"/>
      <c r="R17" s="202"/>
      <c r="S17" s="210">
        <f t="shared" si="0"/>
        <v>0</v>
      </c>
    </row>
    <row r="18" spans="2:19" ht="15.75">
      <c r="B18" s="8" t="str">
        <f>'COMPONENT UNITS-NET POS(13B)'!I7</f>
        <v>Unit #7</v>
      </c>
      <c r="C18" s="202"/>
      <c r="D18" s="202"/>
      <c r="E18" s="202"/>
      <c r="F18" s="202"/>
      <c r="G18" s="202"/>
      <c r="H18" s="202"/>
      <c r="I18" s="202"/>
      <c r="J18" s="202"/>
      <c r="K18" s="202"/>
      <c r="L18" s="202"/>
      <c r="M18" s="202"/>
      <c r="N18" s="202"/>
      <c r="O18" s="202"/>
      <c r="P18" s="202"/>
      <c r="Q18" s="202"/>
      <c r="R18" s="202"/>
      <c r="S18" s="210">
        <f t="shared" si="0"/>
        <v>0</v>
      </c>
    </row>
    <row r="19" spans="2:19" ht="15.75">
      <c r="B19" s="8" t="str">
        <f>'COMPONENT UNITS-NET POS(13B)'!J7</f>
        <v>Unit #8</v>
      </c>
      <c r="C19" s="202"/>
      <c r="D19" s="202"/>
      <c r="E19" s="202"/>
      <c r="F19" s="202"/>
      <c r="G19" s="202"/>
      <c r="H19" s="202"/>
      <c r="I19" s="202"/>
      <c r="J19" s="202"/>
      <c r="K19" s="202"/>
      <c r="L19" s="202"/>
      <c r="M19" s="202"/>
      <c r="N19" s="202"/>
      <c r="O19" s="202"/>
      <c r="P19" s="202"/>
      <c r="Q19" s="202"/>
      <c r="R19" s="202"/>
      <c r="S19" s="210">
        <f t="shared" si="0"/>
        <v>0</v>
      </c>
    </row>
    <row r="20" spans="2:19" ht="15.75">
      <c r="B20" s="8" t="str">
        <f>'COMPONENT UNITS-NET POS(13B)'!K7</f>
        <v>Unit #9</v>
      </c>
      <c r="C20" s="202"/>
      <c r="D20" s="202"/>
      <c r="E20" s="202"/>
      <c r="F20" s="202"/>
      <c r="G20" s="202"/>
      <c r="H20" s="202"/>
      <c r="I20" s="202"/>
      <c r="J20" s="202"/>
      <c r="K20" s="202"/>
      <c r="L20" s="202"/>
      <c r="M20" s="202"/>
      <c r="N20" s="202"/>
      <c r="O20" s="202"/>
      <c r="P20" s="202"/>
      <c r="Q20" s="202"/>
      <c r="R20" s="202"/>
      <c r="S20" s="210">
        <f t="shared" si="0"/>
        <v>0</v>
      </c>
    </row>
    <row r="21" spans="2:19" ht="15.75">
      <c r="B21" s="8" t="str">
        <f>'COMPONENT UNITS-NET POS(13B)'!L7</f>
        <v>Unit #10</v>
      </c>
      <c r="C21" s="202"/>
      <c r="D21" s="202"/>
      <c r="E21" s="202"/>
      <c r="F21" s="202"/>
      <c r="G21" s="202"/>
      <c r="H21" s="202"/>
      <c r="I21" s="202"/>
      <c r="J21" s="202"/>
      <c r="K21" s="202"/>
      <c r="L21" s="202"/>
      <c r="M21" s="202"/>
      <c r="N21" s="202"/>
      <c r="O21" s="202"/>
      <c r="P21" s="202"/>
      <c r="Q21" s="202"/>
      <c r="R21" s="202"/>
      <c r="S21" s="210">
        <f t="shared" si="0"/>
        <v>0</v>
      </c>
    </row>
    <row r="22" spans="2:19" ht="15">
      <c r="B22" s="451" t="s">
        <v>3227</v>
      </c>
      <c r="C22" s="202"/>
      <c r="D22" s="202"/>
      <c r="E22" s="202"/>
      <c r="F22" s="202"/>
      <c r="G22" s="202"/>
      <c r="H22" s="202"/>
      <c r="I22" s="202"/>
      <c r="J22" s="202"/>
      <c r="K22" s="202"/>
      <c r="L22" s="202"/>
      <c r="M22" s="202"/>
      <c r="N22" s="202"/>
      <c r="O22" s="202"/>
      <c r="P22" s="202"/>
      <c r="Q22" s="202"/>
      <c r="R22" s="202"/>
      <c r="S22" s="210">
        <f t="shared" si="0"/>
        <v>0</v>
      </c>
    </row>
    <row r="23" spans="2:19" ht="15.75">
      <c r="B23" s="9" t="s">
        <v>196</v>
      </c>
      <c r="C23" s="1191">
        <f>SUM(C12:C22)</f>
        <v>0</v>
      </c>
      <c r="D23" s="1191">
        <f t="shared" ref="D23:E23" si="1">SUM(D12:D22)</f>
        <v>0</v>
      </c>
      <c r="E23" s="1191">
        <f t="shared" si="1"/>
        <v>0</v>
      </c>
      <c r="F23" s="1191">
        <f>SUM(F12:F22)</f>
        <v>0</v>
      </c>
      <c r="G23" s="1191">
        <f>SUM(G12:G22)</f>
        <v>0</v>
      </c>
      <c r="H23" s="1191">
        <f t="shared" ref="H23:R23" si="2">SUM(H12:H22)</f>
        <v>0</v>
      </c>
      <c r="I23" s="1191">
        <f t="shared" si="2"/>
        <v>0</v>
      </c>
      <c r="J23" s="1191">
        <f t="shared" si="2"/>
        <v>0</v>
      </c>
      <c r="K23" s="1191">
        <f t="shared" si="2"/>
        <v>0</v>
      </c>
      <c r="L23" s="1191">
        <f t="shared" si="2"/>
        <v>0</v>
      </c>
      <c r="M23" s="1191">
        <f t="shared" si="2"/>
        <v>0</v>
      </c>
      <c r="N23" s="1191">
        <f t="shared" si="2"/>
        <v>0</v>
      </c>
      <c r="O23" s="1191">
        <f t="shared" si="2"/>
        <v>0</v>
      </c>
      <c r="P23" s="1191">
        <f t="shared" si="2"/>
        <v>0</v>
      </c>
      <c r="Q23" s="1191">
        <f t="shared" si="2"/>
        <v>0</v>
      </c>
      <c r="R23" s="1191">
        <f t="shared" si="2"/>
        <v>0</v>
      </c>
      <c r="S23" s="1191">
        <f>SUM(S12:S22)</f>
        <v>0</v>
      </c>
    </row>
    <row r="24" spans="2:19" ht="15">
      <c r="B24" s="6"/>
      <c r="C24" s="246"/>
      <c r="D24" s="246"/>
      <c r="E24" s="246"/>
      <c r="F24" s="246"/>
      <c r="G24" s="246"/>
      <c r="H24" s="246"/>
      <c r="I24" s="246"/>
      <c r="J24" s="246"/>
      <c r="K24" s="246"/>
      <c r="L24" s="246"/>
      <c r="M24" s="246"/>
      <c r="N24" s="246"/>
      <c r="O24" s="246"/>
      <c r="P24" s="246"/>
      <c r="Q24" s="246"/>
      <c r="R24" s="246"/>
      <c r="S24" s="246"/>
    </row>
    <row r="25" spans="2:19" ht="15">
      <c r="B25" s="246" t="s">
        <v>198</v>
      </c>
      <c r="C25" s="1192"/>
      <c r="D25" s="1193"/>
      <c r="E25" s="1193"/>
      <c r="F25" s="1193"/>
      <c r="G25" s="1193"/>
      <c r="H25" s="218"/>
      <c r="I25" s="218"/>
      <c r="J25" s="202"/>
      <c r="K25" s="202"/>
      <c r="L25" s="202"/>
      <c r="M25" s="218"/>
      <c r="N25" s="218"/>
      <c r="O25" s="218"/>
      <c r="P25" s="218"/>
      <c r="Q25" s="218"/>
      <c r="R25" s="218"/>
      <c r="S25" s="210"/>
    </row>
    <row r="26" spans="2:19" ht="15">
      <c r="B26" s="246" t="s">
        <v>85</v>
      </c>
      <c r="C26" s="1192"/>
      <c r="D26" s="1193"/>
      <c r="E26" s="1193"/>
      <c r="F26" s="1193"/>
      <c r="G26" s="1193"/>
      <c r="H26" s="218"/>
      <c r="I26" s="202"/>
      <c r="J26" s="218"/>
      <c r="K26" s="202"/>
      <c r="L26" s="202"/>
      <c r="M26" s="202"/>
      <c r="N26" s="202"/>
      <c r="O26" s="202"/>
      <c r="P26" s="202"/>
      <c r="Q26" s="194"/>
      <c r="R26" s="194"/>
      <c r="S26" s="210">
        <f>SUM(H26:R26)</f>
        <v>0</v>
      </c>
    </row>
    <row r="27" spans="2:19" ht="15">
      <c r="B27" s="246" t="s">
        <v>86</v>
      </c>
      <c r="C27" s="1192"/>
      <c r="D27" s="1193"/>
      <c r="E27" s="1193"/>
      <c r="F27" s="1193"/>
      <c r="G27" s="1193"/>
      <c r="H27" s="218"/>
      <c r="I27" s="202"/>
      <c r="J27" s="218"/>
      <c r="K27" s="202"/>
      <c r="L27" s="202"/>
      <c r="M27" s="202"/>
      <c r="N27" s="202"/>
      <c r="O27" s="202"/>
      <c r="P27" s="202"/>
      <c r="Q27" s="194"/>
      <c r="R27" s="194"/>
      <c r="S27" s="210">
        <f t="shared" ref="S27:S34" si="3">SUM(H27:R27)</f>
        <v>0</v>
      </c>
    </row>
    <row r="28" spans="2:19" ht="15">
      <c r="B28" s="246" t="s">
        <v>3229</v>
      </c>
      <c r="C28" s="1192"/>
      <c r="D28" s="1193"/>
      <c r="E28" s="1193"/>
      <c r="F28" s="1193"/>
      <c r="G28" s="1193"/>
      <c r="H28" s="218"/>
      <c r="I28" s="202"/>
      <c r="J28" s="218"/>
      <c r="K28" s="202"/>
      <c r="L28" s="202"/>
      <c r="M28" s="202"/>
      <c r="N28" s="202"/>
      <c r="O28" s="202"/>
      <c r="P28" s="202"/>
      <c r="Q28" s="194"/>
      <c r="R28" s="194"/>
      <c r="S28" s="210">
        <f t="shared" si="3"/>
        <v>0</v>
      </c>
    </row>
    <row r="29" spans="2:19" ht="15">
      <c r="B29" s="246" t="s">
        <v>3230</v>
      </c>
      <c r="C29" s="1192"/>
      <c r="D29" s="1193"/>
      <c r="E29" s="1193"/>
      <c r="F29" s="1193"/>
      <c r="G29" s="1193"/>
      <c r="H29" s="218"/>
      <c r="I29" s="202"/>
      <c r="J29" s="218"/>
      <c r="K29" s="202"/>
      <c r="L29" s="202"/>
      <c r="M29" s="202"/>
      <c r="N29" s="202"/>
      <c r="O29" s="202"/>
      <c r="P29" s="202"/>
      <c r="Q29" s="194"/>
      <c r="R29" s="194"/>
      <c r="S29" s="210">
        <f t="shared" si="3"/>
        <v>0</v>
      </c>
    </row>
    <row r="30" spans="2:19" ht="15">
      <c r="B30" s="246" t="s">
        <v>3231</v>
      </c>
      <c r="C30" s="1192"/>
      <c r="D30" s="1193"/>
      <c r="E30" s="1193"/>
      <c r="F30" s="1193"/>
      <c r="G30" s="1193"/>
      <c r="H30" s="218"/>
      <c r="I30" s="202"/>
      <c r="J30" s="218"/>
      <c r="K30" s="202"/>
      <c r="L30" s="202"/>
      <c r="M30" s="202"/>
      <c r="N30" s="202"/>
      <c r="O30" s="202"/>
      <c r="P30" s="202"/>
      <c r="Q30" s="194"/>
      <c r="R30" s="194"/>
      <c r="S30" s="210">
        <f t="shared" si="3"/>
        <v>0</v>
      </c>
    </row>
    <row r="31" spans="2:19" ht="15">
      <c r="B31" s="246" t="s">
        <v>3232</v>
      </c>
      <c r="C31" s="1192"/>
      <c r="D31" s="1193"/>
      <c r="E31" s="1193"/>
      <c r="F31" s="1193"/>
      <c r="G31" s="1193"/>
      <c r="H31" s="218"/>
      <c r="I31" s="202"/>
      <c r="J31" s="218"/>
      <c r="K31" s="202"/>
      <c r="L31" s="202"/>
      <c r="M31" s="202"/>
      <c r="N31" s="202"/>
      <c r="O31" s="202"/>
      <c r="P31" s="202"/>
      <c r="Q31" s="194"/>
      <c r="R31" s="194"/>
      <c r="S31" s="210">
        <f t="shared" si="3"/>
        <v>0</v>
      </c>
    </row>
    <row r="32" spans="2:19" ht="15">
      <c r="B32" s="246" t="s">
        <v>3233</v>
      </c>
      <c r="C32" s="1192"/>
      <c r="D32" s="1193"/>
      <c r="E32" s="1193"/>
      <c r="F32" s="1193"/>
      <c r="G32" s="1193"/>
      <c r="H32" s="218"/>
      <c r="I32" s="202"/>
      <c r="J32" s="218"/>
      <c r="K32" s="202"/>
      <c r="L32" s="202"/>
      <c r="M32" s="202"/>
      <c r="N32" s="202"/>
      <c r="O32" s="202"/>
      <c r="P32" s="202"/>
      <c r="Q32" s="194"/>
      <c r="R32" s="194"/>
      <c r="S32" s="210">
        <f t="shared" si="3"/>
        <v>0</v>
      </c>
    </row>
    <row r="33" spans="2:19" ht="15">
      <c r="B33" s="246" t="s">
        <v>3234</v>
      </c>
      <c r="C33" s="1192"/>
      <c r="D33" s="1193"/>
      <c r="E33" s="1193"/>
      <c r="F33" s="1193"/>
      <c r="G33" s="1193"/>
      <c r="H33" s="218"/>
      <c r="I33" s="202"/>
      <c r="J33" s="218"/>
      <c r="K33" s="202"/>
      <c r="L33" s="202"/>
      <c r="M33" s="202"/>
      <c r="N33" s="202"/>
      <c r="O33" s="202"/>
      <c r="P33" s="202"/>
      <c r="Q33" s="194"/>
      <c r="R33" s="194"/>
      <c r="S33" s="210">
        <f t="shared" si="3"/>
        <v>0</v>
      </c>
    </row>
    <row r="34" spans="2:19" ht="15">
      <c r="B34" s="246" t="s">
        <v>3235</v>
      </c>
      <c r="C34" s="1192"/>
      <c r="D34" s="1193"/>
      <c r="E34" s="1193"/>
      <c r="F34" s="1193"/>
      <c r="G34" s="1193"/>
      <c r="H34" s="218"/>
      <c r="I34" s="202"/>
      <c r="J34" s="218"/>
      <c r="K34" s="202"/>
      <c r="L34" s="202"/>
      <c r="M34" s="202"/>
      <c r="N34" s="202"/>
      <c r="O34" s="202"/>
      <c r="P34" s="202"/>
      <c r="Q34" s="194"/>
      <c r="R34" s="194"/>
      <c r="S34" s="210">
        <f t="shared" si="3"/>
        <v>0</v>
      </c>
    </row>
    <row r="35" spans="2:19" ht="15.75" thickBot="1">
      <c r="B35" s="246"/>
      <c r="C35" s="1192"/>
      <c r="D35" s="1193"/>
      <c r="E35" s="1193"/>
      <c r="F35" s="1193"/>
      <c r="G35" s="1193"/>
      <c r="H35" s="204"/>
      <c r="I35" s="204"/>
      <c r="J35" s="204"/>
      <c r="K35" s="204"/>
      <c r="L35" s="204"/>
      <c r="M35" s="204"/>
      <c r="N35" s="204"/>
      <c r="O35" s="204"/>
      <c r="P35" s="204"/>
      <c r="Q35" s="304"/>
      <c r="R35" s="304"/>
      <c r="S35" s="211"/>
    </row>
    <row r="36" spans="2:19" ht="16.5" thickBot="1">
      <c r="B36" s="459" t="s">
        <v>206</v>
      </c>
      <c r="C36" s="1192"/>
      <c r="D36" s="1194"/>
      <c r="E36" s="1194"/>
      <c r="F36" s="1193"/>
      <c r="G36" s="1193"/>
      <c r="H36" s="211">
        <f t="shared" ref="H36:S36" si="4">SUM(H26:H35)</f>
        <v>0</v>
      </c>
      <c r="I36" s="211">
        <f t="shared" si="4"/>
        <v>0</v>
      </c>
      <c r="J36" s="211">
        <f t="shared" si="4"/>
        <v>0</v>
      </c>
      <c r="K36" s="211">
        <f t="shared" si="4"/>
        <v>0</v>
      </c>
      <c r="L36" s="211">
        <f t="shared" si="4"/>
        <v>0</v>
      </c>
      <c r="M36" s="211">
        <f t="shared" si="4"/>
        <v>0</v>
      </c>
      <c r="N36" s="211">
        <f t="shared" si="4"/>
        <v>0</v>
      </c>
      <c r="O36" s="211">
        <f t="shared" si="4"/>
        <v>0</v>
      </c>
      <c r="P36" s="211">
        <f t="shared" si="4"/>
        <v>0</v>
      </c>
      <c r="Q36" s="211">
        <f t="shared" si="4"/>
        <v>0</v>
      </c>
      <c r="R36" s="211">
        <f t="shared" si="4"/>
        <v>0</v>
      </c>
      <c r="S36" s="211">
        <f t="shared" si="4"/>
        <v>0</v>
      </c>
    </row>
    <row r="37" spans="2:19" ht="15">
      <c r="B37" s="1188" t="s">
        <v>3191</v>
      </c>
      <c r="C37" s="1192"/>
      <c r="D37" s="1193"/>
      <c r="E37" s="1193"/>
      <c r="F37" s="1193"/>
      <c r="G37" s="1193"/>
      <c r="H37" s="202"/>
      <c r="I37" s="202"/>
      <c r="J37" s="202"/>
      <c r="K37" s="202"/>
      <c r="L37" s="202"/>
      <c r="M37" s="202"/>
      <c r="N37" s="202"/>
      <c r="O37" s="202"/>
      <c r="P37" s="202"/>
      <c r="Q37" s="227"/>
      <c r="R37" s="227"/>
      <c r="S37" s="210">
        <f>SUM(H37:R37)</f>
        <v>0</v>
      </c>
    </row>
    <row r="38" spans="2:19" ht="16.5" thickBot="1">
      <c r="B38" s="459" t="s">
        <v>1264</v>
      </c>
      <c r="C38" s="1192"/>
      <c r="D38" s="1195"/>
      <c r="E38" s="1195"/>
      <c r="F38" s="1193"/>
      <c r="G38" s="1193"/>
      <c r="H38" s="211">
        <f>H23+H36+H37</f>
        <v>0</v>
      </c>
      <c r="I38" s="211">
        <f t="shared" ref="I38:R38" si="5">I23+I36+I37</f>
        <v>0</v>
      </c>
      <c r="J38" s="211">
        <f t="shared" si="5"/>
        <v>0</v>
      </c>
      <c r="K38" s="211">
        <f t="shared" si="5"/>
        <v>0</v>
      </c>
      <c r="L38" s="211">
        <f t="shared" si="5"/>
        <v>0</v>
      </c>
      <c r="M38" s="211">
        <f t="shared" si="5"/>
        <v>0</v>
      </c>
      <c r="N38" s="211">
        <f t="shared" si="5"/>
        <v>0</v>
      </c>
      <c r="O38" s="211">
        <f t="shared" si="5"/>
        <v>0</v>
      </c>
      <c r="P38" s="211">
        <f t="shared" si="5"/>
        <v>0</v>
      </c>
      <c r="Q38" s="211">
        <f t="shared" si="5"/>
        <v>0</v>
      </c>
      <c r="R38" s="211">
        <f t="shared" si="5"/>
        <v>0</v>
      </c>
      <c r="S38" s="211">
        <f>S23+S36+S37</f>
        <v>0</v>
      </c>
    </row>
    <row r="39" spans="2:19" ht="15">
      <c r="B39" s="6" t="s">
        <v>3238</v>
      </c>
      <c r="C39" s="1192"/>
      <c r="D39" s="1195"/>
      <c r="E39" s="1195"/>
      <c r="F39" s="1193"/>
      <c r="G39" s="1193"/>
      <c r="H39" s="202"/>
      <c r="I39" s="202"/>
      <c r="J39" s="202"/>
      <c r="K39" s="202"/>
      <c r="L39" s="202"/>
      <c r="M39" s="202"/>
      <c r="N39" s="202"/>
      <c r="O39" s="202"/>
      <c r="P39" s="228"/>
      <c r="Q39" s="1197"/>
      <c r="R39" s="1197"/>
      <c r="S39" s="210">
        <f>SUM(H39:R39)</f>
        <v>0</v>
      </c>
    </row>
    <row r="40" spans="2:19" ht="15">
      <c r="B40" s="1196" t="s">
        <v>3152</v>
      </c>
      <c r="C40" s="1192"/>
      <c r="D40" s="1195"/>
      <c r="E40" s="1195"/>
      <c r="F40" s="1193"/>
      <c r="G40" s="1193"/>
      <c r="H40" s="204"/>
      <c r="I40" s="204"/>
      <c r="J40" s="204"/>
      <c r="K40" s="204"/>
      <c r="L40" s="204"/>
      <c r="M40" s="204"/>
      <c r="N40" s="204"/>
      <c r="O40" s="204"/>
      <c r="P40" s="204"/>
      <c r="Q40" s="304"/>
      <c r="R40" s="304"/>
      <c r="S40" s="211">
        <f>SUM(H40:R40)</f>
        <v>0</v>
      </c>
    </row>
    <row r="41" spans="2:19" ht="15">
      <c r="B41" s="1196" t="s">
        <v>3126</v>
      </c>
      <c r="C41" s="1192"/>
      <c r="D41" s="1195"/>
      <c r="E41" s="1195"/>
      <c r="F41" s="1193"/>
      <c r="G41" s="1193"/>
      <c r="H41" s="204"/>
      <c r="I41" s="204"/>
      <c r="J41" s="204"/>
      <c r="K41" s="204"/>
      <c r="L41" s="204"/>
      <c r="M41" s="204"/>
      <c r="N41" s="204"/>
      <c r="O41" s="204"/>
      <c r="P41" s="204"/>
      <c r="Q41" s="304"/>
      <c r="R41" s="304"/>
      <c r="S41" s="211">
        <f>SUM(H41:R41)</f>
        <v>0</v>
      </c>
    </row>
    <row r="42" spans="2:19" ht="15">
      <c r="B42" s="1196" t="s">
        <v>3127</v>
      </c>
      <c r="C42" s="1192"/>
      <c r="D42" s="1195"/>
      <c r="E42" s="1195"/>
      <c r="F42" s="1193"/>
      <c r="G42" s="1193"/>
      <c r="H42" s="205"/>
      <c r="I42" s="205"/>
      <c r="J42" s="205"/>
      <c r="K42" s="204"/>
      <c r="L42" s="204"/>
      <c r="M42" s="204"/>
      <c r="N42" s="204"/>
      <c r="O42" s="204"/>
      <c r="P42" s="204"/>
      <c r="Q42" s="1198"/>
      <c r="R42" s="1198"/>
      <c r="S42" s="212">
        <f>SUM(H42:R42)</f>
        <v>0</v>
      </c>
    </row>
    <row r="43" spans="2:19" ht="15">
      <c r="B43" s="6" t="s">
        <v>3237</v>
      </c>
      <c r="C43" s="1192"/>
      <c r="D43" s="1193"/>
      <c r="E43" s="1193"/>
      <c r="F43" s="1193"/>
      <c r="G43" s="1193"/>
      <c r="H43" s="212">
        <f>H39+H40</f>
        <v>0</v>
      </c>
      <c r="I43" s="212">
        <f t="shared" ref="I43:R43" si="6">I39+I40</f>
        <v>0</v>
      </c>
      <c r="J43" s="212">
        <f t="shared" si="6"/>
        <v>0</v>
      </c>
      <c r="K43" s="212">
        <f t="shared" si="6"/>
        <v>0</v>
      </c>
      <c r="L43" s="212">
        <f t="shared" si="6"/>
        <v>0</v>
      </c>
      <c r="M43" s="212">
        <f t="shared" si="6"/>
        <v>0</v>
      </c>
      <c r="N43" s="212">
        <f t="shared" si="6"/>
        <v>0</v>
      </c>
      <c r="O43" s="212">
        <f t="shared" si="6"/>
        <v>0</v>
      </c>
      <c r="P43" s="212">
        <f t="shared" si="6"/>
        <v>0</v>
      </c>
      <c r="Q43" s="211">
        <f t="shared" si="6"/>
        <v>0</v>
      </c>
      <c r="R43" s="211">
        <f t="shared" si="6"/>
        <v>0</v>
      </c>
      <c r="S43" s="211">
        <f>S39+S40</f>
        <v>0</v>
      </c>
    </row>
    <row r="44" spans="2:19" ht="15">
      <c r="B44" s="246" t="s">
        <v>3236</v>
      </c>
      <c r="C44" s="1192"/>
      <c r="D44" s="1193"/>
      <c r="E44" s="1193"/>
      <c r="F44" s="1193"/>
      <c r="G44" s="1193"/>
      <c r="H44" s="212">
        <f>H38+H43</f>
        <v>0</v>
      </c>
      <c r="I44" s="212">
        <f t="shared" ref="I44:R44" si="7">I38+I43</f>
        <v>0</v>
      </c>
      <c r="J44" s="212">
        <f t="shared" si="7"/>
        <v>0</v>
      </c>
      <c r="K44" s="212">
        <f t="shared" si="7"/>
        <v>0</v>
      </c>
      <c r="L44" s="212">
        <f t="shared" si="7"/>
        <v>0</v>
      </c>
      <c r="M44" s="212">
        <f t="shared" si="7"/>
        <v>0</v>
      </c>
      <c r="N44" s="212">
        <f t="shared" si="7"/>
        <v>0</v>
      </c>
      <c r="O44" s="212">
        <f t="shared" si="7"/>
        <v>0</v>
      </c>
      <c r="P44" s="212">
        <f t="shared" si="7"/>
        <v>0</v>
      </c>
      <c r="Q44" s="212">
        <f t="shared" si="7"/>
        <v>0</v>
      </c>
      <c r="R44" s="212">
        <f t="shared" si="7"/>
        <v>0</v>
      </c>
      <c r="S44" s="212">
        <f>S38+S43</f>
        <v>0</v>
      </c>
    </row>
    <row r="45" spans="2:19">
      <c r="H45" s="99"/>
      <c r="I45" s="99"/>
      <c r="J45" s="99"/>
      <c r="K45" s="99"/>
      <c r="L45" s="99"/>
      <c r="M45" s="99"/>
      <c r="N45" s="99"/>
      <c r="O45" s="99"/>
      <c r="P45" s="99"/>
      <c r="Q45" s="99"/>
      <c r="R45" s="99"/>
      <c r="S45" s="99"/>
    </row>
    <row r="46" spans="2:19" ht="15.75">
      <c r="B46" s="1354" t="s">
        <v>3548</v>
      </c>
      <c r="C46" s="1354"/>
      <c r="D46" s="1354"/>
      <c r="E46" s="1354"/>
      <c r="F46" s="1354"/>
      <c r="G46" s="1354"/>
      <c r="H46" s="1354"/>
      <c r="I46" s="1354"/>
      <c r="J46" s="1354"/>
      <c r="K46" s="1354"/>
      <c r="L46" s="1354"/>
      <c r="M46" s="1354"/>
      <c r="N46" s="1354"/>
      <c r="O46" s="1354"/>
      <c r="P46" s="1354"/>
      <c r="Q46" s="1354"/>
      <c r="R46" s="1354"/>
      <c r="S46" s="1354"/>
    </row>
    <row r="47" spans="2:19">
      <c r="H47" s="99"/>
      <c r="I47" s="99"/>
      <c r="J47" s="99"/>
      <c r="K47" s="99"/>
      <c r="L47" s="99"/>
      <c r="M47" s="99"/>
      <c r="N47" s="99"/>
      <c r="O47" s="99"/>
      <c r="P47" s="99"/>
      <c r="Q47" s="99"/>
      <c r="R47" s="99"/>
      <c r="S47" s="99"/>
    </row>
    <row r="48" spans="2:19">
      <c r="H48" s="99"/>
      <c r="I48" s="99"/>
      <c r="J48" s="99"/>
      <c r="K48" s="99"/>
      <c r="L48" s="99"/>
      <c r="M48" s="99"/>
      <c r="N48" s="99"/>
      <c r="O48" s="99"/>
      <c r="P48" s="99"/>
      <c r="Q48" s="99"/>
      <c r="R48" s="99"/>
      <c r="S48" s="99"/>
    </row>
  </sheetData>
  <sheetProtection algorithmName="SHA-512" hashValue="p0yvKPLoV5S8dF/BSYF0jZ3RXJEHpKKg/4rnl0SztE5tx/lQwVnnfsBiGISerOpTBXFWe9uuTU2optiSiLuKMg==" saltValue="ZspiqiAAbVxH7jSS9OvgRQ==" spinCount="100000" sheet="1" objects="1" scenarios="1"/>
  <mergeCells count="6">
    <mergeCell ref="H6:R6"/>
    <mergeCell ref="H7:R7"/>
    <mergeCell ref="B46:S46"/>
    <mergeCell ref="B2:H2"/>
    <mergeCell ref="B3:H3"/>
    <mergeCell ref="B4:H4"/>
  </mergeCells>
  <pageMargins left="0.7" right="0.7" top="0.75" bottom="0.75" header="0.3" footer="0.3"/>
  <pageSetup scale="73" fitToWidth="0"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9" topLeftCell="D10" activePane="bottomRight" state="frozen"/>
      <selection pane="topRight" activeCell="D1" sqref="D1"/>
      <selection pane="bottomLeft" activeCell="A10" sqref="A10"/>
      <selection pane="bottomRight" activeCell="B2" sqref="B2"/>
    </sheetView>
  </sheetViews>
  <sheetFormatPr defaultColWidth="8.85546875" defaultRowHeight="12.75"/>
  <cols>
    <col min="1" max="1" width="5.5703125" style="194" customWidth="1"/>
    <col min="2" max="2" width="12.7109375" style="194" customWidth="1"/>
    <col min="3" max="3" width="45.7109375" style="194" customWidth="1"/>
    <col min="4" max="13" width="15.7109375" style="194" customWidth="1"/>
    <col min="14" max="16384" width="8.85546875" style="194"/>
  </cols>
  <sheetData>
    <row r="1" spans="1:13" ht="18">
      <c r="A1"/>
      <c r="B1" s="4" t="str">
        <f>+'GW-STATEMENT NET POSITION(13A)'!A1</f>
        <v>LOCAL GOVERNMENT NAME:</v>
      </c>
      <c r="C1" s="2"/>
      <c r="D1" s="4"/>
      <c r="E1" s="4"/>
      <c r="F1" s="4"/>
      <c r="G1" s="4"/>
      <c r="H1" s="4"/>
      <c r="I1" s="4"/>
      <c r="J1" s="4"/>
      <c r="K1" s="192"/>
      <c r="L1" s="192"/>
      <c r="M1" s="192"/>
    </row>
    <row r="2" spans="1:13" ht="18">
      <c r="A2"/>
      <c r="B2" s="4" t="s">
        <v>872</v>
      </c>
      <c r="C2" s="2"/>
      <c r="D2" s="4"/>
      <c r="E2" s="4"/>
      <c r="F2" s="4"/>
      <c r="G2" s="4"/>
      <c r="H2" s="4"/>
      <c r="I2" s="4"/>
      <c r="J2" s="4"/>
      <c r="K2" s="192"/>
      <c r="L2" s="192"/>
      <c r="M2" s="192"/>
    </row>
    <row r="3" spans="1:13" ht="18">
      <c r="A3"/>
      <c r="B3" s="4" t="s">
        <v>873</v>
      </c>
      <c r="C3" s="2"/>
      <c r="D3" s="4"/>
      <c r="E3" s="4"/>
      <c r="F3" s="4"/>
      <c r="G3" s="4"/>
      <c r="H3" s="4"/>
      <c r="I3" s="4"/>
      <c r="J3" s="4"/>
      <c r="K3" s="192"/>
      <c r="L3" s="192"/>
      <c r="M3" s="192"/>
    </row>
    <row r="4" spans="1:13" ht="18">
      <c r="A4"/>
      <c r="B4" s="5" t="str">
        <f>+'COVER PAGE'!A30</f>
        <v>FISCAL YEAR ENDING JUNE 30, 2026</v>
      </c>
      <c r="C4" s="2"/>
      <c r="D4" s="4"/>
      <c r="E4" s="4"/>
      <c r="F4" s="4"/>
      <c r="G4" s="4"/>
      <c r="H4" s="4"/>
      <c r="I4" s="4"/>
      <c r="J4" s="4"/>
      <c r="K4" s="192"/>
      <c r="L4" s="192"/>
      <c r="M4" s="192"/>
    </row>
    <row r="6" spans="1:13" ht="16.5" thickBot="1">
      <c r="C6" s="196"/>
      <c r="D6" s="196"/>
      <c r="E6" s="197" t="s">
        <v>181</v>
      </c>
      <c r="F6" s="198"/>
      <c r="G6" s="198"/>
      <c r="H6" s="198"/>
      <c r="I6" s="198"/>
      <c r="J6" s="198"/>
      <c r="K6" s="198"/>
      <c r="L6" s="196"/>
      <c r="M6" s="196"/>
    </row>
    <row r="7" spans="1:13" ht="15.75">
      <c r="C7" s="196"/>
      <c r="D7" s="9" t="s">
        <v>1360</v>
      </c>
      <c r="E7" s="199" t="s">
        <v>1343</v>
      </c>
      <c r="F7" s="199" t="s">
        <v>1343</v>
      </c>
      <c r="G7" s="199" t="s">
        <v>1343</v>
      </c>
      <c r="H7" s="199" t="s">
        <v>1343</v>
      </c>
      <c r="I7" s="199" t="s">
        <v>1343</v>
      </c>
      <c r="J7" s="199" t="s">
        <v>1343</v>
      </c>
      <c r="K7" s="199" t="s">
        <v>1343</v>
      </c>
      <c r="L7" s="9" t="s">
        <v>139</v>
      </c>
      <c r="M7" s="9" t="s">
        <v>777</v>
      </c>
    </row>
    <row r="8" spans="1:13" ht="15.75">
      <c r="B8" s="9" t="s">
        <v>122</v>
      </c>
      <c r="C8" s="6"/>
      <c r="D8" s="1361" t="s">
        <v>2571</v>
      </c>
      <c r="E8" s="1359" t="s">
        <v>1372</v>
      </c>
      <c r="F8" s="1359" t="s">
        <v>1372</v>
      </c>
      <c r="G8" s="1359" t="s">
        <v>1372</v>
      </c>
      <c r="H8" s="1359" t="s">
        <v>1372</v>
      </c>
      <c r="I8" s="1359" t="s">
        <v>1372</v>
      </c>
      <c r="J8" s="1359" t="s">
        <v>1372</v>
      </c>
      <c r="K8" s="1359" t="s">
        <v>1372</v>
      </c>
      <c r="L8" s="9" t="s">
        <v>775</v>
      </c>
      <c r="M8" s="9" t="s">
        <v>775</v>
      </c>
    </row>
    <row r="9" spans="1:13" ht="16.5" thickBot="1">
      <c r="B9" s="449" t="s">
        <v>123</v>
      </c>
      <c r="C9" s="449" t="s">
        <v>124</v>
      </c>
      <c r="D9" s="1362"/>
      <c r="E9" s="1360"/>
      <c r="F9" s="1360"/>
      <c r="G9" s="1360"/>
      <c r="H9" s="1360"/>
      <c r="I9" s="1360"/>
      <c r="J9" s="1360"/>
      <c r="K9" s="1360"/>
      <c r="L9" s="449" t="s">
        <v>876</v>
      </c>
      <c r="M9" s="449" t="s">
        <v>876</v>
      </c>
    </row>
    <row r="10" spans="1:13" ht="15.75">
      <c r="B10" s="284"/>
      <c r="C10" s="8" t="s">
        <v>779</v>
      </c>
      <c r="D10" s="202"/>
      <c r="E10" s="202"/>
      <c r="F10" s="202"/>
      <c r="G10" s="202"/>
      <c r="H10" s="202"/>
      <c r="I10" s="202"/>
      <c r="J10" s="202"/>
      <c r="K10" s="202"/>
      <c r="L10" s="460"/>
      <c r="M10" s="210"/>
    </row>
    <row r="11" spans="1:13" ht="15">
      <c r="B11" s="285">
        <v>101000</v>
      </c>
      <c r="C11" s="6" t="s">
        <v>780</v>
      </c>
      <c r="D11" s="202"/>
      <c r="E11" s="202"/>
      <c r="F11" s="202"/>
      <c r="G11" s="202"/>
      <c r="H11" s="202"/>
      <c r="I11" s="202"/>
      <c r="J11" s="202"/>
      <c r="K11" s="202"/>
      <c r="L11" s="210">
        <f>+'BS-NONMAJOR SP. REVENUE(59) '!BN8+'BS-NONMAJOR DEBT SERVICE(64)'!M6+'BS-NONMAJOR CAP. PROJ.(67)'!N6+'BS-PERMANENT FUNDS(70)'!H6</f>
        <v>0</v>
      </c>
      <c r="M11" s="210">
        <f>SUM(D11:L11)</f>
        <v>0</v>
      </c>
    </row>
    <row r="12" spans="1:13" ht="15">
      <c r="B12" s="285">
        <v>103000</v>
      </c>
      <c r="C12" s="6" t="s">
        <v>878</v>
      </c>
      <c r="D12" s="202"/>
      <c r="E12" s="202"/>
      <c r="F12" s="202"/>
      <c r="G12" s="202"/>
      <c r="H12" s="202"/>
      <c r="I12" s="202"/>
      <c r="J12" s="202"/>
      <c r="K12" s="202"/>
      <c r="L12" s="210">
        <f>+'BS-NONMAJOR SP. REVENUE(59) '!BN9+'BS-NONMAJOR DEBT SERVICE(64)'!M7+'BS-NONMAJOR CAP. PROJ.(67)'!N7+'BS-NONMAJOR CAP. PROJ.(67)'!N7</f>
        <v>0</v>
      </c>
      <c r="M12" s="210">
        <f>SUM(D12:L12)</f>
        <v>0</v>
      </c>
    </row>
    <row r="13" spans="1:13" ht="15">
      <c r="B13" s="285">
        <v>101100</v>
      </c>
      <c r="C13" s="6" t="s">
        <v>781</v>
      </c>
      <c r="D13" s="202"/>
      <c r="E13" s="202"/>
      <c r="F13" s="202"/>
      <c r="G13" s="202"/>
      <c r="H13" s="202"/>
      <c r="I13" s="202"/>
      <c r="J13" s="202"/>
      <c r="K13" s="202"/>
      <c r="L13" s="210">
        <f>+'BS-NONMAJOR SP. REVENUE(59) '!BN10+'BS-NONMAJOR DEBT SERVICE(64)'!M8+'BS-NONMAJOR CAP. PROJ.(67)'!N8+'BS-PERMANENT FUNDS(70)'!H8</f>
        <v>0</v>
      </c>
      <c r="M13" s="210">
        <f>SUM(D13:L13)</f>
        <v>0</v>
      </c>
    </row>
    <row r="14" spans="1:13" ht="15">
      <c r="B14" s="285"/>
      <c r="C14" s="6" t="s">
        <v>785</v>
      </c>
      <c r="D14" s="202"/>
      <c r="E14" s="202"/>
      <c r="F14" s="202"/>
      <c r="G14" s="202"/>
      <c r="H14" s="202"/>
      <c r="I14" s="202"/>
      <c r="J14" s="202"/>
      <c r="K14" s="202"/>
      <c r="L14" s="210"/>
      <c r="M14" s="210"/>
    </row>
    <row r="15" spans="1:13" ht="15">
      <c r="B15" s="285">
        <v>102200</v>
      </c>
      <c r="C15" s="6" t="s">
        <v>879</v>
      </c>
      <c r="D15" s="202"/>
      <c r="E15" s="202"/>
      <c r="F15" s="202"/>
      <c r="G15" s="202"/>
      <c r="H15" s="202"/>
      <c r="I15" s="202"/>
      <c r="J15" s="202"/>
      <c r="K15" s="202"/>
      <c r="L15" s="210">
        <f>+'BS-NONMAJOR SP. REVENUE(59) '!BN11+'BS-NONMAJOR DEBT SERVICE(64)'!M9+'BS-NONMAJOR CAP. PROJ.(67)'!N9+'BS-PERMANENT FUNDS(70)'!H9</f>
        <v>0</v>
      </c>
      <c r="M15" s="210">
        <f t="shared" ref="M15:M25" si="0">SUM(D15:L15)</f>
        <v>0</v>
      </c>
    </row>
    <row r="16" spans="1:13" ht="15">
      <c r="B16" s="285">
        <v>102300</v>
      </c>
      <c r="C16" s="6" t="s">
        <v>880</v>
      </c>
      <c r="D16" s="202"/>
      <c r="E16" s="202"/>
      <c r="F16" s="202"/>
      <c r="G16" s="202"/>
      <c r="H16" s="202"/>
      <c r="I16" s="202"/>
      <c r="J16" s="202"/>
      <c r="K16" s="202"/>
      <c r="L16" s="210">
        <f>+'BS-NONMAJOR SP. REVENUE(59) '!BN12+'BS-NONMAJOR DEBT SERVICE(64)'!M10+'BS-NONMAJOR CAP. PROJ.(67)'!N10+'BS-PERMANENT FUNDS(70)'!H10</f>
        <v>0</v>
      </c>
      <c r="M16" s="210">
        <f t="shared" si="0"/>
        <v>0</v>
      </c>
    </row>
    <row r="17" spans="2:13" ht="15">
      <c r="B17" s="285">
        <v>106000</v>
      </c>
      <c r="C17" s="6" t="s">
        <v>742</v>
      </c>
      <c r="D17" s="202"/>
      <c r="E17" s="202"/>
      <c r="F17" s="202"/>
      <c r="G17" s="202"/>
      <c r="H17" s="202"/>
      <c r="I17" s="202"/>
      <c r="J17" s="202"/>
      <c r="K17" s="202"/>
      <c r="L17" s="210">
        <f>+'BS-NONMAJOR SP. REVENUE(59) '!BN13+'BS-NONMAJOR DEBT SERVICE(64)'!M11+'BS-NONMAJOR CAP. PROJ.(67)'!N11+'BS-PERMANENT FUNDS(70)'!H11</f>
        <v>0</v>
      </c>
      <c r="M17" s="210">
        <f>SUM(D17:L17)</f>
        <v>0</v>
      </c>
    </row>
    <row r="18" spans="2:13" ht="30">
      <c r="B18" s="285">
        <v>110000</v>
      </c>
      <c r="C18" s="451" t="s">
        <v>881</v>
      </c>
      <c r="D18" s="202"/>
      <c r="E18" s="202"/>
      <c r="F18" s="202"/>
      <c r="G18" s="202"/>
      <c r="H18" s="202"/>
      <c r="I18" s="202"/>
      <c r="J18" s="202"/>
      <c r="K18" s="202"/>
      <c r="L18" s="210">
        <f>+'BS-NONMAJOR SP. REVENUE(59) '!BN15+'BS-NONMAJOR SP. REVENUE(59) '!BN16+'BS-NONMAJOR SP. REVENUE(59) '!BN17+'BS-NONMAJOR SP. REVENUE(59) '!BN18+'BS-NONMAJOR SP. REVENUE(59) '!BN19+'BS-NONMAJOR SP. REVENUE(59) '!BN20+'BS-NONMAJOR DEBT SERVICE(64)'!M13+'BS-NONMAJOR DEBT SERVICE(64)'!M14+'BS-NONMAJOR DEBT SERVICE(64)'!M15+'BS-NONMAJOR DEBT SERVICE(64)'!M16+'BS-NONMAJOR DEBT SERVICE(64)'!M17+'BS-NONMAJOR DEBT SERVICE(64)'!M18+'BS-NONMAJOR CAP. PROJ.(67)'!N13+'BS-NONMAJOR CAP. PROJ.(67)'!N14+'BS-NONMAJOR CAP. PROJ.(67)'!N15+'BS-NONMAJOR CAP. PROJ.(67)'!N16+'BS-NONMAJOR CAP. PROJ.(67)'!N17+'BS-NONMAJOR CAP. PROJ.(67)'!N18+'BS-PERMANENT FUNDS(70)'!H13+'BS-PERMANENT FUNDS(70)'!H14+'BS-PERMANENT FUNDS(70)'!H15+'BS-PERMANENT FUNDS(70)'!H16+'BS-PERMANENT FUNDS(70)'!H17+'BS-PERMANENT FUNDS(70)'!H18</f>
        <v>0</v>
      </c>
      <c r="M18" s="210">
        <f t="shared" si="0"/>
        <v>0</v>
      </c>
    </row>
    <row r="19" spans="2:13" ht="30">
      <c r="B19" s="285">
        <v>120000</v>
      </c>
      <c r="C19" s="451" t="s">
        <v>461</v>
      </c>
      <c r="D19" s="202"/>
      <c r="E19" s="202"/>
      <c r="F19" s="202"/>
      <c r="G19" s="202"/>
      <c r="H19" s="202"/>
      <c r="I19" s="202"/>
      <c r="J19" s="202"/>
      <c r="K19" s="202"/>
      <c r="L19" s="210">
        <f>+'BS-NONMAJOR SP. REVENUE(59) '!BN21+'BS-NONMAJOR DEBT SERVICE(64)'!M19+'BS-NONMAJOR CAP. PROJ.(67)'!N19+'BS-PERMANENT FUNDS(70)'!H19</f>
        <v>0</v>
      </c>
      <c r="M19" s="210">
        <f t="shared" si="0"/>
        <v>0</v>
      </c>
    </row>
    <row r="20" spans="2:13" ht="15">
      <c r="B20" s="285">
        <v>127500</v>
      </c>
      <c r="C20" s="451" t="s">
        <v>2444</v>
      </c>
      <c r="D20" s="202"/>
      <c r="E20" s="202"/>
      <c r="F20" s="202"/>
      <c r="G20" s="202"/>
      <c r="H20" s="202"/>
      <c r="I20" s="202"/>
      <c r="J20" s="202"/>
      <c r="K20" s="202"/>
      <c r="L20" s="210">
        <f>'BS-NONMAJOR SP. REVENUE(59) '!BN22+'BS-NONMAJOR DEBT SERVICE(64)'!M20+'BS-NONMAJOR CAP. PROJ.(67)'!N20+'BS-PERMANENT FUNDS(70)'!H20</f>
        <v>0</v>
      </c>
      <c r="M20" s="210">
        <f t="shared" si="0"/>
        <v>0</v>
      </c>
    </row>
    <row r="21" spans="2:13" ht="15">
      <c r="B21" s="285">
        <v>131000</v>
      </c>
      <c r="C21" s="6" t="s">
        <v>183</v>
      </c>
      <c r="D21" s="202"/>
      <c r="E21" s="202"/>
      <c r="F21" s="202"/>
      <c r="G21" s="202"/>
      <c r="H21" s="202"/>
      <c r="I21" s="202"/>
      <c r="J21" s="202"/>
      <c r="K21" s="202"/>
      <c r="L21" s="210">
        <f>+'BS-NONMAJOR SP. REVENUE(59) '!BN23+'BS-NONMAJOR DEBT SERVICE(64)'!M21+'BS-NONMAJOR CAP. PROJ.(67)'!N21+'BS-PERMANENT FUNDS(70)'!H21</f>
        <v>0</v>
      </c>
      <c r="M21" s="210">
        <f t="shared" si="0"/>
        <v>0</v>
      </c>
    </row>
    <row r="22" spans="2:13" ht="15">
      <c r="B22" s="285">
        <v>132000</v>
      </c>
      <c r="C22" s="6" t="s">
        <v>184</v>
      </c>
      <c r="D22" s="202"/>
      <c r="E22" s="202"/>
      <c r="F22" s="202"/>
      <c r="G22" s="202"/>
      <c r="H22" s="202"/>
      <c r="I22" s="202"/>
      <c r="J22" s="202"/>
      <c r="K22" s="202"/>
      <c r="L22" s="210">
        <f>+'BS-NONMAJOR SP. REVENUE(59) '!BN24+'BS-NONMAJOR DEBT SERVICE(64)'!M22+'BS-NONMAJOR CAP. PROJ.(67)'!N22+'BS-PERMANENT FUNDS(70)'!H22</f>
        <v>0</v>
      </c>
      <c r="M22" s="210">
        <f t="shared" si="0"/>
        <v>0</v>
      </c>
    </row>
    <row r="23" spans="2:13" ht="15">
      <c r="B23" s="285">
        <v>133000</v>
      </c>
      <c r="C23" s="6" t="s">
        <v>882</v>
      </c>
      <c r="D23" s="202"/>
      <c r="E23" s="227"/>
      <c r="F23" s="202"/>
      <c r="G23" s="227"/>
      <c r="H23" s="227"/>
      <c r="I23" s="227"/>
      <c r="J23" s="227"/>
      <c r="K23" s="227"/>
      <c r="L23" s="210">
        <f>+'BS-NONMAJOR SP. REVENUE(59) '!BN25+'BS-NONMAJOR DEBT SERVICE(64)'!M23+'BS-NONMAJOR CAP. PROJ.(67)'!N23+'BS-PERMANENT FUNDS(70)'!H23</f>
        <v>0</v>
      </c>
      <c r="M23" s="210">
        <f t="shared" si="0"/>
        <v>0</v>
      </c>
    </row>
    <row r="24" spans="2:13" ht="15">
      <c r="B24" s="285">
        <v>140000</v>
      </c>
      <c r="C24" s="6" t="s">
        <v>147</v>
      </c>
      <c r="D24" s="202"/>
      <c r="E24" s="227"/>
      <c r="F24" s="202"/>
      <c r="G24" s="227"/>
      <c r="H24" s="227"/>
      <c r="I24" s="227"/>
      <c r="J24" s="227"/>
      <c r="K24" s="227"/>
      <c r="L24" s="210">
        <f>+'BS-NONMAJOR SP. REVENUE(59) '!BN26+'BS-NONMAJOR DEBT SERVICE(64)'!M24+'BS-NONMAJOR CAP. PROJ.(67)'!N24+'BS-PERMANENT FUNDS(70)'!H24</f>
        <v>0</v>
      </c>
      <c r="M24" s="210">
        <f t="shared" si="0"/>
        <v>0</v>
      </c>
    </row>
    <row r="25" spans="2:13" ht="15">
      <c r="B25" s="285">
        <v>150000</v>
      </c>
      <c r="C25" s="6" t="s">
        <v>784</v>
      </c>
      <c r="D25" s="202"/>
      <c r="E25" s="202"/>
      <c r="F25" s="202"/>
      <c r="G25" s="202"/>
      <c r="H25" s="202"/>
      <c r="I25" s="202"/>
      <c r="J25" s="202"/>
      <c r="K25" s="202"/>
      <c r="L25" s="210">
        <f>+'BS-NONMAJOR SP. REVENUE(59) '!BN27+'BS-NONMAJOR DEBT SERVICE(64)'!M25+'BS-NONMAJOR CAP. PROJ.(67)'!N25+'BS-PERMANENT FUNDS(70)'!H25</f>
        <v>0</v>
      </c>
      <c r="M25" s="210">
        <f t="shared" si="0"/>
        <v>0</v>
      </c>
    </row>
    <row r="26" spans="2:13" ht="15.75" thickBot="1">
      <c r="B26" s="285">
        <v>170000</v>
      </c>
      <c r="C26" s="6" t="s">
        <v>125</v>
      </c>
      <c r="D26" s="204"/>
      <c r="E26" s="204"/>
      <c r="F26" s="204"/>
      <c r="G26" s="204"/>
      <c r="H26" s="204"/>
      <c r="I26" s="204"/>
      <c r="J26" s="204"/>
      <c r="K26" s="204"/>
      <c r="L26" s="211">
        <f>+'BS-NONMAJOR SP. REVENUE(59) '!BN28+'BS-NONMAJOR DEBT SERVICE(64)'!M26+'BS-NONMAJOR CAP. PROJ.(67)'!N26+'BS-PERMANENT FUNDS(70)'!H26</f>
        <v>0</v>
      </c>
      <c r="M26" s="211">
        <f>SUM(D26:L26)</f>
        <v>0</v>
      </c>
    </row>
    <row r="27" spans="2:13" ht="9.75" customHeight="1">
      <c r="B27" s="285"/>
      <c r="C27" s="6"/>
      <c r="D27" s="210"/>
      <c r="E27" s="210"/>
      <c r="F27" s="210"/>
      <c r="G27" s="210"/>
      <c r="H27" s="210"/>
      <c r="I27" s="210"/>
      <c r="J27" s="210"/>
      <c r="K27" s="210"/>
      <c r="L27" s="210"/>
      <c r="M27" s="210"/>
    </row>
    <row r="28" spans="2:13" ht="16.5" thickBot="1">
      <c r="B28" s="285"/>
      <c r="C28" s="9" t="s">
        <v>788</v>
      </c>
      <c r="D28" s="211">
        <f t="shared" ref="D28:M28" si="1">SUM(D11:D26)</f>
        <v>0</v>
      </c>
      <c r="E28" s="211">
        <f t="shared" si="1"/>
        <v>0</v>
      </c>
      <c r="F28" s="211">
        <f t="shared" si="1"/>
        <v>0</v>
      </c>
      <c r="G28" s="211">
        <f t="shared" si="1"/>
        <v>0</v>
      </c>
      <c r="H28" s="211">
        <f t="shared" si="1"/>
        <v>0</v>
      </c>
      <c r="I28" s="211">
        <f t="shared" si="1"/>
        <v>0</v>
      </c>
      <c r="J28" s="211">
        <f t="shared" si="1"/>
        <v>0</v>
      </c>
      <c r="K28" s="211">
        <f t="shared" si="1"/>
        <v>0</v>
      </c>
      <c r="L28" s="211">
        <f t="shared" si="1"/>
        <v>0</v>
      </c>
      <c r="M28" s="211">
        <f t="shared" si="1"/>
        <v>0</v>
      </c>
    </row>
    <row r="29" spans="2:13" ht="15.75">
      <c r="B29" s="285"/>
      <c r="C29" s="450" t="s">
        <v>1296</v>
      </c>
      <c r="D29" s="210"/>
      <c r="E29" s="210"/>
      <c r="F29" s="210"/>
      <c r="G29" s="210"/>
      <c r="H29" s="210"/>
      <c r="I29" s="210"/>
      <c r="J29" s="210"/>
      <c r="K29" s="210"/>
      <c r="L29" s="210"/>
      <c r="M29" s="210"/>
    </row>
    <row r="30" spans="2:13" ht="15">
      <c r="B30" s="225">
        <v>190000</v>
      </c>
      <c r="C30" s="196" t="s">
        <v>1297</v>
      </c>
      <c r="D30" s="202"/>
      <c r="E30" s="202"/>
      <c r="F30" s="202"/>
      <c r="G30" s="202"/>
      <c r="H30" s="202"/>
      <c r="I30" s="202"/>
      <c r="J30" s="202"/>
      <c r="K30" s="202"/>
      <c r="L30" s="210">
        <f>'BS-NONMAJOR SP. REVENUE(59) '!BN32+'BS-NONMAJOR DEBT SERVICE(64)'!M30+'BS-NONMAJOR CAP. PROJ.(67)'!N30+'BS-PERMANENT FUNDS(70)'!H30</f>
        <v>0</v>
      </c>
      <c r="M30" s="210">
        <f>SUM(D30:L30)</f>
        <v>0</v>
      </c>
    </row>
    <row r="31" spans="2:13" ht="15.75" thickBot="1">
      <c r="B31" s="225" t="s">
        <v>1345</v>
      </c>
      <c r="C31" s="196" t="s">
        <v>1306</v>
      </c>
      <c r="D31" s="204"/>
      <c r="E31" s="204"/>
      <c r="F31" s="204"/>
      <c r="G31" s="204"/>
      <c r="H31" s="204"/>
      <c r="I31" s="204"/>
      <c r="J31" s="204"/>
      <c r="K31" s="204"/>
      <c r="L31" s="210">
        <f>'BS-NONMAJOR SP. REVENUE(59) '!BN33+'BS-NONMAJOR DEBT SERVICE(64)'!M31+'BS-NONMAJOR CAP. PROJ.(67)'!N31+'BS-PERMANENT FUNDS(70)'!H31</f>
        <v>0</v>
      </c>
      <c r="M31" s="211">
        <f>SUM(D31:L31)</f>
        <v>0</v>
      </c>
    </row>
    <row r="32" spans="2:13" ht="22.5" customHeight="1" thickBot="1">
      <c r="B32" s="285"/>
      <c r="C32" s="9" t="s">
        <v>1298</v>
      </c>
      <c r="D32" s="212">
        <f>SUM(D30:D31)</f>
        <v>0</v>
      </c>
      <c r="E32" s="212">
        <f t="shared" ref="E32:K32" si="2">SUM(E30:E31)</f>
        <v>0</v>
      </c>
      <c r="F32" s="212">
        <f t="shared" si="2"/>
        <v>0</v>
      </c>
      <c r="G32" s="212">
        <f t="shared" si="2"/>
        <v>0</v>
      </c>
      <c r="H32" s="212">
        <f t="shared" si="2"/>
        <v>0</v>
      </c>
      <c r="I32" s="212">
        <f t="shared" si="2"/>
        <v>0</v>
      </c>
      <c r="J32" s="212">
        <f t="shared" si="2"/>
        <v>0</v>
      </c>
      <c r="K32" s="212">
        <f t="shared" si="2"/>
        <v>0</v>
      </c>
      <c r="L32" s="212">
        <f>SUM(L30:L31)</f>
        <v>0</v>
      </c>
      <c r="M32" s="212">
        <f>SUM(M30:M31)</f>
        <v>0</v>
      </c>
    </row>
    <row r="33" spans="1:13" ht="10.5" customHeight="1">
      <c r="B33" s="285"/>
      <c r="C33" s="6"/>
      <c r="D33" s="210"/>
      <c r="E33" s="210"/>
      <c r="F33" s="210"/>
      <c r="G33" s="210"/>
      <c r="H33" s="210"/>
      <c r="I33" s="210"/>
      <c r="J33" s="210"/>
      <c r="K33" s="210"/>
      <c r="L33" s="210"/>
      <c r="M33" s="210"/>
    </row>
    <row r="34" spans="1:13" ht="15.75">
      <c r="B34" s="285"/>
      <c r="C34" s="8" t="s">
        <v>789</v>
      </c>
      <c r="D34" s="210"/>
      <c r="E34" s="210"/>
      <c r="F34" s="210"/>
      <c r="G34" s="210"/>
      <c r="H34" s="210"/>
      <c r="I34" s="210"/>
      <c r="J34" s="210"/>
      <c r="K34" s="210"/>
      <c r="L34" s="210"/>
      <c r="M34" s="210"/>
    </row>
    <row r="35" spans="1:13" ht="15">
      <c r="B35" s="285">
        <v>201000</v>
      </c>
      <c r="C35" s="6" t="s">
        <v>723</v>
      </c>
      <c r="D35" s="202"/>
      <c r="E35" s="202"/>
      <c r="F35" s="202"/>
      <c r="G35" s="202"/>
      <c r="H35" s="202"/>
      <c r="I35" s="202"/>
      <c r="J35" s="202"/>
      <c r="K35" s="202"/>
      <c r="L35" s="210">
        <f>+'BS-NONMAJOR SP. REVENUE(59) '!BN37+'BS-NONMAJOR DEBT SERVICE(64)'!M35+'BS-NONMAJOR CAP. PROJ.(67)'!N35+'BS-PERMANENT FUNDS(70)'!H35</f>
        <v>0</v>
      </c>
      <c r="M35" s="210">
        <f t="shared" ref="M35:M45" si="3">SUM(D35:L35)</f>
        <v>0</v>
      </c>
    </row>
    <row r="36" spans="1:13" ht="15">
      <c r="B36" s="285">
        <v>202100</v>
      </c>
      <c r="C36" s="6" t="s">
        <v>885</v>
      </c>
      <c r="D36" s="202"/>
      <c r="E36" s="202"/>
      <c r="F36" s="202"/>
      <c r="G36" s="202"/>
      <c r="H36" s="202"/>
      <c r="I36" s="202"/>
      <c r="J36" s="202"/>
      <c r="K36" s="202"/>
      <c r="L36" s="210">
        <f>+'BS-NONMAJOR SP. REVENUE(59) '!BN38+'BS-NONMAJOR DEBT SERVICE(64)'!M36+'BS-NONMAJOR CAP. PROJ.(67)'!N36+'BS-PERMANENT FUNDS(70)'!H36</f>
        <v>0</v>
      </c>
      <c r="M36" s="210">
        <f t="shared" si="3"/>
        <v>0</v>
      </c>
    </row>
    <row r="37" spans="1:13" ht="15">
      <c r="B37" s="284">
        <v>203100</v>
      </c>
      <c r="C37" s="6" t="s">
        <v>724</v>
      </c>
      <c r="D37" s="202"/>
      <c r="E37" s="202"/>
      <c r="F37" s="202"/>
      <c r="G37" s="202"/>
      <c r="H37" s="202"/>
      <c r="I37" s="202"/>
      <c r="J37" s="202"/>
      <c r="K37" s="202"/>
      <c r="L37" s="210">
        <f>+'BS-NONMAJOR SP. REVENUE(59) '!BN39+'BS-NONMAJOR DEBT SERVICE(64)'!M37+'BS-NONMAJOR CAP. PROJ.(67)'!N37+'BS-PERMANENT FUNDS(70)'!H37</f>
        <v>0</v>
      </c>
      <c r="M37" s="210">
        <f t="shared" si="3"/>
        <v>0</v>
      </c>
    </row>
    <row r="38" spans="1:13" ht="15">
      <c r="B38" s="285">
        <v>204000</v>
      </c>
      <c r="C38" s="6" t="s">
        <v>10</v>
      </c>
      <c r="D38" s="202"/>
      <c r="E38" s="202"/>
      <c r="F38" s="202"/>
      <c r="G38" s="202"/>
      <c r="H38" s="202"/>
      <c r="I38" s="202"/>
      <c r="J38" s="202"/>
      <c r="K38" s="202"/>
      <c r="L38" s="210">
        <f>+'BS-NONMAJOR SP. REVENUE(59) '!BN40+'BS-NONMAJOR DEBT SERVICE(64)'!M38+'BS-NONMAJOR CAP. PROJ.(67)'!N38+'BS-PERMANENT FUNDS(70)'!H38</f>
        <v>0</v>
      </c>
      <c r="M38" s="210">
        <f t="shared" si="3"/>
        <v>0</v>
      </c>
    </row>
    <row r="39" spans="1:13" ht="15">
      <c r="A39" s="219"/>
      <c r="B39" s="285">
        <v>205200</v>
      </c>
      <c r="C39" s="6" t="s">
        <v>886</v>
      </c>
      <c r="D39" s="202"/>
      <c r="E39" s="202"/>
      <c r="F39" s="202"/>
      <c r="G39" s="202"/>
      <c r="H39" s="202"/>
      <c r="I39" s="202"/>
      <c r="J39" s="202"/>
      <c r="K39" s="202"/>
      <c r="L39" s="210">
        <f>+'BS-NONMAJOR SP. REVENUE(59) '!BN41+'BS-NONMAJOR DEBT SERVICE(64)'!M39+'BS-NONMAJOR CAP. PROJ.(67)'!N39+'BS-PERMANENT FUNDS(70)'!H39</f>
        <v>0</v>
      </c>
      <c r="M39" s="210">
        <f t="shared" si="3"/>
        <v>0</v>
      </c>
    </row>
    <row r="40" spans="1:13" ht="15">
      <c r="A40" s="219"/>
      <c r="B40" s="285">
        <v>205500</v>
      </c>
      <c r="C40" s="6" t="s">
        <v>2452</v>
      </c>
      <c r="D40" s="202"/>
      <c r="E40" s="202"/>
      <c r="F40" s="202"/>
      <c r="G40" s="202"/>
      <c r="H40" s="202"/>
      <c r="I40" s="202"/>
      <c r="J40" s="202"/>
      <c r="K40" s="202"/>
      <c r="L40" s="210">
        <f>+'BS-NONMAJOR SP. REVENUE(59) '!BN42+'BS-NONMAJOR DEBT SERVICE(64)'!M40+'BS-NONMAJOR CAP. PROJ.(67)'!N40+'BS-PERMANENT FUNDS(70)'!H40</f>
        <v>0</v>
      </c>
      <c r="M40" s="210">
        <f t="shared" si="3"/>
        <v>0</v>
      </c>
    </row>
    <row r="41" spans="1:13" ht="15">
      <c r="B41" s="285">
        <v>206100</v>
      </c>
      <c r="C41" s="6" t="s">
        <v>193</v>
      </c>
      <c r="D41" s="202"/>
      <c r="E41" s="202"/>
      <c r="F41" s="202"/>
      <c r="G41" s="202"/>
      <c r="H41" s="202"/>
      <c r="I41" s="202"/>
      <c r="J41" s="202"/>
      <c r="K41" s="202"/>
      <c r="L41" s="210">
        <f>+'BS-NONMAJOR SP. REVENUE(59) '!BN43+'BS-NONMAJOR DEBT SERVICE(64)'!M41+'BS-NONMAJOR CAP. PROJ.(67)'!N41+'BS-PERMANENT FUNDS(70)'!H41</f>
        <v>0</v>
      </c>
      <c r="M41" s="210">
        <f t="shared" si="3"/>
        <v>0</v>
      </c>
    </row>
    <row r="42" spans="1:13" ht="15">
      <c r="B42" s="285">
        <v>211000</v>
      </c>
      <c r="C42" s="6" t="s">
        <v>186</v>
      </c>
      <c r="D42" s="202"/>
      <c r="E42" s="202"/>
      <c r="F42" s="202"/>
      <c r="G42" s="202"/>
      <c r="H42" s="202"/>
      <c r="I42" s="202"/>
      <c r="J42" s="202"/>
      <c r="K42" s="202"/>
      <c r="L42" s="210">
        <f>+'BS-NONMAJOR SP. REVENUE(59) '!BN44+'BS-NONMAJOR DEBT SERVICE(64)'!M42+'BS-NONMAJOR CAP. PROJ.(67)'!N42+'BS-PERMANENT FUNDS(70)'!H42</f>
        <v>0</v>
      </c>
      <c r="M42" s="210">
        <f t="shared" si="3"/>
        <v>0</v>
      </c>
    </row>
    <row r="43" spans="1:13" ht="15">
      <c r="B43" s="285">
        <v>212000</v>
      </c>
      <c r="C43" s="6" t="s">
        <v>185</v>
      </c>
      <c r="D43" s="202"/>
      <c r="E43" s="202"/>
      <c r="F43" s="202"/>
      <c r="G43" s="202"/>
      <c r="H43" s="202"/>
      <c r="I43" s="202"/>
      <c r="J43" s="202"/>
      <c r="K43" s="202"/>
      <c r="L43" s="210">
        <f>+'BS-NONMAJOR SP. REVENUE(59) '!BN45+'BS-NONMAJOR DEBT SERVICE(64)'!M43+'BS-NONMAJOR CAP. PROJ.(67)'!N43+'BS-PERMANENT FUNDS(70)'!H43</f>
        <v>0</v>
      </c>
      <c r="M43" s="210">
        <f t="shared" si="3"/>
        <v>0</v>
      </c>
    </row>
    <row r="44" spans="1:13" ht="15">
      <c r="B44" s="285">
        <v>214000</v>
      </c>
      <c r="C44" s="6" t="s">
        <v>194</v>
      </c>
      <c r="D44" s="202"/>
      <c r="E44" s="202"/>
      <c r="F44" s="202"/>
      <c r="G44" s="202"/>
      <c r="H44" s="202"/>
      <c r="I44" s="202"/>
      <c r="J44" s="202"/>
      <c r="K44" s="202"/>
      <c r="L44" s="210">
        <f>+'BS-NONMAJOR SP. REVENUE(59) '!BN46+'BS-NONMAJOR DEBT SERVICE(64)'!M44+'BS-NONMAJOR CAP. PROJ.(67)'!N44+'BS-PERMANENT FUNDS(70)'!H44</f>
        <v>0</v>
      </c>
      <c r="M44" s="210">
        <f t="shared" si="3"/>
        <v>0</v>
      </c>
    </row>
    <row r="45" spans="1:13" ht="15">
      <c r="B45" s="285">
        <v>216000</v>
      </c>
      <c r="C45" s="6" t="s">
        <v>1359</v>
      </c>
      <c r="D45" s="202"/>
      <c r="E45" s="202"/>
      <c r="F45" s="202"/>
      <c r="G45" s="202"/>
      <c r="H45" s="202"/>
      <c r="I45" s="202"/>
      <c r="J45" s="202"/>
      <c r="K45" s="202"/>
      <c r="L45" s="210">
        <f>'BS-NONMAJOR SP. REVENUE(59) '!BN47++'BS-NONMAJOR DEBT SERVICE(64)'!M45+'BS-NONMAJOR CAP. PROJ.(67)'!N45+'BS-PERMANENT FUNDS(70)'!H45</f>
        <v>0</v>
      </c>
      <c r="M45" s="210">
        <f t="shared" si="3"/>
        <v>0</v>
      </c>
    </row>
    <row r="46" spans="1:13" ht="15.75" thickBot="1">
      <c r="B46" s="285">
        <v>233000</v>
      </c>
      <c r="C46" s="6" t="s">
        <v>126</v>
      </c>
      <c r="D46" s="204"/>
      <c r="E46" s="204"/>
      <c r="F46" s="204"/>
      <c r="G46" s="204"/>
      <c r="H46" s="204"/>
      <c r="I46" s="204"/>
      <c r="J46" s="204"/>
      <c r="K46" s="204"/>
      <c r="L46" s="211">
        <f>+'BS-NONMAJOR SP. REVENUE(59) '!BN48+'BS-NONMAJOR DEBT SERVICE(64)'!M46+'BS-NONMAJOR CAP. PROJ.(67)'!N46+'BS-PERMANENT FUNDS(70)'!H46</f>
        <v>0</v>
      </c>
      <c r="M46" s="211">
        <f>SUM(D46:L46)</f>
        <v>0</v>
      </c>
    </row>
    <row r="47" spans="1:13" ht="9.75" customHeight="1">
      <c r="B47" s="285"/>
      <c r="C47" s="6"/>
      <c r="D47" s="210"/>
      <c r="E47" s="210"/>
      <c r="F47" s="210"/>
      <c r="G47" s="210"/>
      <c r="H47" s="210"/>
      <c r="I47" s="210"/>
      <c r="J47" s="210"/>
      <c r="K47" s="210"/>
      <c r="L47" s="210"/>
      <c r="M47" s="210"/>
    </row>
    <row r="48" spans="1:13" ht="16.5" thickBot="1">
      <c r="B48" s="285"/>
      <c r="C48" s="9" t="s">
        <v>793</v>
      </c>
      <c r="D48" s="211">
        <f t="shared" ref="D48:M48" si="4">SUM(D35:D46)</f>
        <v>0</v>
      </c>
      <c r="E48" s="211">
        <f t="shared" si="4"/>
        <v>0</v>
      </c>
      <c r="F48" s="211">
        <f t="shared" si="4"/>
        <v>0</v>
      </c>
      <c r="G48" s="211">
        <f t="shared" si="4"/>
        <v>0</v>
      </c>
      <c r="H48" s="211">
        <f t="shared" si="4"/>
        <v>0</v>
      </c>
      <c r="I48" s="211">
        <f t="shared" si="4"/>
        <v>0</v>
      </c>
      <c r="J48" s="211">
        <f t="shared" si="4"/>
        <v>0</v>
      </c>
      <c r="K48" s="211">
        <f t="shared" si="4"/>
        <v>0</v>
      </c>
      <c r="L48" s="211">
        <f t="shared" si="4"/>
        <v>0</v>
      </c>
      <c r="M48" s="211">
        <f t="shared" si="4"/>
        <v>0</v>
      </c>
    </row>
    <row r="49" spans="2:13" ht="23.25" customHeight="1">
      <c r="B49" s="285"/>
      <c r="C49" s="450" t="s">
        <v>1299</v>
      </c>
      <c r="D49" s="210"/>
      <c r="E49" s="210"/>
      <c r="F49" s="210"/>
      <c r="G49" s="210"/>
      <c r="H49" s="210"/>
      <c r="I49" s="210"/>
      <c r="J49" s="210"/>
      <c r="K49" s="210"/>
      <c r="L49" s="210"/>
      <c r="M49" s="210"/>
    </row>
    <row r="50" spans="2:13" ht="15">
      <c r="B50" s="225">
        <v>220000</v>
      </c>
      <c r="C50" s="196" t="s">
        <v>1301</v>
      </c>
      <c r="D50" s="202"/>
      <c r="E50" s="202"/>
      <c r="F50" s="202"/>
      <c r="G50" s="202"/>
      <c r="H50" s="202"/>
      <c r="I50" s="202"/>
      <c r="J50" s="202"/>
      <c r="K50" s="202"/>
      <c r="L50" s="210">
        <f>'BS-NONMAJOR SP. REVENUE(59) '!BN52+'BS-NONMAJOR DEBT SERVICE(64)'!M50+'BS-NONMAJOR CAP. PROJ.(67)'!N50+'BS-PERMANENT FUNDS(70)'!H50</f>
        <v>0</v>
      </c>
      <c r="M50" s="210">
        <f>SUM(D50:L50)</f>
        <v>0</v>
      </c>
    </row>
    <row r="51" spans="2:13" ht="15.75" thickBot="1">
      <c r="B51" s="225">
        <v>223000</v>
      </c>
      <c r="C51" s="196" t="s">
        <v>1300</v>
      </c>
      <c r="D51" s="204"/>
      <c r="E51" s="204"/>
      <c r="F51" s="204"/>
      <c r="G51" s="204"/>
      <c r="H51" s="204"/>
      <c r="I51" s="204"/>
      <c r="J51" s="204"/>
      <c r="K51" s="204"/>
      <c r="L51" s="210">
        <f>'BS-NONMAJOR SP. REVENUE(59) '!BN53+'BS-NONMAJOR DEBT SERVICE(64)'!M51+'BS-NONMAJOR CAP. PROJ.(67)'!N51+'BS-PERMANENT FUNDS(70)'!H51</f>
        <v>0</v>
      </c>
      <c r="M51" s="211">
        <f>SUM(D51:L51)</f>
        <v>0</v>
      </c>
    </row>
    <row r="52" spans="2:13" ht="21" customHeight="1" thickBot="1">
      <c r="B52" s="285"/>
      <c r="C52" s="9" t="s">
        <v>1302</v>
      </c>
      <c r="D52" s="212">
        <f>SUM(D50:D51)</f>
        <v>0</v>
      </c>
      <c r="E52" s="212">
        <f t="shared" ref="E52:M52" si="5">SUM(E50:E51)</f>
        <v>0</v>
      </c>
      <c r="F52" s="212">
        <f t="shared" si="5"/>
        <v>0</v>
      </c>
      <c r="G52" s="212">
        <f t="shared" si="5"/>
        <v>0</v>
      </c>
      <c r="H52" s="212">
        <f t="shared" si="5"/>
        <v>0</v>
      </c>
      <c r="I52" s="212">
        <f t="shared" si="5"/>
        <v>0</v>
      </c>
      <c r="J52" s="212">
        <f t="shared" si="5"/>
        <v>0</v>
      </c>
      <c r="K52" s="212">
        <f t="shared" si="5"/>
        <v>0</v>
      </c>
      <c r="L52" s="212">
        <f t="shared" si="5"/>
        <v>0</v>
      </c>
      <c r="M52" s="212">
        <f t="shared" si="5"/>
        <v>0</v>
      </c>
    </row>
    <row r="53" spans="2:13" ht="10.5" customHeight="1">
      <c r="B53" s="285"/>
      <c r="C53" s="9"/>
      <c r="D53" s="210"/>
      <c r="E53" s="210"/>
      <c r="F53" s="210"/>
      <c r="G53" s="210"/>
      <c r="H53" s="210"/>
      <c r="I53" s="210"/>
      <c r="J53" s="210"/>
      <c r="K53" s="210"/>
      <c r="L53" s="210"/>
      <c r="M53" s="210"/>
    </row>
    <row r="54" spans="2:13" ht="15.75">
      <c r="B54" s="285"/>
      <c r="C54" s="8" t="s">
        <v>1065</v>
      </c>
      <c r="D54" s="210"/>
      <c r="E54" s="210"/>
      <c r="F54" s="210"/>
      <c r="G54" s="210"/>
      <c r="H54" s="210"/>
      <c r="I54" s="210"/>
      <c r="J54" s="210"/>
      <c r="K54" s="210"/>
      <c r="L54" s="210"/>
      <c r="M54" s="210"/>
    </row>
    <row r="55" spans="2:13" ht="15">
      <c r="B55" s="226">
        <v>250100</v>
      </c>
      <c r="C55" s="196" t="s">
        <v>1063</v>
      </c>
      <c r="D55" s="202"/>
      <c r="E55" s="202"/>
      <c r="F55" s="202"/>
      <c r="G55" s="202"/>
      <c r="H55" s="202"/>
      <c r="I55" s="202"/>
      <c r="J55" s="202"/>
      <c r="K55" s="202"/>
      <c r="L55" s="210">
        <f>'BS-NONMAJOR SP. REVENUE(59) '!BN57+'BS-NONMAJOR DEBT SERVICE(64)'!M55+'BS-NONMAJOR CAP. PROJ.(67)'!N55+'BS-PERMANENT FUNDS(70)'!H55-L56</f>
        <v>0</v>
      </c>
      <c r="M55" s="210">
        <f>SUM(D55:L55)</f>
        <v>0</v>
      </c>
    </row>
    <row r="56" spans="2:13" ht="15">
      <c r="B56" s="226"/>
      <c r="C56" s="196" t="s">
        <v>1070</v>
      </c>
      <c r="D56" s="202"/>
      <c r="E56" s="202"/>
      <c r="F56" s="202"/>
      <c r="G56" s="202"/>
      <c r="H56" s="202"/>
      <c r="I56" s="202"/>
      <c r="J56" s="202"/>
      <c r="K56" s="202"/>
      <c r="L56" s="202"/>
      <c r="M56" s="210">
        <f t="shared" ref="M56:M73" si="6">SUM(D56:L56)</f>
        <v>0</v>
      </c>
    </row>
    <row r="57" spans="2:13" ht="15">
      <c r="B57" s="226">
        <v>250200</v>
      </c>
      <c r="C57" s="196" t="s">
        <v>1064</v>
      </c>
      <c r="D57" s="202"/>
      <c r="E57" s="202"/>
      <c r="F57" s="202"/>
      <c r="G57" s="202"/>
      <c r="H57" s="202"/>
      <c r="I57" s="202"/>
      <c r="J57" s="202"/>
      <c r="K57" s="202"/>
      <c r="L57" s="210">
        <f>'BS-NONMAJOR SP. REVENUE(59) '!BN58+'BS-NONMAJOR DEBT SERVICE(64)'!M56+'BS-NONMAJOR CAP. PROJ.(67)'!N56+'BS-PERMANENT FUNDS(70)'!H56-L58-L59-L60-L61-L62</f>
        <v>0</v>
      </c>
      <c r="M57" s="210">
        <f t="shared" si="6"/>
        <v>0</v>
      </c>
    </row>
    <row r="58" spans="2:13" ht="15">
      <c r="B58" s="226"/>
      <c r="C58" s="196" t="s">
        <v>1071</v>
      </c>
      <c r="D58" s="202"/>
      <c r="E58" s="202"/>
      <c r="F58" s="202"/>
      <c r="G58" s="202"/>
      <c r="H58" s="202"/>
      <c r="I58" s="202"/>
      <c r="J58" s="202"/>
      <c r="K58" s="202"/>
      <c r="L58" s="202"/>
      <c r="M58" s="210">
        <f t="shared" si="6"/>
        <v>0</v>
      </c>
    </row>
    <row r="59" spans="2:13" ht="15">
      <c r="B59" s="226"/>
      <c r="C59" s="196" t="s">
        <v>832</v>
      </c>
      <c r="D59" s="202"/>
      <c r="E59" s="202"/>
      <c r="F59" s="202"/>
      <c r="G59" s="202"/>
      <c r="H59" s="202"/>
      <c r="I59" s="202"/>
      <c r="J59" s="202"/>
      <c r="K59" s="202"/>
      <c r="L59" s="202"/>
      <c r="M59" s="210">
        <f t="shared" si="6"/>
        <v>0</v>
      </c>
    </row>
    <row r="60" spans="2:13" ht="15">
      <c r="B60" s="226"/>
      <c r="C60" s="196" t="s">
        <v>831</v>
      </c>
      <c r="D60" s="202"/>
      <c r="E60" s="202"/>
      <c r="F60" s="202"/>
      <c r="G60" s="202"/>
      <c r="H60" s="202"/>
      <c r="I60" s="202"/>
      <c r="J60" s="202"/>
      <c r="K60" s="202"/>
      <c r="L60" s="202"/>
      <c r="M60" s="210">
        <f t="shared" si="6"/>
        <v>0</v>
      </c>
    </row>
    <row r="61" spans="2:13" ht="15">
      <c r="B61" s="226"/>
      <c r="C61" s="196" t="s">
        <v>1072</v>
      </c>
      <c r="D61" s="202"/>
      <c r="E61" s="202"/>
      <c r="F61" s="202"/>
      <c r="G61" s="202"/>
      <c r="H61" s="202"/>
      <c r="I61" s="202"/>
      <c r="J61" s="202"/>
      <c r="K61" s="202"/>
      <c r="L61" s="202"/>
      <c r="M61" s="210">
        <f t="shared" si="6"/>
        <v>0</v>
      </c>
    </row>
    <row r="62" spans="2:13" ht="15">
      <c r="B62" s="226"/>
      <c r="C62" s="196" t="s">
        <v>2464</v>
      </c>
      <c r="D62" s="202"/>
      <c r="E62" s="202"/>
      <c r="F62" s="202"/>
      <c r="G62" s="202"/>
      <c r="H62" s="202"/>
      <c r="I62" s="202"/>
      <c r="J62" s="202"/>
      <c r="K62" s="202"/>
      <c r="L62" s="202"/>
      <c r="M62" s="210">
        <f t="shared" si="6"/>
        <v>0</v>
      </c>
    </row>
    <row r="63" spans="2:13" ht="15">
      <c r="B63" s="226">
        <v>260100</v>
      </c>
      <c r="C63" s="196" t="s">
        <v>1062</v>
      </c>
      <c r="D63" s="202"/>
      <c r="E63" s="202"/>
      <c r="F63" s="202"/>
      <c r="G63" s="202"/>
      <c r="H63" s="202"/>
      <c r="I63" s="202"/>
      <c r="J63" s="202"/>
      <c r="K63" s="202"/>
      <c r="L63" s="210">
        <f>'BS-NONMAJOR SP. REVENUE(59) '!BN59+'BS-NONMAJOR DEBT SERVICE(64)'!M57+'BS-NONMAJOR CAP. PROJ.(67)'!N57+'BS-PERMANENT FUNDS(70)'!H57-L64-L65-L66-L67-L68</f>
        <v>0</v>
      </c>
      <c r="M63" s="210">
        <f t="shared" si="6"/>
        <v>0</v>
      </c>
    </row>
    <row r="64" spans="2:13" ht="15">
      <c r="B64" s="226"/>
      <c r="C64" s="196" t="s">
        <v>1071</v>
      </c>
      <c r="D64" s="202"/>
      <c r="E64" s="223"/>
      <c r="F64" s="202"/>
      <c r="G64" s="202"/>
      <c r="H64" s="202"/>
      <c r="I64" s="202"/>
      <c r="J64" s="202"/>
      <c r="K64" s="202"/>
      <c r="L64" s="202"/>
      <c r="M64" s="210">
        <f>SUM(D64:L64)</f>
        <v>0</v>
      </c>
    </row>
    <row r="65" spans="1:13" ht="15">
      <c r="B65" s="226"/>
      <c r="C65" s="196" t="s">
        <v>832</v>
      </c>
      <c r="D65" s="202"/>
      <c r="E65" s="202"/>
      <c r="F65" s="202"/>
      <c r="G65" s="202"/>
      <c r="H65" s="202"/>
      <c r="I65" s="202"/>
      <c r="J65" s="202"/>
      <c r="K65" s="202"/>
      <c r="L65" s="202"/>
      <c r="M65" s="210">
        <f t="shared" si="6"/>
        <v>0</v>
      </c>
    </row>
    <row r="66" spans="1:13" ht="15">
      <c r="B66" s="226"/>
      <c r="C66" s="196" t="s">
        <v>831</v>
      </c>
      <c r="D66" s="202"/>
      <c r="E66" s="202"/>
      <c r="F66" s="202"/>
      <c r="G66" s="202"/>
      <c r="H66" s="202"/>
      <c r="I66" s="202"/>
      <c r="J66" s="202"/>
      <c r="K66" s="202"/>
      <c r="L66" s="202"/>
      <c r="M66" s="210">
        <f t="shared" si="6"/>
        <v>0</v>
      </c>
    </row>
    <row r="67" spans="1:13" ht="15">
      <c r="B67" s="226"/>
      <c r="C67" s="196" t="s">
        <v>1072</v>
      </c>
      <c r="D67" s="202"/>
      <c r="E67" s="202"/>
      <c r="F67" s="202"/>
      <c r="G67" s="202"/>
      <c r="H67" s="202"/>
      <c r="I67" s="202"/>
      <c r="J67" s="202"/>
      <c r="K67" s="202"/>
      <c r="L67" s="202"/>
      <c r="M67" s="210">
        <f t="shared" si="6"/>
        <v>0</v>
      </c>
    </row>
    <row r="68" spans="1:13" ht="15">
      <c r="B68" s="226"/>
      <c r="C68" s="196" t="s">
        <v>2464</v>
      </c>
      <c r="D68" s="202"/>
      <c r="E68" s="202"/>
      <c r="F68" s="202"/>
      <c r="G68" s="202"/>
      <c r="H68" s="202"/>
      <c r="I68" s="202"/>
      <c r="J68" s="202"/>
      <c r="K68" s="202"/>
      <c r="L68" s="202"/>
      <c r="M68" s="210">
        <f t="shared" si="6"/>
        <v>0</v>
      </c>
    </row>
    <row r="69" spans="1:13" ht="15">
      <c r="A69" s="264"/>
      <c r="B69" s="226">
        <v>260200</v>
      </c>
      <c r="C69" s="196" t="s">
        <v>1061</v>
      </c>
      <c r="D69" s="202"/>
      <c r="E69" s="202"/>
      <c r="F69" s="202"/>
      <c r="G69" s="202"/>
      <c r="H69" s="202"/>
      <c r="I69" s="202"/>
      <c r="J69" s="202"/>
      <c r="K69" s="202"/>
      <c r="L69" s="210">
        <f>'BS-NONMAJOR SP. REVENUE(59) '!BN60+'BS-NONMAJOR DEBT SERVICE(64)'!M58+'BS-NONMAJOR CAP. PROJ.(67)'!N58+'BS-PERMANENT FUNDS(70)'!H58-L70-L71-L72</f>
        <v>0</v>
      </c>
      <c r="M69" s="210">
        <f t="shared" si="6"/>
        <v>0</v>
      </c>
    </row>
    <row r="70" spans="1:13" ht="15">
      <c r="A70" s="264"/>
      <c r="B70" s="226"/>
      <c r="C70" s="196"/>
      <c r="D70" s="202"/>
      <c r="E70" s="202"/>
      <c r="F70" s="202"/>
      <c r="G70" s="202"/>
      <c r="H70" s="202"/>
      <c r="I70" s="202"/>
      <c r="J70" s="202"/>
      <c r="K70" s="202"/>
      <c r="L70" s="202"/>
      <c r="M70" s="210">
        <f t="shared" si="6"/>
        <v>0</v>
      </c>
    </row>
    <row r="71" spans="1:13" ht="15">
      <c r="B71" s="226"/>
      <c r="C71" s="196"/>
      <c r="D71" s="202"/>
      <c r="E71" s="202"/>
      <c r="F71" s="202"/>
      <c r="G71" s="202"/>
      <c r="H71" s="202"/>
      <c r="I71" s="202"/>
      <c r="J71" s="202"/>
      <c r="K71" s="202"/>
      <c r="L71" s="202"/>
      <c r="M71" s="210">
        <f t="shared" si="6"/>
        <v>0</v>
      </c>
    </row>
    <row r="72" spans="1:13" ht="15">
      <c r="B72" s="226"/>
      <c r="C72" s="196"/>
      <c r="D72" s="202"/>
      <c r="E72" s="202"/>
      <c r="F72" s="202"/>
      <c r="G72" s="202"/>
      <c r="H72" s="202"/>
      <c r="I72" s="202"/>
      <c r="J72" s="202"/>
      <c r="K72" s="202"/>
      <c r="L72" s="202"/>
      <c r="M72" s="210">
        <f t="shared" si="6"/>
        <v>0</v>
      </c>
    </row>
    <row r="73" spans="1:13" ht="15.75" thickBot="1">
      <c r="B73" s="285">
        <v>271000</v>
      </c>
      <c r="C73" s="6" t="s">
        <v>1069</v>
      </c>
      <c r="D73" s="211">
        <f>D28+D32-D48-D52-D55-D56-D57-D58-D59-D60-D61-D62-D63-D64-D65-D66-D67-D68-D69-D70-D71-D72</f>
        <v>0</v>
      </c>
      <c r="E73" s="211">
        <f t="shared" ref="E73:K73" si="7">E28+E32-E48-E52-E55-E56-E57-E58-E59-E60-E61-E62-E63-E64-E65-E66-E67-E68-E69-E70-E71-E72</f>
        <v>0</v>
      </c>
      <c r="F73" s="211">
        <f t="shared" si="7"/>
        <v>0</v>
      </c>
      <c r="G73" s="211">
        <f t="shared" si="7"/>
        <v>0</v>
      </c>
      <c r="H73" s="211">
        <f t="shared" si="7"/>
        <v>0</v>
      </c>
      <c r="I73" s="211">
        <f t="shared" si="7"/>
        <v>0</v>
      </c>
      <c r="J73" s="211">
        <f t="shared" si="7"/>
        <v>0</v>
      </c>
      <c r="K73" s="211">
        <f t="shared" si="7"/>
        <v>0</v>
      </c>
      <c r="L73" s="211">
        <f>'BS-NONMAJOR SP. REVENUE(59) '!BN61+'BS-NONMAJOR DEBT SERVICE(64)'!M59+'BS-NONMAJOR CAP. PROJ.(67)'!N59+'BS-PERMANENT FUNDS(70)'!H59</f>
        <v>0</v>
      </c>
      <c r="M73" s="210">
        <f t="shared" si="6"/>
        <v>0</v>
      </c>
    </row>
    <row r="74" spans="1:13" ht="16.5" thickBot="1">
      <c r="B74" s="284"/>
      <c r="C74" s="9" t="s">
        <v>1341</v>
      </c>
      <c r="D74" s="211">
        <f>SUM(D55:D73)</f>
        <v>0</v>
      </c>
      <c r="E74" s="211">
        <f t="shared" ref="E74:K74" si="8">SUM(E55:E73)</f>
        <v>0</v>
      </c>
      <c r="F74" s="211">
        <f t="shared" si="8"/>
        <v>0</v>
      </c>
      <c r="G74" s="211">
        <f t="shared" si="8"/>
        <v>0</v>
      </c>
      <c r="H74" s="211">
        <f t="shared" si="8"/>
        <v>0</v>
      </c>
      <c r="I74" s="211">
        <f t="shared" si="8"/>
        <v>0</v>
      </c>
      <c r="J74" s="211">
        <f t="shared" si="8"/>
        <v>0</v>
      </c>
      <c r="K74" s="211">
        <f t="shared" si="8"/>
        <v>0</v>
      </c>
      <c r="L74" s="211">
        <f>SUM(L55:L73)</f>
        <v>0</v>
      </c>
      <c r="M74" s="229">
        <f>SUM(M55:M73)</f>
        <v>0</v>
      </c>
    </row>
    <row r="75" spans="1:13" ht="32.25" thickBot="1">
      <c r="B75" s="284"/>
      <c r="C75" s="452" t="s">
        <v>1342</v>
      </c>
      <c r="D75" s="213">
        <f>+D48+D74+D52</f>
        <v>0</v>
      </c>
      <c r="E75" s="213">
        <f t="shared" ref="E75:L75" si="9">+E48+E74+E52</f>
        <v>0</v>
      </c>
      <c r="F75" s="213">
        <f t="shared" si="9"/>
        <v>0</v>
      </c>
      <c r="G75" s="213">
        <f t="shared" si="9"/>
        <v>0</v>
      </c>
      <c r="H75" s="213">
        <f t="shared" si="9"/>
        <v>0</v>
      </c>
      <c r="I75" s="213">
        <f t="shared" si="9"/>
        <v>0</v>
      </c>
      <c r="J75" s="213">
        <f t="shared" si="9"/>
        <v>0</v>
      </c>
      <c r="K75" s="213">
        <f t="shared" si="9"/>
        <v>0</v>
      </c>
      <c r="L75" s="213">
        <f t="shared" si="9"/>
        <v>0</v>
      </c>
      <c r="M75" s="210"/>
    </row>
    <row r="76" spans="1:13" ht="13.5" thickTop="1">
      <c r="C76" s="355" t="s">
        <v>1056</v>
      </c>
      <c r="D76" s="361">
        <f ca="1">D74-'GOVERMENTAL FUNDS-OPERATING(16)'!D64</f>
        <v>0</v>
      </c>
      <c r="E76" s="361">
        <f>E74-'GOVERMENTAL FUNDS-OPERATING(16)'!E64</f>
        <v>0</v>
      </c>
      <c r="F76" s="361">
        <f>F74-'GOVERMENTAL FUNDS-OPERATING(16)'!F64</f>
        <v>0</v>
      </c>
      <c r="G76" s="361">
        <f>G74-'GOVERMENTAL FUNDS-OPERATING(16)'!G64</f>
        <v>0</v>
      </c>
      <c r="H76" s="361">
        <f>H74-'GOVERMENTAL FUNDS-OPERATING(16)'!H64</f>
        <v>0</v>
      </c>
      <c r="I76" s="361">
        <f>I74-'GOVERMENTAL FUNDS-OPERATING(16)'!I64</f>
        <v>0</v>
      </c>
      <c r="J76" s="361">
        <f>J74-'GOVERMENTAL FUNDS-OPERATING(16)'!J64</f>
        <v>0</v>
      </c>
      <c r="K76" s="361">
        <f>K74-'GOVERMENTAL FUNDS-OPERATING(16)'!K64</f>
        <v>0</v>
      </c>
      <c r="L76" s="361">
        <f>L74-'GOVERMENTAL FUNDS-OPERATING(16)'!L64</f>
        <v>0</v>
      </c>
      <c r="M76"/>
    </row>
    <row r="77" spans="1:13" ht="15">
      <c r="C77" s="196" t="s">
        <v>794</v>
      </c>
      <c r="G77" s="196"/>
      <c r="L77"/>
      <c r="M77" s="210"/>
    </row>
    <row r="78" spans="1:13" ht="15">
      <c r="C78" s="196" t="s">
        <v>1233</v>
      </c>
      <c r="G78" s="196"/>
      <c r="L78"/>
      <c r="M78" s="210"/>
    </row>
    <row r="79" spans="1:13" ht="15">
      <c r="C79" s="196" t="s">
        <v>795</v>
      </c>
      <c r="G79" s="196"/>
      <c r="L79"/>
      <c r="M79" s="210"/>
    </row>
    <row r="80" spans="1:13" ht="15.75" thickBot="1">
      <c r="C80" s="196" t="s">
        <v>796</v>
      </c>
      <c r="G80" s="196"/>
      <c r="L80"/>
      <c r="M80" s="211">
        <f>+'BS Conversion'!H25+'BS Conversion'!I25</f>
        <v>0</v>
      </c>
    </row>
    <row r="81" spans="3:13" ht="15" customHeight="1">
      <c r="C81" s="1357" t="s">
        <v>2567</v>
      </c>
      <c r="D81" s="1357"/>
      <c r="E81" s="1357"/>
      <c r="G81" s="196"/>
      <c r="L81"/>
      <c r="M81" s="210"/>
    </row>
    <row r="82" spans="3:13" ht="17.25" customHeight="1" thickBot="1">
      <c r="C82" s="1358" t="s">
        <v>2547</v>
      </c>
      <c r="D82" s="1358"/>
      <c r="E82" s="1358"/>
      <c r="G82" s="196"/>
      <c r="L82"/>
      <c r="M82" s="211">
        <f>'BS Conversion'!H26+'BS Conversion'!I26</f>
        <v>0</v>
      </c>
    </row>
    <row r="83" spans="3:13" ht="15">
      <c r="C83" s="196" t="s">
        <v>797</v>
      </c>
      <c r="G83" s="196"/>
      <c r="L83"/>
      <c r="M83" s="210"/>
    </row>
    <row r="84" spans="3:13" ht="15.75" thickBot="1">
      <c r="C84" s="196" t="s">
        <v>1447</v>
      </c>
      <c r="G84" s="196"/>
      <c r="L84"/>
      <c r="M84" s="211">
        <f>M52-'BS Conversion'!E54-'BS Conversion'!E55+'BS Conversion'!D76-'BS Conversion'!M57</f>
        <v>0</v>
      </c>
    </row>
    <row r="85" spans="3:13" ht="15">
      <c r="C85" s="196" t="s">
        <v>835</v>
      </c>
      <c r="G85" s="196"/>
      <c r="L85"/>
      <c r="M85" s="210"/>
    </row>
    <row r="86" spans="3:13" ht="15">
      <c r="C86" s="196" t="s">
        <v>836</v>
      </c>
      <c r="G86" s="196"/>
      <c r="L86"/>
      <c r="M86" s="210"/>
    </row>
    <row r="87" spans="3:13" ht="15">
      <c r="C87" s="196" t="s">
        <v>837</v>
      </c>
      <c r="G87" s="196"/>
      <c r="L87"/>
      <c r="M87" s="210"/>
    </row>
    <row r="88" spans="3:13" ht="15">
      <c r="C88" s="196" t="s">
        <v>1234</v>
      </c>
      <c r="G88" s="196"/>
      <c r="L88"/>
      <c r="M88" s="210"/>
    </row>
    <row r="89" spans="3:13" ht="15.75" thickBot="1">
      <c r="C89" s="196" t="s">
        <v>77</v>
      </c>
      <c r="G89" s="196"/>
      <c r="L89" s="211">
        <f>+'NET POSITION-PROPRIETARY(18)'!J23</f>
        <v>0</v>
      </c>
      <c r="M89" s="210"/>
    </row>
    <row r="90" spans="3:13" ht="15.75" thickBot="1">
      <c r="C90" s="196" t="s">
        <v>36</v>
      </c>
      <c r="G90" s="196"/>
      <c r="L90" s="211">
        <f>+'NET POSITION-PROPRIETARY(18)'!J56</f>
        <v>0</v>
      </c>
      <c r="M90" s="210"/>
    </row>
    <row r="91" spans="3:13" ht="15.75" thickBot="1">
      <c r="C91" s="196" t="s">
        <v>633</v>
      </c>
      <c r="G91" s="196"/>
      <c r="L91" s="212">
        <f>-'NET POSITION-PROPRIETARY(18)'!I102</f>
        <v>0</v>
      </c>
      <c r="M91" s="211">
        <f>+L89-L90+L91</f>
        <v>0</v>
      </c>
    </row>
    <row r="92" spans="3:13" ht="9.75" customHeight="1">
      <c r="C92" s="196"/>
      <c r="G92" s="196"/>
      <c r="L92"/>
      <c r="M92" s="210"/>
    </row>
    <row r="93" spans="3:13" ht="15">
      <c r="C93" s="196" t="s">
        <v>903</v>
      </c>
      <c r="G93" s="196"/>
      <c r="L93"/>
      <c r="M93" s="210"/>
    </row>
    <row r="94" spans="3:13" ht="15.75" thickBot="1">
      <c r="C94" s="196" t="s">
        <v>151</v>
      </c>
      <c r="G94" s="196"/>
      <c r="L94"/>
      <c r="M94" s="211">
        <f>-'BS Conversion'!F49-'BS Conversion'!G49-'BS Conversion'!G50-'BS Conversion'!G51+'BS Conversion'!E29+'BS Conversion'!E30</f>
        <v>0</v>
      </c>
    </row>
    <row r="95" spans="3:13" ht="9.75" customHeight="1">
      <c r="L95"/>
      <c r="M95" s="210"/>
    </row>
    <row r="96" spans="3:13" ht="16.5" thickBot="1">
      <c r="D96" s="201"/>
      <c r="E96" s="445" t="s">
        <v>1232</v>
      </c>
      <c r="H96" s="201"/>
      <c r="I96" s="201"/>
      <c r="L96"/>
      <c r="M96" s="224">
        <f>+M74+M80+M84+M91+M94+M82</f>
        <v>0</v>
      </c>
    </row>
    <row r="97" spans="4:13" ht="13.5" thickTop="1"/>
    <row r="98" spans="4:13" ht="15.75">
      <c r="D98" s="227"/>
      <c r="G98" s="222" t="s">
        <v>994</v>
      </c>
      <c r="M98" s="227">
        <f>M96-'GW-STATEMENT OF ACTIVITIES(14A)'!I59</f>
        <v>0</v>
      </c>
    </row>
  </sheetData>
  <sheetProtection algorithmName="SHA-512" hashValue="n+Fyfa3KCafNcGjccKa+OnGGiDiQfaXh5Xc/053vKRLbD5d3zaNpKIe9bnqAsMFO38YIy1A2adW4ASk1TQHq7A==" saltValue="KY/GG4fRFTru4wZFjeUb6A=="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30FA-BD4D-4DC6-B929-FD799985C30E}">
  <dimension ref="A1:Z48"/>
  <sheetViews>
    <sheetView workbookViewId="0"/>
  </sheetViews>
  <sheetFormatPr defaultRowHeight="12.75"/>
  <cols>
    <col min="1" max="1" width="4.7109375" customWidth="1"/>
    <col min="2" max="2" width="119" customWidth="1"/>
    <col min="3" max="3" width="4.140625" customWidth="1"/>
    <col min="4" max="4" width="2.5703125" customWidth="1"/>
    <col min="5" max="5" width="2.42578125" customWidth="1"/>
    <col min="6" max="6" width="3" customWidth="1"/>
    <col min="7" max="7" width="1.85546875" customWidth="1"/>
    <col min="8" max="8" width="4.28515625" customWidth="1"/>
  </cols>
  <sheetData>
    <row r="1" spans="1:12" s="535" customFormat="1" ht="18.75" thickBot="1">
      <c r="B1" s="1223" t="s">
        <v>1572</v>
      </c>
      <c r="C1" s="1223"/>
      <c r="D1" s="1223"/>
      <c r="E1" s="1223"/>
      <c r="F1" s="1223"/>
      <c r="G1" s="1223"/>
      <c r="H1" s="1223"/>
      <c r="I1" s="1223"/>
      <c r="J1" s="1223"/>
      <c r="K1" s="1223"/>
      <c r="L1" s="1223"/>
    </row>
    <row r="2" spans="1:12" s="535" customFormat="1" ht="12" customHeight="1">
      <c r="A2" s="971"/>
    </row>
    <row r="3" spans="1:12" s="535" customFormat="1" ht="27" customHeight="1">
      <c r="B3" s="1133" t="s">
        <v>3070</v>
      </c>
    </row>
    <row r="4" spans="1:12" s="535" customFormat="1">
      <c r="B4" s="535" t="s">
        <v>1310</v>
      </c>
    </row>
    <row r="5" spans="1:12" s="535" customFormat="1" ht="12" customHeight="1">
      <c r="A5" s="971"/>
    </row>
    <row r="6" spans="1:12" s="535" customFormat="1">
      <c r="B6" s="881" t="s">
        <v>1311</v>
      </c>
    </row>
    <row r="7" spans="1:12" s="535" customFormat="1">
      <c r="B7" s="534" t="s">
        <v>2661</v>
      </c>
    </row>
    <row r="8" spans="1:12" s="535" customFormat="1">
      <c r="B8" s="535" t="s">
        <v>2342</v>
      </c>
    </row>
    <row r="9" spans="1:12" s="535" customFormat="1" ht="12" customHeight="1">
      <c r="A9" s="971"/>
    </row>
    <row r="10" spans="1:12" s="535" customFormat="1">
      <c r="B10" s="534" t="s">
        <v>1173</v>
      </c>
    </row>
    <row r="11" spans="1:12" s="535" customFormat="1">
      <c r="B11" s="1213" t="s">
        <v>2343</v>
      </c>
      <c r="C11" s="1213"/>
      <c r="D11" s="1213"/>
      <c r="E11" s="1213"/>
      <c r="F11" s="1213"/>
      <c r="G11" s="1213"/>
      <c r="H11" s="1213"/>
      <c r="I11" s="1213"/>
      <c r="J11" s="1213"/>
      <c r="K11" s="1213"/>
      <c r="L11" s="1213"/>
    </row>
    <row r="12" spans="1:12" s="535" customFormat="1" ht="12.75" customHeight="1">
      <c r="A12" s="971"/>
      <c r="B12" s="1213" t="s">
        <v>2344</v>
      </c>
      <c r="C12" s="1213"/>
      <c r="D12" s="1213"/>
      <c r="E12" s="1213"/>
      <c r="F12" s="1213"/>
      <c r="G12" s="1213"/>
      <c r="H12" s="1213"/>
      <c r="I12" s="1213"/>
      <c r="J12" s="1213"/>
      <c r="K12" s="1213"/>
      <c r="L12" s="1213"/>
    </row>
    <row r="13" spans="1:12" s="535" customFormat="1" ht="25.5" customHeight="1">
      <c r="A13" s="971"/>
      <c r="B13" s="1224" t="s">
        <v>2345</v>
      </c>
      <c r="C13" s="1224"/>
      <c r="D13" s="1224"/>
      <c r="E13" s="1224"/>
      <c r="F13" s="1224"/>
      <c r="G13" s="1224"/>
      <c r="H13" s="1224"/>
      <c r="I13" s="1224"/>
      <c r="J13" s="1224"/>
      <c r="K13" s="1224"/>
      <c r="L13" s="1224"/>
    </row>
    <row r="14" spans="1:12" s="535" customFormat="1" ht="26.25" customHeight="1">
      <c r="A14" s="971"/>
      <c r="B14" s="1224" t="s">
        <v>3072</v>
      </c>
      <c r="C14" s="1224"/>
      <c r="D14" s="1224"/>
      <c r="E14" s="1224"/>
      <c r="F14" s="1224"/>
      <c r="G14" s="1224"/>
      <c r="H14" s="1224"/>
      <c r="I14" s="1224"/>
      <c r="J14" s="1224"/>
      <c r="K14" s="1224"/>
      <c r="L14" s="1224"/>
    </row>
    <row r="15" spans="1:12" s="535" customFormat="1" ht="12" customHeight="1">
      <c r="A15" s="971"/>
    </row>
    <row r="16" spans="1:12" s="535" customFormat="1">
      <c r="B16" s="534" t="s">
        <v>2346</v>
      </c>
    </row>
    <row r="17" spans="1:26" s="535" customFormat="1">
      <c r="B17" s="1213" t="s">
        <v>2347</v>
      </c>
      <c r="C17" s="1213"/>
      <c r="D17" s="1213"/>
      <c r="E17" s="1213"/>
      <c r="F17" s="1213"/>
      <c r="G17" s="1213"/>
      <c r="H17" s="1213"/>
      <c r="I17" s="1213"/>
      <c r="J17" s="1213"/>
      <c r="K17" s="1213"/>
      <c r="L17" s="1213"/>
    </row>
    <row r="18" spans="1:26" s="535" customFormat="1" ht="24" customHeight="1">
      <c r="A18" s="971"/>
      <c r="B18" s="1213" t="s">
        <v>2348</v>
      </c>
      <c r="C18" s="1213"/>
      <c r="D18" s="1213"/>
      <c r="E18" s="1213"/>
      <c r="F18" s="1213"/>
      <c r="G18" s="1213"/>
      <c r="H18" s="1213"/>
      <c r="I18" s="1213"/>
      <c r="J18" s="1213"/>
      <c r="K18" s="1213"/>
      <c r="L18" s="1213"/>
    </row>
    <row r="19" spans="1:26" s="535" customFormat="1" ht="12" customHeight="1">
      <c r="A19" s="971"/>
    </row>
    <row r="20" spans="1:26" s="535" customFormat="1">
      <c r="B20" s="534" t="s">
        <v>1326</v>
      </c>
    </row>
    <row r="21" spans="1:26" s="535" customFormat="1">
      <c r="B21" s="1213" t="s">
        <v>2349</v>
      </c>
      <c r="C21" s="1213"/>
      <c r="D21" s="1213"/>
      <c r="E21" s="1213"/>
      <c r="F21" s="1213"/>
      <c r="G21" s="1213"/>
      <c r="H21" s="1213"/>
      <c r="I21" s="1213"/>
      <c r="J21" s="1213"/>
      <c r="K21" s="1213"/>
      <c r="L21" s="1213"/>
    </row>
    <row r="22" spans="1:26" s="535" customFormat="1" ht="12" customHeight="1">
      <c r="A22" s="972"/>
    </row>
    <row r="23" spans="1:26" s="535" customFormat="1">
      <c r="B23" s="534" t="s">
        <v>1327</v>
      </c>
    </row>
    <row r="24" spans="1:26" s="535" customFormat="1">
      <c r="B24" s="1213" t="s">
        <v>1328</v>
      </c>
      <c r="C24" s="1213"/>
      <c r="D24" s="1213"/>
      <c r="E24" s="1213"/>
      <c r="F24" s="1213"/>
      <c r="G24" s="1213"/>
      <c r="H24" s="1213"/>
      <c r="I24" s="1213"/>
      <c r="J24" s="1213"/>
      <c r="K24" s="1213"/>
      <c r="L24" s="1213"/>
    </row>
    <row r="25" spans="1:26" s="535" customFormat="1" ht="39" customHeight="1">
      <c r="A25" s="971"/>
      <c r="B25" s="1224" t="s">
        <v>3071</v>
      </c>
      <c r="C25" s="1224"/>
      <c r="D25" s="1224"/>
      <c r="E25" s="1224"/>
      <c r="F25" s="1224"/>
      <c r="G25" s="1224"/>
      <c r="H25" s="1224"/>
      <c r="I25" s="1224"/>
      <c r="J25" s="1224"/>
      <c r="K25" s="1224"/>
      <c r="L25" s="1224"/>
    </row>
    <row r="26" spans="1:26" s="535" customFormat="1" ht="12" customHeight="1">
      <c r="N26" s="1222"/>
      <c r="O26" s="1219"/>
      <c r="P26" s="1219"/>
      <c r="Q26" s="1219"/>
      <c r="R26" s="1219"/>
      <c r="S26" s="1219"/>
      <c r="T26" s="1219"/>
      <c r="U26" s="1219"/>
      <c r="V26" s="1219"/>
      <c r="W26" s="1219"/>
      <c r="X26" s="1219"/>
      <c r="Y26" s="1219"/>
      <c r="Z26" s="1219"/>
    </row>
    <row r="27" spans="1:26" s="535" customFormat="1" ht="12" customHeight="1">
      <c r="A27" s="971"/>
    </row>
    <row r="28" spans="1:26" s="535" customFormat="1">
      <c r="B28" s="1113" t="s">
        <v>1331</v>
      </c>
      <c r="C28" s="1109"/>
      <c r="D28" s="1109"/>
      <c r="E28" s="1109"/>
    </row>
    <row r="29" spans="1:26" s="535" customFormat="1">
      <c r="B29" s="534" t="s">
        <v>2660</v>
      </c>
      <c r="C29" s="535" t="s">
        <v>2657</v>
      </c>
    </row>
    <row r="30" spans="1:26" s="535" customFormat="1">
      <c r="B30" s="535" t="s">
        <v>2662</v>
      </c>
    </row>
    <row r="31" spans="1:26" s="535" customFormat="1">
      <c r="B31" s="535" t="s">
        <v>2658</v>
      </c>
    </row>
    <row r="32" spans="1:26" s="535" customFormat="1" ht="12" customHeight="1">
      <c r="B32" s="535" t="s">
        <v>2663</v>
      </c>
    </row>
    <row r="33" spans="1:12" s="535" customFormat="1" ht="12" customHeight="1"/>
    <row r="34" spans="1:12" s="535" customFormat="1" ht="51" customHeight="1">
      <c r="B34" s="1225" t="s">
        <v>3073</v>
      </c>
      <c r="C34" s="1225"/>
      <c r="D34" s="1225"/>
      <c r="E34" s="1225"/>
      <c r="F34" s="1225"/>
      <c r="G34" s="1225"/>
      <c r="H34" s="1225"/>
      <c r="I34" s="1225"/>
      <c r="J34" s="1225"/>
      <c r="K34" s="1225"/>
      <c r="L34" s="1225"/>
    </row>
    <row r="35" spans="1:12" s="535" customFormat="1" ht="12" customHeight="1"/>
    <row r="36" spans="1:12" s="535" customFormat="1" ht="27.75" customHeight="1">
      <c r="B36" s="1213" t="s">
        <v>2350</v>
      </c>
      <c r="C36" s="1213"/>
      <c r="D36" s="1213"/>
      <c r="E36" s="1213"/>
      <c r="F36" s="1213"/>
      <c r="G36" s="1213"/>
      <c r="H36" s="1213"/>
      <c r="I36" s="1213"/>
      <c r="J36" s="1213"/>
      <c r="K36" s="1213"/>
      <c r="L36" s="1213"/>
    </row>
    <row r="37" spans="1:12" s="535" customFormat="1"/>
    <row r="38" spans="1:12" s="535" customFormat="1" ht="15.75">
      <c r="A38" s="1215" t="s">
        <v>1449</v>
      </c>
      <c r="B38" s="1215"/>
      <c r="C38" s="1215"/>
      <c r="D38" s="1215"/>
      <c r="E38" s="1215"/>
      <c r="F38" s="1215"/>
      <c r="G38" s="1215"/>
      <c r="H38" s="1215"/>
      <c r="I38" s="1215"/>
      <c r="J38" s="1215"/>
      <c r="K38" s="1215"/>
      <c r="L38" s="1215"/>
    </row>
    <row r="39" spans="1:12" s="535" customFormat="1">
      <c r="B39" s="535" t="s">
        <v>3117</v>
      </c>
    </row>
    <row r="40" spans="1:12" s="535" customFormat="1">
      <c r="B40" s="535" t="s">
        <v>3065</v>
      </c>
    </row>
    <row r="41" spans="1:12" s="535" customFormat="1">
      <c r="B41" s="535" t="s">
        <v>3066</v>
      </c>
    </row>
    <row r="42" spans="1:12" s="535" customFormat="1">
      <c r="B42" s="535" t="s">
        <v>1348</v>
      </c>
    </row>
    <row r="43" spans="1:12" s="535" customFormat="1">
      <c r="B43" s="535" t="s">
        <v>3723</v>
      </c>
    </row>
    <row r="44" spans="1:12" s="535" customFormat="1">
      <c r="B44" s="535" t="s">
        <v>3067</v>
      </c>
    </row>
    <row r="45" spans="1:12" s="535" customFormat="1">
      <c r="B45" s="535" t="s">
        <v>3068</v>
      </c>
    </row>
    <row r="46" spans="1:12" s="535" customFormat="1">
      <c r="B46" s="535" t="s">
        <v>3069</v>
      </c>
    </row>
    <row r="47" spans="1:12" s="535" customFormat="1" ht="12" customHeight="1">
      <c r="B47" s="534" t="s">
        <v>3064</v>
      </c>
    </row>
    <row r="48" spans="1:12" s="535" customFormat="1"/>
  </sheetData>
  <mergeCells count="14">
    <mergeCell ref="A38:L38"/>
    <mergeCell ref="N26:Z26"/>
    <mergeCell ref="B21:L21"/>
    <mergeCell ref="B1:L1"/>
    <mergeCell ref="B11:L11"/>
    <mergeCell ref="B12:L12"/>
    <mergeCell ref="B13:L13"/>
    <mergeCell ref="B14:L14"/>
    <mergeCell ref="B17:L17"/>
    <mergeCell ref="B18:L18"/>
    <mergeCell ref="B36:L36"/>
    <mergeCell ref="B24:L24"/>
    <mergeCell ref="B25:L25"/>
    <mergeCell ref="B34:L34"/>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66"/>
  <sheetViews>
    <sheetView workbookViewId="0">
      <pane xSplit="3" ySplit="10" topLeftCell="D11" activePane="bottomRight" state="frozen"/>
      <selection pane="topRight" activeCell="D1" sqref="D1"/>
      <selection pane="bottomLeft" activeCell="A11" sqref="A11"/>
      <selection pane="bottomRight" activeCell="C51" sqref="C51:C54"/>
    </sheetView>
  </sheetViews>
  <sheetFormatPr defaultColWidth="8.85546875" defaultRowHeight="12.75"/>
  <cols>
    <col min="1" max="1" width="3.7109375" style="194" customWidth="1"/>
    <col min="2" max="2" width="12.7109375" style="194" customWidth="1"/>
    <col min="3" max="3" width="48.28515625" style="194" customWidth="1"/>
    <col min="4" max="4" width="15.7109375" style="194" customWidth="1"/>
    <col min="5" max="5" width="18.42578125" style="194" customWidth="1"/>
    <col min="6" max="13" width="15.7109375" style="194" customWidth="1"/>
    <col min="14" max="16384" width="8.85546875" style="194"/>
  </cols>
  <sheetData>
    <row r="1" spans="1:13" ht="18">
      <c r="A1"/>
      <c r="B1" s="4" t="str">
        <f>+'GW-STATEMENT NET POSITION(13A)'!A1</f>
        <v>LOCAL GOVERNMENT NAME:</v>
      </c>
      <c r="C1" s="2"/>
      <c r="D1" s="2"/>
      <c r="E1" s="2"/>
      <c r="F1" s="2"/>
      <c r="G1" s="2"/>
      <c r="H1" s="2"/>
      <c r="I1" s="2"/>
      <c r="J1" s="2"/>
      <c r="K1" s="209"/>
      <c r="L1" s="209"/>
      <c r="M1" s="209"/>
    </row>
    <row r="2" spans="1:13" ht="18">
      <c r="A2"/>
      <c r="B2" s="4" t="s">
        <v>152</v>
      </c>
      <c r="C2" s="2"/>
      <c r="D2" s="2"/>
      <c r="E2" s="2"/>
      <c r="F2" s="2"/>
      <c r="G2" s="2"/>
      <c r="H2" s="2"/>
      <c r="I2" s="2"/>
      <c r="J2" s="2"/>
      <c r="K2" s="209"/>
      <c r="L2" s="209"/>
      <c r="M2" s="209"/>
    </row>
    <row r="3" spans="1:13" ht="18">
      <c r="A3"/>
      <c r="B3" s="4" t="s">
        <v>873</v>
      </c>
      <c r="C3" s="2"/>
      <c r="D3" s="2"/>
      <c r="E3" s="2"/>
      <c r="F3" s="2"/>
      <c r="G3" s="2"/>
      <c r="H3" s="2"/>
      <c r="I3" s="2"/>
      <c r="J3" s="2"/>
      <c r="K3" s="209"/>
      <c r="L3" s="209"/>
      <c r="M3" s="209"/>
    </row>
    <row r="4" spans="1:13" ht="18">
      <c r="A4"/>
      <c r="B4" s="4" t="str">
        <f>+'COVER PAGE'!A30</f>
        <v>FISCAL YEAR ENDING JUNE 30, 2026</v>
      </c>
      <c r="C4" s="2"/>
      <c r="D4" s="2"/>
      <c r="E4" s="2"/>
      <c r="F4" s="2"/>
      <c r="G4" s="2"/>
      <c r="H4" s="2"/>
      <c r="I4" s="2"/>
      <c r="J4" s="2"/>
      <c r="K4" s="209"/>
      <c r="L4" s="209"/>
      <c r="M4" s="209"/>
    </row>
    <row r="5" spans="1:13" ht="12.75" customHeight="1"/>
    <row r="6" spans="1:13" ht="21.75" customHeight="1" thickBot="1">
      <c r="C6" s="196"/>
      <c r="D6" s="196"/>
      <c r="E6" s="197" t="s">
        <v>181</v>
      </c>
      <c r="F6" s="198"/>
      <c r="G6" s="198"/>
      <c r="H6" s="198"/>
      <c r="I6" s="198"/>
      <c r="J6" s="198"/>
      <c r="K6" s="198"/>
      <c r="L6" s="196"/>
      <c r="M6" s="196"/>
    </row>
    <row r="7" spans="1:13" ht="15.75">
      <c r="C7" s="196"/>
      <c r="D7" s="9" t="s">
        <v>1360</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139</v>
      </c>
      <c r="M7" s="9" t="s">
        <v>777</v>
      </c>
    </row>
    <row r="8" spans="1:13" ht="15.75">
      <c r="B8" s="9" t="s">
        <v>122</v>
      </c>
      <c r="C8" s="6"/>
      <c r="D8" s="1361" t="s">
        <v>874</v>
      </c>
      <c r="E8" s="1361" t="str">
        <f>'GOVERNMENTAL FUNDS - BS(15)'!E8</f>
        <v>Fund Name</v>
      </c>
      <c r="F8" s="1361" t="str">
        <f>'GOVERNMENTAL FUNDS - BS(15)'!F8</f>
        <v>Fund Name</v>
      </c>
      <c r="G8" s="1361" t="str">
        <f>'GOVERNMENTAL FUNDS - BS(15)'!G8</f>
        <v>Fund Name</v>
      </c>
      <c r="H8" s="1361" t="str">
        <f>'GOVERNMENTAL FUNDS - BS(15)'!H8</f>
        <v>Fund Name</v>
      </c>
      <c r="I8" s="1361" t="str">
        <f>'GOVERNMENTAL FUNDS - BS(15)'!I8</f>
        <v>Fund Name</v>
      </c>
      <c r="J8" s="1361" t="str">
        <f>'GOVERNMENTAL FUNDS - BS(15)'!J8</f>
        <v>Fund Name</v>
      </c>
      <c r="K8" s="1361" t="str">
        <f>'GOVERNMENTAL FUNDS - BS(15)'!K8</f>
        <v>Fund Name</v>
      </c>
      <c r="L8" s="9" t="s">
        <v>775</v>
      </c>
      <c r="M8" s="9" t="s">
        <v>775</v>
      </c>
    </row>
    <row r="9" spans="1:13" ht="16.5" thickBot="1">
      <c r="B9" s="449" t="s">
        <v>123</v>
      </c>
      <c r="C9" s="449" t="s">
        <v>124</v>
      </c>
      <c r="D9" s="1362"/>
      <c r="E9" s="1362"/>
      <c r="F9" s="1362"/>
      <c r="G9" s="1362"/>
      <c r="H9" s="1362"/>
      <c r="I9" s="1362"/>
      <c r="J9" s="1362"/>
      <c r="K9" s="1362"/>
      <c r="L9" s="449" t="s">
        <v>876</v>
      </c>
      <c r="M9" s="449" t="s">
        <v>876</v>
      </c>
    </row>
    <row r="10" spans="1:13" ht="15.75">
      <c r="B10" s="6"/>
      <c r="C10" s="8" t="s">
        <v>153</v>
      </c>
      <c r="D10" s="6"/>
      <c r="E10" s="196"/>
      <c r="F10" s="196"/>
      <c r="G10" s="196"/>
      <c r="H10" s="196"/>
      <c r="I10" s="196"/>
      <c r="J10" s="196"/>
      <c r="K10" s="196"/>
      <c r="L10" s="6"/>
      <c r="M10" s="6"/>
    </row>
    <row r="11" spans="1:13" ht="28.5">
      <c r="B11" s="461" t="s">
        <v>127</v>
      </c>
      <c r="C11" s="6" t="s">
        <v>155</v>
      </c>
      <c r="D11" s="210">
        <f>+'GENERAL FUND-OPERATING(48-53)'!F14+'GENERAL FUND-OPERATING(48-53)'!F15</f>
        <v>0</v>
      </c>
      <c r="E11" s="202"/>
      <c r="F11" s="202"/>
      <c r="G11" s="202"/>
      <c r="H11" s="202"/>
      <c r="I11" s="202"/>
      <c r="J11" s="202"/>
      <c r="K11" s="202"/>
      <c r="L11" s="210">
        <f>+'OPER.-NONMAJOR SP. REV(60-61)'!LD11+'OPER.-NONMAJOR SP. REV(60-61)'!LD12+'OPER.-NONMAJOR DEBT SER.(65-66)'!BD10+'OPER.-NONMAJOR DEBT SER.(65-66)'!BD11+'OPER.-NONMAJOR CAP. PROJ(68-69)'!BI10+'OPER.-NONMAJOR CAP. PROJ(68-69)'!BI11+'OPER.-PERMANENT FUNDS(71)'!H10+'OPER.-PERMANENT FUNDS(71)'!H11</f>
        <v>0</v>
      </c>
      <c r="M11" s="210">
        <f>SUM(D11:L11)</f>
        <v>0</v>
      </c>
    </row>
    <row r="12" spans="1:13" ht="15">
      <c r="B12" s="285">
        <v>320000</v>
      </c>
      <c r="C12" s="6" t="s">
        <v>154</v>
      </c>
      <c r="D12" s="210">
        <f>+'GENERAL FUND-OPERATING(48-53)'!F17+'GENERAL FUND-OPERATING(48-53)'!F18+'GENERAL FUND-OPERATING(48-53)'!F19+'GENERAL FUND-OPERATING(48-53)'!F20+'GENERAL FUND-OPERATING(48-53)'!F21</f>
        <v>0</v>
      </c>
      <c r="E12" s="202"/>
      <c r="F12" s="202"/>
      <c r="G12" s="202"/>
      <c r="H12" s="202"/>
      <c r="I12" s="202"/>
      <c r="J12" s="202"/>
      <c r="K12" s="202"/>
      <c r="L12" s="210">
        <f>+'OPER.-NONMAJOR SP. REV(60-61)'!LD14+'OPER.-NONMAJOR SP. REV(60-61)'!LD15+'OPER.-NONMAJOR SP. REV(60-61)'!LD16+'OPER.-NONMAJOR SP. REV(60-61)'!LD17+'OPER.-NONMAJOR SP. REV(60-61)'!LD18+'OPER.-NONMAJOR DEBT SER.(65-66)'!BD13+'OPER.-NONMAJOR DEBT SER.(65-66)'!BD14</f>
        <v>0</v>
      </c>
      <c r="M12" s="210">
        <f t="shared" ref="M12:M18" si="0">SUM(D12:L12)</f>
        <v>0</v>
      </c>
    </row>
    <row r="13" spans="1:13" ht="15">
      <c r="B13" s="285">
        <v>330000</v>
      </c>
      <c r="C13" s="6" t="s">
        <v>156</v>
      </c>
      <c r="D13" s="210">
        <f>+'GENERAL FUND-OPERATING(48-53)'!F23+'GENERAL FUND-OPERATING(48-53)'!F24+'GENERAL FUND-OPERATING(48-53)'!F25+'GENERAL FUND-OPERATING(48-53)'!F26+'GENERAL FUND-OPERATING(48-53)'!F27+'GENERAL FUND-OPERATING(48-53)'!F28</f>
        <v>0</v>
      </c>
      <c r="E13" s="202"/>
      <c r="F13" s="202"/>
      <c r="G13" s="202"/>
      <c r="H13" s="202"/>
      <c r="I13" s="202"/>
      <c r="J13" s="202"/>
      <c r="K13" s="202"/>
      <c r="L13" s="210">
        <f>+'OPER.-NONMAJOR SP. REV(60-61)'!LD20+'OPER.-NONMAJOR SP. REV(60-61)'!LD21+'OPER.-NONMAJOR SP. REV(60-61)'!LD22+'OPER.-NONMAJOR SP. REV(60-61)'!LD23+'OPER.-NONMAJOR DEBT SER.(65-66)'!BD16+'OPER.-NONMAJOR DEBT SER.(65-66)'!BD17+'OPER.-NONMAJOR DEBT SER.(65-66)'!BD18+'OPER.-NONMAJOR DEBT SER.(65-66)'!BD19+'OPER.-NONMAJOR CAP. PROJ(68-69)'!BI13:BI14+'OPER.-NONMAJOR CAP. PROJ(68-69)'!BI15+'OPER.-NONMAJOR CAP. PROJ(68-69)'!BI16+'OPER.-NONMAJOR CAP. PROJ(68-69)'!BI17+'OPER.-NONMAJOR CAP. PROJ(68-69)'!BI18+'OPER.-PERMANENT FUNDS(71)'!H13+'OPER.-PERMANENT FUNDS(71)'!H14+'OPER.-PERMANENT FUNDS(71)'!H15+'OPER.-PERMANENT FUNDS(71)'!H16+'OPER.-PERMANENT FUNDS(71)'!H17+'OPER.-PERMANENT FUNDS(71)'!H18+'OPER.-NONMAJOR SP. REV(60-61)'!LD24+'OPER.-NONMAJOR SP. REV(60-61)'!LD25</f>
        <v>0</v>
      </c>
      <c r="M13" s="210">
        <f t="shared" si="0"/>
        <v>0</v>
      </c>
    </row>
    <row r="14" spans="1:13" ht="15">
      <c r="B14" s="285">
        <v>340000</v>
      </c>
      <c r="C14" s="6" t="s">
        <v>157</v>
      </c>
      <c r="D14" s="210">
        <f>+'GENERAL FUND-OPERATING(48-53)'!F30+'GENERAL FUND-OPERATING(48-53)'!F31+'GENERAL FUND-OPERATING(48-53)'!F32+'GENERAL FUND-OPERATING(48-53)'!F33+'GENERAL FUND-OPERATING(48-53)'!F34+'GENERAL FUND-OPERATING(48-53)'!F35</f>
        <v>0</v>
      </c>
      <c r="E14" s="202"/>
      <c r="F14" s="202"/>
      <c r="G14" s="202"/>
      <c r="H14" s="202"/>
      <c r="I14" s="202"/>
      <c r="J14" s="202"/>
      <c r="K14" s="202"/>
      <c r="L14" s="210">
        <f>+'OPER.-NONMAJOR DEBT SER.(65-66)'!BD21+'OPER.-NONMAJOR CAP. PROJ(68-69)'!BI20+'OPER.-NONMAJOR CAP. PROJ(68-69)'!BI21+'OPER.-NONMAJOR CAP. PROJ(68-69)'!BI22+'OPER.-PERMANENT FUNDS(71)'!H20+'OPER.-PERMANENT FUNDS(71)'!H21+'OPER.-PERMANENT FUNDS(71)'!H22+'OPER.-NONMAJOR SP. REV(60-61)'!LD27+'OPER.-NONMAJOR SP. REV(60-61)'!LD28+'OPER.-NONMAJOR SP. REV(60-61)'!LD29+'OPER.-NONMAJOR SP. REV(60-61)'!LD30+'OPER.-NONMAJOR SP. REV(60-61)'!LD31+'OPER.-NONMAJOR SP. REV(60-61)'!LD32</f>
        <v>0</v>
      </c>
      <c r="M14" s="210">
        <f t="shared" si="0"/>
        <v>0</v>
      </c>
    </row>
    <row r="15" spans="1:13" ht="15">
      <c r="B15" s="285">
        <v>350000</v>
      </c>
      <c r="C15" s="6" t="s">
        <v>158</v>
      </c>
      <c r="D15" s="210">
        <f>+'GENERAL FUND-OPERATING(48-53)'!F37+'GENERAL FUND-OPERATING(48-53)'!F38+'GENERAL FUND-OPERATING(48-53)'!F39</f>
        <v>0</v>
      </c>
      <c r="E15" s="202"/>
      <c r="F15" s="202"/>
      <c r="G15" s="202"/>
      <c r="H15" s="202"/>
      <c r="I15" s="202"/>
      <c r="J15" s="202"/>
      <c r="K15" s="202"/>
      <c r="L15" s="210">
        <f>+'OPER.-NONMAJOR SP. REV(60-61)'!LD34+'OPER.-NONMAJOR SP. REV(60-61)'!LD35+'OPER.-NONMAJOR SP. REV(60-61)'!LD36+'OPER.-NONMAJOR DEBT SER.(65-66)'!BD23</f>
        <v>0</v>
      </c>
      <c r="M15" s="210">
        <f t="shared" si="0"/>
        <v>0</v>
      </c>
    </row>
    <row r="16" spans="1:13" ht="15">
      <c r="B16" s="285">
        <v>360000</v>
      </c>
      <c r="C16" s="6" t="s">
        <v>159</v>
      </c>
      <c r="D16" s="210">
        <f>+'GENERAL FUND-OPERATING(48-53)'!F40</f>
        <v>0</v>
      </c>
      <c r="E16" s="202"/>
      <c r="F16" s="202"/>
      <c r="G16" s="202"/>
      <c r="H16" s="202"/>
      <c r="I16" s="202"/>
      <c r="J16" s="202"/>
      <c r="K16" s="202"/>
      <c r="L16" s="210">
        <f>+'OPER.-NONMAJOR SP. REV(60-61)'!LD37+'OPER.-NONMAJOR DEBT SER.(65-66)'!BD24+'OPER.-NONMAJOR CAP. PROJ(68-69)'!BI24+'OPER.-NONMAJOR CAP. PROJ(68-69)'!BI25+'OPER.-NONMAJOR CAP. PROJ(68-69)'!BI26+'OPER.-PERMANENT FUNDS(71)'!H24+'OPER.-PERMANENT FUNDS(71)'!H25+'OPER.-PERMANENT FUNDS(71)'!H26</f>
        <v>0</v>
      </c>
      <c r="M16" s="210">
        <f t="shared" si="0"/>
        <v>0</v>
      </c>
    </row>
    <row r="17" spans="1:13" ht="15">
      <c r="B17" s="285">
        <v>370000</v>
      </c>
      <c r="C17" s="6" t="s">
        <v>160</v>
      </c>
      <c r="D17" s="210">
        <f>+'GENERAL FUND-OPERATING(48-53)'!F41</f>
        <v>0</v>
      </c>
      <c r="E17" s="202"/>
      <c r="F17" s="202"/>
      <c r="G17" s="202"/>
      <c r="H17" s="202"/>
      <c r="I17" s="202"/>
      <c r="J17" s="202"/>
      <c r="K17" s="202"/>
      <c r="L17" s="210">
        <f>+'OPER.-NONMAJOR SP. REV(60-61)'!LD38+'OPER.-NONMAJOR DEBT SER.(65-66)'!BD25+'OPER.-NONMAJOR CAP. PROJ(68-69)'!BI27+'OPER.-PERMANENT FUNDS(71)'!H27</f>
        <v>0</v>
      </c>
      <c r="M17" s="210">
        <f t="shared" si="0"/>
        <v>0</v>
      </c>
    </row>
    <row r="18" spans="1:13" ht="15.75" thickBot="1">
      <c r="B18" s="285"/>
      <c r="C18" s="6"/>
      <c r="D18" s="211"/>
      <c r="E18" s="211"/>
      <c r="F18" s="211"/>
      <c r="G18" s="211"/>
      <c r="H18" s="211"/>
      <c r="I18" s="211"/>
      <c r="J18" s="211"/>
      <c r="K18" s="211"/>
      <c r="L18" s="211"/>
      <c r="M18" s="210">
        <f t="shared" si="0"/>
        <v>0</v>
      </c>
    </row>
    <row r="19" spans="1:13" ht="16.5" thickBot="1">
      <c r="B19" s="285"/>
      <c r="C19" s="9" t="s">
        <v>161</v>
      </c>
      <c r="D19" s="212">
        <f t="shared" ref="D19:M19" si="1">SUM(D11:D18)</f>
        <v>0</v>
      </c>
      <c r="E19" s="212">
        <f t="shared" si="1"/>
        <v>0</v>
      </c>
      <c r="F19" s="212">
        <f t="shared" si="1"/>
        <v>0</v>
      </c>
      <c r="G19" s="212">
        <f t="shared" si="1"/>
        <v>0</v>
      </c>
      <c r="H19" s="212">
        <f t="shared" si="1"/>
        <v>0</v>
      </c>
      <c r="I19" s="212">
        <f t="shared" si="1"/>
        <v>0</v>
      </c>
      <c r="J19" s="212">
        <f t="shared" si="1"/>
        <v>0</v>
      </c>
      <c r="K19" s="212">
        <f t="shared" si="1"/>
        <v>0</v>
      </c>
      <c r="L19" s="212">
        <f t="shared" si="1"/>
        <v>0</v>
      </c>
      <c r="M19" s="212">
        <f t="shared" si="1"/>
        <v>0</v>
      </c>
    </row>
    <row r="20" spans="1:13" ht="15">
      <c r="B20" s="285"/>
      <c r="C20" s="6"/>
      <c r="D20" s="210"/>
      <c r="E20" s="210"/>
      <c r="F20" s="210"/>
      <c r="G20" s="210"/>
      <c r="H20" s="210"/>
      <c r="I20" s="210"/>
      <c r="J20" s="210"/>
      <c r="K20" s="210"/>
      <c r="L20" s="210"/>
      <c r="M20" s="210"/>
    </row>
    <row r="21" spans="1:13" ht="15.75">
      <c r="B21" s="285"/>
      <c r="C21" s="8" t="s">
        <v>162</v>
      </c>
      <c r="D21" s="210"/>
      <c r="E21" s="210"/>
      <c r="F21" s="210"/>
      <c r="G21" s="210"/>
      <c r="H21" s="210"/>
      <c r="I21" s="210"/>
      <c r="J21" s="210"/>
      <c r="K21" s="210"/>
      <c r="L21" s="210"/>
      <c r="M21" s="210"/>
    </row>
    <row r="22" spans="1:13" ht="15">
      <c r="B22" s="285"/>
      <c r="C22" s="6" t="s">
        <v>163</v>
      </c>
      <c r="D22" s="210"/>
      <c r="E22" s="210"/>
      <c r="F22" s="210"/>
      <c r="G22" s="210"/>
      <c r="H22" s="210"/>
      <c r="I22" s="210"/>
      <c r="J22" s="210"/>
      <c r="K22" s="210"/>
      <c r="L22" s="210"/>
      <c r="M22" s="210"/>
    </row>
    <row r="23" spans="1:13" ht="15">
      <c r="B23" s="285">
        <v>410000</v>
      </c>
      <c r="C23" s="6" t="s">
        <v>330</v>
      </c>
      <c r="D23" s="210">
        <f>+'GENERAL FUND-OPERATING(48-53)'!F49+'GENERAL FUND-OPERATING(48-53)'!F50+'GENERAL FUND-OPERATING(48-53)'!F53+'GENERAL FUND-OPERATING(48-53)'!F54+'GENERAL FUND-OPERATING(48-53)'!F57+'GENERAL FUND-OPERATING(48-53)'!F58+'GENERAL FUND-OPERATING(48-53)'!F63+'GENERAL FUND-OPERATING(48-53)'!F64+'GENERAL FUND-OPERATING(48-53)'!F67+'GENERAL FUND-OPERATING(48-53)'!F68+'GENERAL FUND-OPERATING(48-53)'!F71+'GENERAL FUND-OPERATING(48-53)'!F72+'GENERAL FUND-OPERATING(48-53)'!F75+'GENERAL FUND-OPERATING(48-53)'!F76+'GENERAL FUND-OPERATING(48-53)'!F83+'GENERAL FUND-OPERATING(48-53)'!F84+'GENERAL FUND-OPERATING(48-53)'!F87+'GENERAL FUND-OPERATING(48-53)'!F88+'GENERAL FUND-OPERATING(48-53)'!F91+'GENERAL FUND-OPERATING(48-53)'!F92+'GENERAL FUND-OPERATING(48-53)'!F79+'GENERAL FUND-OPERATING(48-53)'!F80+'GENERAL FUND-OPERATING(48-53)'!F95+'GENERAL FUND-OPERATING(48-53)'!F96</f>
        <v>0</v>
      </c>
      <c r="E23" s="202"/>
      <c r="F23" s="202"/>
      <c r="G23" s="202"/>
      <c r="H23" s="202"/>
      <c r="I23" s="202"/>
      <c r="J23" s="202"/>
      <c r="K23" s="202"/>
      <c r="L23" s="210">
        <f>+'OPER.-NONMAJOR SP REV(B)(62-63)'!LD11+'OPER.-NONMAJOR SP REV(B)(62-63)'!LD12</f>
        <v>0</v>
      </c>
      <c r="M23" s="210">
        <f t="shared" ref="M23:M30" si="2">SUM(D23:L23)</f>
        <v>0</v>
      </c>
    </row>
    <row r="24" spans="1:13" ht="15">
      <c r="B24" s="285">
        <v>420000</v>
      </c>
      <c r="C24" s="6" t="s">
        <v>164</v>
      </c>
      <c r="D24" s="210">
        <f>+'GENERAL FUND-OPERATING(48-53)'!F100+'GENERAL FUND-OPERATING(48-53)'!F101+'GENERAL FUND-OPERATING(48-53)'!F104+'GENERAL FUND-OPERATING(48-53)'!F105+'GENERAL FUND-OPERATING(48-53)'!F108+'GENERAL FUND-OPERATING(48-53)'!F109+'GENERAL FUND-OPERATING(48-53)'!F113+'GENERAL FUND-OPERATING(48-53)'!F114+'GENERAL FUND-OPERATING(48-53)'!F117+'GENERAL FUND-OPERATING(48-53)'!F118+'GENERAL FUND-OPERATING(48-53)'!F121+'GENERAL FUND-OPERATING(48-53)'!F122+'GENERAL FUND-OPERATING(48-53)'!F125+'GENERAL FUND-OPERATING(48-53)'!F126</f>
        <v>0</v>
      </c>
      <c r="E24" s="202"/>
      <c r="F24" s="202"/>
      <c r="G24" s="202"/>
      <c r="H24" s="202"/>
      <c r="I24" s="202"/>
      <c r="J24" s="202"/>
      <c r="K24" s="202"/>
      <c r="L24" s="210">
        <f>+'OPER.-NONMAJOR SP REV(B)(62-63)'!LD14+'OPER.-NONMAJOR SP REV(B)(62-63)'!LD15</f>
        <v>0</v>
      </c>
      <c r="M24" s="210">
        <f t="shared" si="2"/>
        <v>0</v>
      </c>
    </row>
    <row r="25" spans="1:13" ht="15">
      <c r="B25" s="285">
        <v>430000</v>
      </c>
      <c r="C25" s="6" t="s">
        <v>165</v>
      </c>
      <c r="D25" s="210">
        <f>+'GENERAL FUND-OPERATING(48-53)'!F130+'GENERAL FUND-OPERATING(48-53)'!F131+'GENERAL FUND-OPERATING(48-53)'!F134+'GENERAL FUND-OPERATING(48-53)'!F135+'GENERAL FUND-OPERATING(48-53)'!F138+'GENERAL FUND-OPERATING(48-53)'!F139+'GENERAL FUND-OPERATING(48-53)'!F142+'GENERAL FUND-OPERATING(48-53)'!F143+'GENERAL FUND-OPERATING(48-53)'!F146+'GENERAL FUND-OPERATING(48-53)'!F147+'GENERAL FUND-OPERATING(48-53)'!F150+'GENERAL FUND-OPERATING(48-53)'!F151+'GENERAL FUND-OPERATING(48-53)'!F154+'GENERAL FUND-OPERATING(48-53)'!F155+'GENERAL FUND-OPERATING(48-53)'!F158+'GENERAL FUND-OPERATING(48-53)'!F159+'GENERAL FUND-OPERATING(48-53)'!F163+'GENERAL FUND-OPERATING(48-53)'!F164+'GENERAL FUND-OPERATING(48-53)'!F167+'GENERAL FUND-OPERATING(48-53)'!F168</f>
        <v>0</v>
      </c>
      <c r="E25" s="202"/>
      <c r="F25" s="202"/>
      <c r="G25" s="202"/>
      <c r="H25" s="202"/>
      <c r="I25" s="202"/>
      <c r="J25" s="202"/>
      <c r="K25" s="202"/>
      <c r="L25" s="210">
        <f>+'OPER.-NONMAJOR SP REV(B)(62-63)'!LD17+'OPER.-NONMAJOR SP REV(B)(62-63)'!LD18</f>
        <v>0</v>
      </c>
      <c r="M25" s="210">
        <f t="shared" si="2"/>
        <v>0</v>
      </c>
    </row>
    <row r="26" spans="1:13" ht="15">
      <c r="B26" s="285">
        <v>440000</v>
      </c>
      <c r="C26" s="6" t="s">
        <v>166</v>
      </c>
      <c r="D26" s="210">
        <f>+'GENERAL FUND-OPERATING(48-53)'!F172+'GENERAL FUND-OPERATING(48-53)'!F173+'GENERAL FUND-OPERATING(48-53)'!F176+'GENERAL FUND-OPERATING(48-53)'!F177+'GENERAL FUND-OPERATING(48-53)'!F180+'GENERAL FUND-OPERATING(48-53)'!F181+'GENERAL FUND-OPERATING(48-53)'!F184+'GENERAL FUND-OPERATING(48-53)'!F185+'GENERAL FUND-OPERATING(48-53)'!F188+'GENERAL FUND-OPERATING(48-53)'!F189+'GENERAL FUND-OPERATING(48-53)'!F192+'GENERAL FUND-OPERATING(48-53)'!F193</f>
        <v>0</v>
      </c>
      <c r="E26" s="202"/>
      <c r="F26" s="202"/>
      <c r="G26" s="202"/>
      <c r="H26" s="202"/>
      <c r="I26" s="202"/>
      <c r="J26" s="202"/>
      <c r="K26" s="202"/>
      <c r="L26" s="210">
        <f>+'OPER.-NONMAJOR SP REV(B)(62-63)'!LD20+'OPER.-NONMAJOR SP REV(B)(62-63)'!LD21</f>
        <v>0</v>
      </c>
      <c r="M26" s="210">
        <f t="shared" si="2"/>
        <v>0</v>
      </c>
    </row>
    <row r="27" spans="1:13" ht="15">
      <c r="B27" s="285">
        <v>450000</v>
      </c>
      <c r="C27" s="6" t="s">
        <v>167</v>
      </c>
      <c r="D27" s="210">
        <f>+'GENERAL FUND-OPERATING(48-53)'!F197+'GENERAL FUND-OPERATING(48-53)'!F198+'GENERAL FUND-OPERATING(48-53)'!F201+'GENERAL FUND-OPERATING(48-53)'!F202+'GENERAL FUND-OPERATING(48-53)'!F205+'GENERAL FUND-OPERATING(48-53)'!F206+'GENERAL FUND-OPERATING(48-53)'!F209+'GENERAL FUND-OPERATING(48-53)'!F210</f>
        <v>0</v>
      </c>
      <c r="E27" s="202"/>
      <c r="F27" s="202"/>
      <c r="G27" s="202"/>
      <c r="H27" s="202"/>
      <c r="I27" s="202"/>
      <c r="J27" s="202"/>
      <c r="K27" s="202"/>
      <c r="L27" s="210">
        <f>+'OPER.-NONMAJOR SP REV(B)(62-63)'!LD23+'OPER.-NONMAJOR SP REV(B)(62-63)'!LD24</f>
        <v>0</v>
      </c>
      <c r="M27" s="210">
        <f t="shared" si="2"/>
        <v>0</v>
      </c>
    </row>
    <row r="28" spans="1:13" ht="15">
      <c r="B28" s="285">
        <v>460000</v>
      </c>
      <c r="C28" s="6" t="s">
        <v>168</v>
      </c>
      <c r="D28" s="210">
        <f>+'GENERAL FUND-OPERATING(48-53)'!F215+'GENERAL FUND-OPERATING(48-53)'!F216+'GENERAL FUND-OPERATING(48-53)'!F219+'GENERAL FUND-OPERATING(48-53)'!F220+'GENERAL FUND-OPERATING(48-53)'!F223+'GENERAL FUND-OPERATING(48-53)'!F224+'GENERAL FUND-OPERATING(48-53)'!F227+'GENERAL FUND-OPERATING(48-53)'!F228+'GENERAL FUND-OPERATING(48-53)'!F231+'GENERAL FUND-OPERATING(48-53)'!F232+'GENERAL FUND-OPERATING(48-53)'!F235+'GENERAL FUND-OPERATING(48-53)'!F236</f>
        <v>0</v>
      </c>
      <c r="E28" s="202"/>
      <c r="F28" s="202"/>
      <c r="G28" s="202"/>
      <c r="H28" s="202"/>
      <c r="I28" s="202"/>
      <c r="J28" s="202"/>
      <c r="K28" s="202"/>
      <c r="L28" s="210">
        <f>+'OPER.-NONMAJOR SP REV(B)(62-63)'!LD26+'OPER.-NONMAJOR SP REV(B)(62-63)'!LD27</f>
        <v>0</v>
      </c>
      <c r="M28" s="210">
        <f t="shared" si="2"/>
        <v>0</v>
      </c>
    </row>
    <row r="29" spans="1:13" ht="15">
      <c r="B29" s="285">
        <v>470000</v>
      </c>
      <c r="C29" s="6" t="s">
        <v>169</v>
      </c>
      <c r="D29" s="210">
        <f>+'GENERAL FUND-OPERATING(48-53)'!F240+'GENERAL FUND-OPERATING(48-53)'!F241+'GENERAL FUND-OPERATING(48-53)'!F244+'GENERAL FUND-OPERATING(48-53)'!F245+'GENERAL FUND-OPERATING(48-53)'!F248+'GENERAL FUND-OPERATING(48-53)'!F249+'GENERAL FUND-OPERATING(48-53)'!F252+'GENERAL FUND-OPERATING(48-53)'!F253</f>
        <v>0</v>
      </c>
      <c r="E29" s="202"/>
      <c r="F29" s="202"/>
      <c r="G29" s="202"/>
      <c r="H29" s="202"/>
      <c r="I29" s="202"/>
      <c r="J29" s="202"/>
      <c r="K29" s="202"/>
      <c r="L29" s="210">
        <f>+'OPER.-NONMAJOR SP REV(B)(62-63)'!LD29+'OPER.-NONMAJOR SP REV(B)(62-63)'!LD30</f>
        <v>0</v>
      </c>
      <c r="M29" s="210">
        <f t="shared" si="2"/>
        <v>0</v>
      </c>
    </row>
    <row r="30" spans="1:13" ht="15">
      <c r="B30" s="285">
        <v>480000</v>
      </c>
      <c r="C30" s="6" t="s">
        <v>170</v>
      </c>
      <c r="D30" s="210">
        <f>+'GENERAL FUND-OPERATING(48-53)'!F257+'GENERAL FUND-OPERATING(48-53)'!F258+'GENERAL FUND-OPERATING(48-53)'!F263+'GENERAL FUND-OPERATING(48-53)'!F264+'GENERAL FUND-OPERATING(48-53)'!F267+'GENERAL FUND-OPERATING(48-53)'!F268</f>
        <v>0</v>
      </c>
      <c r="E30" s="202"/>
      <c r="F30" s="202"/>
      <c r="G30" s="202"/>
      <c r="H30" s="202"/>
      <c r="I30" s="202"/>
      <c r="J30" s="202"/>
      <c r="K30" s="202"/>
      <c r="L30" s="210">
        <f>+'OPER.-NONMAJOR SP REV(B)(62-63)'!LD32+'OPER.-NONMAJOR SP REV(B)(62-63)'!LD33</f>
        <v>0</v>
      </c>
      <c r="M30" s="210">
        <f t="shared" si="2"/>
        <v>0</v>
      </c>
    </row>
    <row r="31" spans="1:13" ht="15">
      <c r="B31" s="285">
        <v>490000</v>
      </c>
      <c r="C31" s="6" t="s">
        <v>2586</v>
      </c>
      <c r="D31" s="210"/>
      <c r="E31" s="202"/>
      <c r="F31" s="202"/>
      <c r="G31" s="202"/>
      <c r="H31" s="202"/>
      <c r="I31" s="202"/>
      <c r="J31" s="202"/>
      <c r="K31" s="202"/>
      <c r="L31" s="210"/>
      <c r="M31" s="210"/>
    </row>
    <row r="32" spans="1:13" ht="15">
      <c r="A32" s="219"/>
      <c r="B32" s="285"/>
      <c r="C32" s="6" t="s">
        <v>171</v>
      </c>
      <c r="D32" s="210">
        <f>+'GENERAL FUND-OPERATING(48-53)'!F271</f>
        <v>0</v>
      </c>
      <c r="E32" s="202"/>
      <c r="F32" s="202"/>
      <c r="G32" s="202"/>
      <c r="H32" s="202"/>
      <c r="I32" s="202"/>
      <c r="J32" s="202"/>
      <c r="K32" s="202"/>
      <c r="L32" s="210">
        <f>+'OPER.-NONMAJOR SP REV(B)(62-63)'!LD36+'OPER.-NONMAJOR DEBT SER.(65-66)'!BD31</f>
        <v>0</v>
      </c>
      <c r="M32" s="234">
        <f t="shared" ref="M32:M37" si="3">SUM(D32:L32)</f>
        <v>0</v>
      </c>
    </row>
    <row r="33" spans="1:13" ht="15">
      <c r="B33" s="285"/>
      <c r="C33" s="6" t="s">
        <v>172</v>
      </c>
      <c r="D33" s="210">
        <f>+'GENERAL FUND-OPERATING(48-53)'!F272</f>
        <v>0</v>
      </c>
      <c r="E33" s="202"/>
      <c r="F33" s="202"/>
      <c r="G33" s="202"/>
      <c r="H33" s="202"/>
      <c r="I33" s="202"/>
      <c r="J33" s="202"/>
      <c r="K33" s="202"/>
      <c r="L33" s="210">
        <f>+'OPER.-NONMAJOR SP REV(B)(62-63)'!LD37+'OPER.-NONMAJOR DEBT SER.(65-66)'!BD32</f>
        <v>0</v>
      </c>
      <c r="M33" s="234">
        <f t="shared" si="3"/>
        <v>0</v>
      </c>
    </row>
    <row r="34" spans="1:13" ht="15">
      <c r="B34" s="285"/>
      <c r="C34" s="6"/>
      <c r="D34" s="210"/>
      <c r="E34" s="202"/>
      <c r="F34" s="202"/>
      <c r="G34" s="202"/>
      <c r="H34" s="202"/>
      <c r="I34" s="202"/>
      <c r="J34" s="202"/>
      <c r="K34" s="202"/>
      <c r="L34" s="210"/>
      <c r="M34" s="234">
        <f t="shared" si="3"/>
        <v>0</v>
      </c>
    </row>
    <row r="35" spans="1:13" ht="15">
      <c r="B35" s="285"/>
      <c r="C35" s="6" t="s">
        <v>128</v>
      </c>
      <c r="D35" s="210">
        <f>SUMIF('GENERAL FUND-OPERATING(48-53)'!A47:A277,"=900",'GENERAL FUND-OPERATING(48-53)'!F47:F277)</f>
        <v>0</v>
      </c>
      <c r="E35" s="202"/>
      <c r="F35" s="202"/>
      <c r="G35" s="202"/>
      <c r="H35" s="202"/>
      <c r="I35" s="202"/>
      <c r="J35" s="202"/>
      <c r="K35" s="202"/>
      <c r="L35" s="210">
        <f>+'OPER.-NONMAJOR SP REV(B)(62-63)'!LD34+'OPER.-NONMAJOR CAP. PROJ(68-69)'!BI33+'OPER.-PERMANENT FUNDS(71)'!H33</f>
        <v>0</v>
      </c>
      <c r="M35" s="234">
        <f t="shared" si="3"/>
        <v>0</v>
      </c>
    </row>
    <row r="36" spans="1:13" ht="15">
      <c r="B36" s="285">
        <v>500000</v>
      </c>
      <c r="C36" s="6" t="s">
        <v>129</v>
      </c>
      <c r="D36" s="210"/>
      <c r="E36" s="202"/>
      <c r="F36" s="202"/>
      <c r="G36" s="202"/>
      <c r="H36" s="202"/>
      <c r="I36" s="202"/>
      <c r="J36" s="202"/>
      <c r="K36" s="202"/>
      <c r="L36" s="210"/>
      <c r="M36" s="234">
        <f t="shared" si="3"/>
        <v>0</v>
      </c>
    </row>
    <row r="37" spans="1:13" ht="15.75" thickBot="1">
      <c r="B37" s="285">
        <v>510000</v>
      </c>
      <c r="C37" s="6" t="s">
        <v>130</v>
      </c>
      <c r="D37" s="211">
        <f>+'GENERAL FUND-OPERATING(48-53)'!F273</f>
        <v>0</v>
      </c>
      <c r="E37" s="204"/>
      <c r="F37" s="204"/>
      <c r="G37" s="204"/>
      <c r="H37" s="204"/>
      <c r="I37" s="204"/>
      <c r="J37" s="204"/>
      <c r="K37" s="204"/>
      <c r="L37" s="211">
        <f>+'OPER.-NONMAJOR SP REV(B)(62-63)'!LD38+'OPER.-NONMAJOR DEBT SER.(65-66)'!BD33+'OPER.-NONMAJOR CAP. PROJ(68-69)'!BI32+'OPER.-PERMANENT FUNDS(71)'!H32</f>
        <v>0</v>
      </c>
      <c r="M37" s="234">
        <f t="shared" si="3"/>
        <v>0</v>
      </c>
    </row>
    <row r="38" spans="1:13" ht="16.5" thickBot="1">
      <c r="A38" s="219"/>
      <c r="B38" s="285"/>
      <c r="C38" s="9" t="s">
        <v>173</v>
      </c>
      <c r="D38" s="212">
        <f t="shared" ref="D38:M38" si="4">SUM(D22:D37)</f>
        <v>0</v>
      </c>
      <c r="E38" s="212">
        <f t="shared" si="4"/>
        <v>0</v>
      </c>
      <c r="F38" s="212">
        <f t="shared" si="4"/>
        <v>0</v>
      </c>
      <c r="G38" s="212">
        <f t="shared" si="4"/>
        <v>0</v>
      </c>
      <c r="H38" s="212">
        <f t="shared" si="4"/>
        <v>0</v>
      </c>
      <c r="I38" s="212">
        <f t="shared" si="4"/>
        <v>0</v>
      </c>
      <c r="J38" s="212">
        <f t="shared" si="4"/>
        <v>0</v>
      </c>
      <c r="K38" s="212">
        <f t="shared" si="4"/>
        <v>0</v>
      </c>
      <c r="L38" s="212">
        <f t="shared" si="4"/>
        <v>0</v>
      </c>
      <c r="M38" s="235">
        <f t="shared" si="4"/>
        <v>0</v>
      </c>
    </row>
    <row r="39" spans="1:13" ht="31.5">
      <c r="B39" s="285"/>
      <c r="C39" s="287" t="s">
        <v>616</v>
      </c>
      <c r="D39" s="210">
        <f t="shared" ref="D39:M39" si="5">+D19-D38</f>
        <v>0</v>
      </c>
      <c r="E39" s="210">
        <f>+E19-E38</f>
        <v>0</v>
      </c>
      <c r="F39" s="210">
        <f t="shared" si="5"/>
        <v>0</v>
      </c>
      <c r="G39" s="210">
        <f t="shared" si="5"/>
        <v>0</v>
      </c>
      <c r="H39" s="210">
        <f t="shared" si="5"/>
        <v>0</v>
      </c>
      <c r="I39" s="210">
        <f t="shared" si="5"/>
        <v>0</v>
      </c>
      <c r="J39" s="210">
        <f t="shared" si="5"/>
        <v>0</v>
      </c>
      <c r="K39" s="210">
        <f t="shared" si="5"/>
        <v>0</v>
      </c>
      <c r="L39" s="210">
        <f t="shared" si="5"/>
        <v>0</v>
      </c>
      <c r="M39" s="210">
        <f t="shared" si="5"/>
        <v>0</v>
      </c>
    </row>
    <row r="40" spans="1:13" ht="15.75">
      <c r="B40" s="285"/>
      <c r="C40" s="8" t="s">
        <v>174</v>
      </c>
      <c r="D40" s="210"/>
      <c r="E40" s="202"/>
      <c r="F40" s="202"/>
      <c r="G40" s="202"/>
      <c r="H40" s="202"/>
      <c r="I40" s="202"/>
      <c r="J40" s="202"/>
      <c r="K40" s="202"/>
      <c r="L40" s="210"/>
      <c r="M40" s="210"/>
    </row>
    <row r="41" spans="1:13" ht="15">
      <c r="B41" s="285" t="s">
        <v>131</v>
      </c>
      <c r="C41" s="6" t="s">
        <v>314</v>
      </c>
      <c r="D41" s="210">
        <f>+'GENERAL FUND-OPERATING(48-53)'!F277</f>
        <v>0</v>
      </c>
      <c r="E41" s="202"/>
      <c r="F41" s="202"/>
      <c r="G41" s="202"/>
      <c r="H41" s="202"/>
      <c r="I41" s="202"/>
      <c r="J41" s="202"/>
      <c r="K41" s="202"/>
      <c r="L41" s="210">
        <f>+'OPER.-NONMAJOR SP REV(B)(62-63)'!LD42+'OPER.-NONMAJOR CAP. PROJ(68-69)'!BI37+'OPER.-PERMANENT FUNDS(71)'!H37</f>
        <v>0</v>
      </c>
      <c r="M41" s="234">
        <f t="shared" ref="M41:M54" si="6">SUM(D41:L41)</f>
        <v>0</v>
      </c>
    </row>
    <row r="42" spans="1:13" ht="15">
      <c r="B42" s="285" t="s">
        <v>131</v>
      </c>
      <c r="C42" s="6" t="s">
        <v>315</v>
      </c>
      <c r="D42" s="210">
        <f>+'GENERAL FUND-OPERATING(48-53)'!F278</f>
        <v>0</v>
      </c>
      <c r="E42" s="202"/>
      <c r="F42" s="202"/>
      <c r="G42" s="202"/>
      <c r="H42" s="202"/>
      <c r="I42" s="202"/>
      <c r="J42" s="202"/>
      <c r="K42" s="202"/>
      <c r="L42" s="210">
        <f>+'OPER.-NONMAJOR SP REV(B)(62-63)'!LD43+'OPER.-NONMAJOR CAP. PROJ(68-69)'!BI38+'OPER.-PERMANENT FUNDS(71)'!H38</f>
        <v>0</v>
      </c>
      <c r="M42" s="234">
        <f t="shared" si="6"/>
        <v>0</v>
      </c>
    </row>
    <row r="43" spans="1:13" ht="15">
      <c r="B43" s="285">
        <v>381050</v>
      </c>
      <c r="C43" s="6" t="s">
        <v>2585</v>
      </c>
      <c r="D43" s="210">
        <f>+'GENERAL FUND-OPERATING(48-53)'!F279</f>
        <v>0</v>
      </c>
      <c r="E43" s="202"/>
      <c r="F43" s="202"/>
      <c r="G43" s="202"/>
      <c r="H43" s="202"/>
      <c r="I43" s="202"/>
      <c r="J43" s="202"/>
      <c r="K43" s="202"/>
      <c r="L43" s="210">
        <f>+'OPER.-NONMAJOR SP REV(B)(62-63)'!LD44+'OPER.-NONMAJOR CAP. PROJ(68-69)'!BI39+'OPER.-PERMANENT FUNDS(71)'!H39</f>
        <v>0</v>
      </c>
      <c r="M43" s="234">
        <f t="shared" si="6"/>
        <v>0</v>
      </c>
    </row>
    <row r="44" spans="1:13" ht="15">
      <c r="B44" s="285">
        <v>381070</v>
      </c>
      <c r="C44" s="6" t="s">
        <v>370</v>
      </c>
      <c r="D44" s="210">
        <f>+'GENERAL FUND-OPERATING(48-53)'!F280</f>
        <v>0</v>
      </c>
      <c r="E44" s="202"/>
      <c r="F44" s="202"/>
      <c r="G44" s="202"/>
      <c r="H44" s="202"/>
      <c r="I44" s="202"/>
      <c r="J44" s="202"/>
      <c r="K44" s="202"/>
      <c r="L44" s="210">
        <f>+'OPER.-NONMAJOR SP REV(B)(62-63)'!LD45+'OPER.-NONMAJOR CAP. PROJ(68-69)'!BI40+'OPER.-PERMANENT FUNDS(71)'!H40</f>
        <v>0</v>
      </c>
      <c r="M44" s="234">
        <f t="shared" si="6"/>
        <v>0</v>
      </c>
    </row>
    <row r="45" spans="1:13" ht="15">
      <c r="B45" s="285">
        <v>382010</v>
      </c>
      <c r="C45" s="6" t="s">
        <v>849</v>
      </c>
      <c r="D45" s="210">
        <f>+'GENERAL FUND-OPERATING(48-53)'!F281</f>
        <v>0</v>
      </c>
      <c r="E45" s="202"/>
      <c r="F45" s="202"/>
      <c r="G45" s="202"/>
      <c r="H45" s="202"/>
      <c r="I45" s="202"/>
      <c r="J45" s="202"/>
      <c r="K45" s="202"/>
      <c r="L45" s="210">
        <f>+'OPER.-NONMAJOR SP REV(B)(62-63)'!LD46+'OPER.-NONMAJOR DEBT SER.(65-66)'!BD37+'OPER.-NONMAJOR CAP. PROJ(68-69)'!BI41+'OPER.-PERMANENT FUNDS(71)'!H41</f>
        <v>0</v>
      </c>
      <c r="M45" s="234">
        <f t="shared" si="6"/>
        <v>0</v>
      </c>
    </row>
    <row r="46" spans="1:13" ht="15">
      <c r="B46" s="285">
        <v>383000</v>
      </c>
      <c r="C46" s="6" t="s">
        <v>175</v>
      </c>
      <c r="D46" s="210">
        <f>+'GENERAL FUND-OPERATING(48-53)'!F282</f>
        <v>0</v>
      </c>
      <c r="E46" s="202"/>
      <c r="F46" s="202"/>
      <c r="G46" s="202"/>
      <c r="H46" s="202"/>
      <c r="I46" s="202"/>
      <c r="J46" s="202"/>
      <c r="K46" s="202"/>
      <c r="L46" s="210">
        <f>+'OPER.-NONMAJOR SP REV(B)(62-63)'!LD47+'OPER.-NONMAJOR DEBT SER.(65-66)'!BD38+'OPER.-NONMAJOR CAP. PROJ(68-69)'!BI42+'OPER.-PERMANENT FUNDS(71)'!H42</f>
        <v>0</v>
      </c>
      <c r="M46" s="234">
        <f t="shared" si="6"/>
        <v>0</v>
      </c>
    </row>
    <row r="47" spans="1:13" ht="15.75" thickBot="1">
      <c r="B47" s="285">
        <v>521000</v>
      </c>
      <c r="C47" s="6" t="s">
        <v>1221</v>
      </c>
      <c r="D47" s="210">
        <f>+'GENERAL FUND-OPERATING(48-53)'!F283</f>
        <v>0</v>
      </c>
      <c r="E47" s="202"/>
      <c r="F47" s="202"/>
      <c r="G47" s="202"/>
      <c r="H47" s="202"/>
      <c r="I47" s="202"/>
      <c r="J47" s="202"/>
      <c r="K47" s="202"/>
      <c r="L47" s="210">
        <f>+'OPER.-NONMAJOR SP REV(B)(62-63)'!LD48+'OPER.-NONMAJOR DEBT SER.(65-66)'!BD39+'OPER.-NONMAJOR CAP. PROJ(68-69)'!BI43+'OPER.-PERMANENT FUNDS(71)'!H43</f>
        <v>0</v>
      </c>
      <c r="M47" s="234">
        <f t="shared" si="6"/>
        <v>0</v>
      </c>
    </row>
    <row r="48" spans="1:13" ht="16.5" thickBot="1">
      <c r="B48" s="284"/>
      <c r="C48" s="9" t="s">
        <v>179</v>
      </c>
      <c r="D48" s="212">
        <f ca="1">SUM(D41:D54)</f>
        <v>0</v>
      </c>
      <c r="E48" s="212">
        <f>SUM(E41:E47)</f>
        <v>0</v>
      </c>
      <c r="F48" s="212">
        <f t="shared" ref="F48:M48" si="7">SUM(F41:F47)</f>
        <v>0</v>
      </c>
      <c r="G48" s="212">
        <f t="shared" si="7"/>
        <v>0</v>
      </c>
      <c r="H48" s="212">
        <f t="shared" si="7"/>
        <v>0</v>
      </c>
      <c r="I48" s="212">
        <f t="shared" si="7"/>
        <v>0</v>
      </c>
      <c r="J48" s="212">
        <f t="shared" si="7"/>
        <v>0</v>
      </c>
      <c r="K48" s="212">
        <f t="shared" si="7"/>
        <v>0</v>
      </c>
      <c r="L48" s="212">
        <f t="shared" si="7"/>
        <v>0</v>
      </c>
      <c r="M48" s="212">
        <f t="shared" si="7"/>
        <v>0</v>
      </c>
    </row>
    <row r="49" spans="2:13" ht="15.75">
      <c r="B49" s="284"/>
      <c r="C49" s="9"/>
      <c r="D49" s="210"/>
      <c r="E49" s="210"/>
      <c r="F49" s="210"/>
      <c r="G49" s="210"/>
      <c r="H49" s="210"/>
      <c r="I49" s="210"/>
      <c r="J49" s="210"/>
      <c r="K49" s="210"/>
      <c r="L49" s="210"/>
      <c r="M49" s="210"/>
    </row>
    <row r="50" spans="2:13" ht="15.75">
      <c r="B50" s="285"/>
      <c r="C50" s="8" t="s">
        <v>3340</v>
      </c>
      <c r="D50" s="210"/>
      <c r="E50" s="202"/>
      <c r="F50" s="202"/>
      <c r="G50" s="202"/>
      <c r="H50" s="202"/>
      <c r="I50" s="202"/>
      <c r="J50" s="202"/>
      <c r="K50" s="202"/>
      <c r="L50" s="210"/>
      <c r="M50" s="210"/>
    </row>
    <row r="51" spans="2:13" ht="15">
      <c r="B51" s="285">
        <v>384000</v>
      </c>
      <c r="C51" s="1199" t="s">
        <v>3193</v>
      </c>
      <c r="D51" s="210">
        <f>+'GENERAL FUND-OPERATING(48-53)'!F286</f>
        <v>0</v>
      </c>
      <c r="E51" s="202"/>
      <c r="F51" s="202"/>
      <c r="G51" s="202"/>
      <c r="H51" s="202"/>
      <c r="I51" s="202"/>
      <c r="J51" s="202"/>
      <c r="K51" s="202"/>
      <c r="L51" s="210">
        <f>+'OPER.-NONMAJOR SP REV(B)(62-63)'!LD51+'OPER.-NONMAJOR DEBT SER.(65-66)'!BD42+'OPER.-NONMAJOR CAP. PROJ(68-69)'!BI46+'OPER.-PERMANENT FUNDS(71)'!H46</f>
        <v>0</v>
      </c>
      <c r="M51" s="234">
        <f t="shared" si="6"/>
        <v>0</v>
      </c>
    </row>
    <row r="52" spans="2:13" ht="15">
      <c r="B52" s="285">
        <v>385000</v>
      </c>
      <c r="C52" s="1199" t="s">
        <v>3193</v>
      </c>
      <c r="D52" s="210">
        <f>+'GENERAL FUND-OPERATING(48-53)'!F287</f>
        <v>0</v>
      </c>
      <c r="E52" s="202"/>
      <c r="F52" s="202"/>
      <c r="G52" s="202"/>
      <c r="H52" s="202"/>
      <c r="I52" s="202"/>
      <c r="J52" s="202"/>
      <c r="K52" s="202"/>
      <c r="L52" s="210">
        <f>+'OPER.-NONMAJOR SP REV(B)(62-63)'!LD52+'OPER.-NONMAJOR DEBT SER.(65-66)'!BD43+'OPER.-NONMAJOR CAP. PROJ(68-69)'!BI47+'OPER.-PERMANENT FUNDS(71)'!H47</f>
        <v>0</v>
      </c>
      <c r="M52" s="234">
        <f t="shared" si="6"/>
        <v>0</v>
      </c>
    </row>
    <row r="53" spans="2:13" ht="15">
      <c r="B53" s="285">
        <v>524000</v>
      </c>
      <c r="C53" s="1199" t="s">
        <v>3194</v>
      </c>
      <c r="D53" s="210">
        <f>+'GENERAL FUND-OPERATING(48-53)'!F288</f>
        <v>0</v>
      </c>
      <c r="E53" s="202"/>
      <c r="F53" s="202"/>
      <c r="G53" s="202"/>
      <c r="H53" s="202"/>
      <c r="I53" s="202"/>
      <c r="J53" s="202"/>
      <c r="K53" s="202"/>
      <c r="L53" s="210">
        <f>+'OPER.-NONMAJOR SP REV(B)(62-63)'!LD53+'OPER.-NONMAJOR DEBT SER.(65-66)'!BD44+'OPER.-NONMAJOR CAP. PROJ(68-69)'!BI48+'OPER.-PERMANENT FUNDS(71)'!H48</f>
        <v>0</v>
      </c>
      <c r="M53" s="234">
        <f t="shared" si="6"/>
        <v>0</v>
      </c>
    </row>
    <row r="54" spans="2:13" ht="15.75" thickBot="1">
      <c r="B54" s="284">
        <v>525000</v>
      </c>
      <c r="C54" s="1199" t="s">
        <v>3194</v>
      </c>
      <c r="D54" s="210">
        <f>+'GENERAL FUND-OPERATING(48-53)'!F289</f>
        <v>0</v>
      </c>
      <c r="E54" s="204"/>
      <c r="F54" s="204"/>
      <c r="G54" s="204"/>
      <c r="H54" s="204"/>
      <c r="I54" s="204"/>
      <c r="J54" s="204"/>
      <c r="K54" s="204"/>
      <c r="L54" s="210">
        <f>+'OPER.-NONMAJOR SP REV(B)(62-63)'!LD54+'OPER.-NONMAJOR DEBT SER.(65-66)'!BD45+'OPER.-NONMAJOR CAP. PROJ(68-69)'!BI49+'OPER.-PERMANENT FUNDS(71)'!H49</f>
        <v>0</v>
      </c>
      <c r="M54" s="234">
        <f t="shared" si="6"/>
        <v>0</v>
      </c>
    </row>
    <row r="55" spans="2:13" ht="16.5" thickBot="1">
      <c r="B55" s="284"/>
      <c r="C55" s="9" t="s">
        <v>3341</v>
      </c>
      <c r="D55" s="212"/>
      <c r="E55" s="212">
        <f>SUM(E51:E54)</f>
        <v>0</v>
      </c>
      <c r="F55" s="212">
        <f t="shared" ref="F55:K55" si="8">SUM(F51:F54)</f>
        <v>0</v>
      </c>
      <c r="G55" s="212">
        <f t="shared" si="8"/>
        <v>0</v>
      </c>
      <c r="H55" s="212">
        <f t="shared" si="8"/>
        <v>0</v>
      </c>
      <c r="I55" s="212">
        <f t="shared" si="8"/>
        <v>0</v>
      </c>
      <c r="J55" s="212">
        <f t="shared" si="8"/>
        <v>0</v>
      </c>
      <c r="K55" s="212">
        <f t="shared" si="8"/>
        <v>0</v>
      </c>
      <c r="L55" s="212">
        <f>SUM(L51:L54)</f>
        <v>0</v>
      </c>
      <c r="M55" s="212">
        <f t="shared" ref="M55" si="9">SUM(M51:M54)</f>
        <v>0</v>
      </c>
    </row>
    <row r="56" spans="2:13" ht="15">
      <c r="B56" s="284"/>
      <c r="C56" s="6"/>
      <c r="D56" s="210"/>
      <c r="E56" s="202"/>
      <c r="F56" s="202"/>
      <c r="G56" s="202"/>
      <c r="H56" s="202"/>
      <c r="I56" s="202"/>
      <c r="J56" s="202"/>
      <c r="K56" s="202"/>
      <c r="L56" s="210"/>
      <c r="M56" s="234"/>
    </row>
    <row r="57" spans="2:13" ht="15.75">
      <c r="B57" s="284"/>
      <c r="C57" s="9" t="s">
        <v>180</v>
      </c>
      <c r="D57" s="210">
        <f ca="1">+D39+D48</f>
        <v>0</v>
      </c>
      <c r="E57" s="210">
        <f>+E39+E48+E55</f>
        <v>0</v>
      </c>
      <c r="F57" s="210">
        <f t="shared" ref="F57:K57" si="10">+F39+F48+F55</f>
        <v>0</v>
      </c>
      <c r="G57" s="210">
        <f t="shared" si="10"/>
        <v>0</v>
      </c>
      <c r="H57" s="210">
        <f t="shared" si="10"/>
        <v>0</v>
      </c>
      <c r="I57" s="210">
        <f t="shared" si="10"/>
        <v>0</v>
      </c>
      <c r="J57" s="210">
        <f t="shared" si="10"/>
        <v>0</v>
      </c>
      <c r="K57" s="210">
        <f t="shared" si="10"/>
        <v>0</v>
      </c>
      <c r="L57" s="210">
        <f>+L39+L48+L55</f>
        <v>0</v>
      </c>
      <c r="M57" s="210">
        <f>+M39+M48+M55</f>
        <v>0</v>
      </c>
    </row>
    <row r="58" spans="2:13" ht="31.5">
      <c r="B58" s="225"/>
      <c r="C58" s="232" t="s">
        <v>3343</v>
      </c>
      <c r="D58" s="210">
        <f>+'GENERAL FUND-OPERATING(48-53)'!F292</f>
        <v>0</v>
      </c>
      <c r="E58" s="202"/>
      <c r="F58" s="202"/>
      <c r="G58" s="202"/>
      <c r="H58" s="202"/>
      <c r="I58" s="202"/>
      <c r="J58" s="202"/>
      <c r="K58" s="202"/>
      <c r="L58" s="210">
        <f>+'OPER.-NONMAJOR SP REV(B)(62-63)'!LD58+'OPER.-NONMAJOR DEBT SER.(65-66)'!BD49+'OPER.-NONMAJOR CAP. PROJ(68-69)'!BI53+'OPER.-PERMANENT FUNDS(71)'!H53</f>
        <v>0</v>
      </c>
      <c r="M58" s="234">
        <f>SUM(D58:L58)</f>
        <v>0</v>
      </c>
    </row>
    <row r="59" spans="2:13" ht="66" customHeight="1">
      <c r="B59" s="225"/>
      <c r="C59" s="232" t="s">
        <v>3122</v>
      </c>
      <c r="D59" s="202"/>
      <c r="E59" s="202"/>
      <c r="F59" s="202"/>
      <c r="G59" s="202"/>
      <c r="H59" s="202"/>
      <c r="I59" s="202"/>
      <c r="J59" s="202"/>
      <c r="K59" s="202"/>
      <c r="L59" s="210">
        <f>+'OPER.-NONMAJOR SP REV(B)(62-63)'!LD59+'OPER.-NONMAJOR DEBT SER.(65-66)'!BD50+'OPER.-NONMAJOR CAP. PROJ(68-69)'!BI54+'OPER.-PERMANENT FUNDS(71)'!H54</f>
        <v>0</v>
      </c>
      <c r="M59" s="234">
        <f>SUM(D59:L59)</f>
        <v>0</v>
      </c>
    </row>
    <row r="60" spans="2:13" ht="31.5">
      <c r="B60" s="225"/>
      <c r="C60" s="232" t="s">
        <v>3125</v>
      </c>
      <c r="D60" s="202"/>
      <c r="E60" s="202"/>
      <c r="F60" s="202"/>
      <c r="G60" s="202"/>
      <c r="H60" s="202"/>
      <c r="I60" s="202"/>
      <c r="J60" s="202"/>
      <c r="K60" s="202"/>
      <c r="L60" s="210">
        <f>+'OPER.-NONMAJOR SP REV(B)(62-63)'!LD60+'OPER.-NONMAJOR DEBT SER.(65-66)'!BD51+'OPER.-NONMAJOR CAP. PROJ(68-69)'!BI55+'OPER.-PERMANENT FUNDS(71)'!H55</f>
        <v>0</v>
      </c>
      <c r="M60" s="234">
        <f>SUM(D60:L60)</f>
        <v>0</v>
      </c>
    </row>
    <row r="61" spans="2:13" ht="31.5">
      <c r="B61" s="225"/>
      <c r="C61" s="232" t="s">
        <v>3123</v>
      </c>
      <c r="D61" s="202"/>
      <c r="E61" s="202"/>
      <c r="F61" s="202"/>
      <c r="G61" s="202"/>
      <c r="H61" s="202"/>
      <c r="I61" s="202"/>
      <c r="J61" s="202"/>
      <c r="K61" s="202"/>
      <c r="L61" s="210">
        <f>+'OPER.-NONMAJOR SP REV(B)(62-63)'!LD61+'OPER.-NONMAJOR DEBT SER.(65-66)'!BD52+'OPER.-NONMAJOR CAP. PROJ(68-69)'!BI56+'OPER.-PERMANENT FUNDS(71)'!H56</f>
        <v>0</v>
      </c>
      <c r="M61" s="234">
        <f>SUM(D61:L61)</f>
        <v>0</v>
      </c>
    </row>
    <row r="62" spans="2:13" ht="16.5" thickBot="1">
      <c r="B62" s="225"/>
      <c r="C62" s="201" t="s">
        <v>3124</v>
      </c>
      <c r="D62" s="211">
        <f>+'GENERAL FUND-OPERATING(48-53)'!F295</f>
        <v>0</v>
      </c>
      <c r="E62" s="204"/>
      <c r="F62" s="204"/>
      <c r="G62" s="204"/>
      <c r="H62" s="204"/>
      <c r="I62" s="204"/>
      <c r="J62" s="204"/>
      <c r="K62" s="204"/>
      <c r="L62" s="211">
        <f>+'OPER.-NONMAJOR SP REV(B)(62-63)'!LD62+'OPER.-NONMAJOR DEBT SER.(65-66)'!BD53+'OPER.-NONMAJOR CAP. PROJ(68-69)'!BI57+'OPER.-PERMANENT FUNDS(71)'!H57</f>
        <v>0</v>
      </c>
      <c r="M62" s="236">
        <f>SUM(D62:L62)</f>
        <v>0</v>
      </c>
    </row>
    <row r="63" spans="2:13" ht="32.25" thickBot="1">
      <c r="B63" s="225"/>
      <c r="C63" s="232" t="s">
        <v>3344</v>
      </c>
      <c r="D63" s="211">
        <f t="shared" ref="D63:M63" si="11">SUM(D58:D62)</f>
        <v>0</v>
      </c>
      <c r="E63" s="211">
        <f>SUM(E58:E62)</f>
        <v>0</v>
      </c>
      <c r="F63" s="211">
        <f t="shared" si="11"/>
        <v>0</v>
      </c>
      <c r="G63" s="211">
        <f t="shared" si="11"/>
        <v>0</v>
      </c>
      <c r="H63" s="211">
        <f t="shared" si="11"/>
        <v>0</v>
      </c>
      <c r="I63" s="211">
        <f t="shared" si="11"/>
        <v>0</v>
      </c>
      <c r="J63" s="211">
        <f t="shared" si="11"/>
        <v>0</v>
      </c>
      <c r="K63" s="211">
        <f t="shared" si="11"/>
        <v>0</v>
      </c>
      <c r="L63" s="211">
        <f t="shared" si="11"/>
        <v>0</v>
      </c>
      <c r="M63" s="211">
        <f t="shared" si="11"/>
        <v>0</v>
      </c>
    </row>
    <row r="64" spans="2:13" ht="16.5" thickBot="1">
      <c r="B64" s="225"/>
      <c r="C64" s="201" t="s">
        <v>3345</v>
      </c>
      <c r="D64" s="224">
        <f ca="1">+D57+D63</f>
        <v>0</v>
      </c>
      <c r="E64" s="224">
        <f>+E57+E63</f>
        <v>0</v>
      </c>
      <c r="F64" s="224">
        <f t="shared" ref="F64:L64" si="12">+F57+F63</f>
        <v>0</v>
      </c>
      <c r="G64" s="224">
        <f t="shared" si="12"/>
        <v>0</v>
      </c>
      <c r="H64" s="224">
        <f t="shared" si="12"/>
        <v>0</v>
      </c>
      <c r="I64" s="224">
        <f t="shared" si="12"/>
        <v>0</v>
      </c>
      <c r="J64" s="224">
        <f t="shared" si="12"/>
        <v>0</v>
      </c>
      <c r="K64" s="224">
        <f t="shared" si="12"/>
        <v>0</v>
      </c>
      <c r="L64" s="224">
        <f t="shared" si="12"/>
        <v>0</v>
      </c>
      <c r="M64" s="224">
        <f>+M57+M63</f>
        <v>0</v>
      </c>
    </row>
    <row r="65" spans="2:13" ht="13.5" thickTop="1"/>
    <row r="66" spans="2:13" ht="15.75">
      <c r="B66" s="207"/>
      <c r="C66" s="209"/>
      <c r="D66" s="209"/>
      <c r="E66" s="209"/>
      <c r="F66" s="209"/>
      <c r="G66" s="249" t="s">
        <v>995</v>
      </c>
      <c r="H66" s="209"/>
      <c r="I66" s="209"/>
      <c r="J66" s="209"/>
      <c r="K66" s="209"/>
      <c r="L66" s="209"/>
      <c r="M66" s="209"/>
    </row>
  </sheetData>
  <sheetProtection algorithmName="SHA-512" hashValue="l5zlQs69Y0WBC0EO7GuposwKrFjRNJUu5gpt5d7w3D2N7K3DjhktUKYeXekijU8scfFcXPJ6Mg0GECtvb5NGlA==" saltValue="oGC6OE7t0r9lCwSBT5l7Lw==" spinCount="100000" sheet="1" formatCells="0" formatColumns="0" formatRows="0" delete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51" orientation="landscape"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heetViews>
  <sheetFormatPr defaultColWidth="8.85546875" defaultRowHeight="12.75"/>
  <cols>
    <col min="1" max="1" width="100.7109375" style="194" customWidth="1"/>
    <col min="2" max="3" width="15.7109375" style="194" customWidth="1"/>
    <col min="4" max="16384" width="8.85546875" style="194"/>
  </cols>
  <sheetData>
    <row r="1" spans="1:6" ht="18">
      <c r="A1" s="4" t="str">
        <f>+'COVER PAGE'!A9</f>
        <v>LOCAL GOVERNMENT NAME:</v>
      </c>
      <c r="B1" s="4"/>
      <c r="C1" s="2"/>
      <c r="D1" s="209"/>
      <c r="E1" s="209"/>
      <c r="F1" s="209"/>
    </row>
    <row r="2" spans="1:6" ht="18">
      <c r="A2" s="4" t="s">
        <v>304</v>
      </c>
      <c r="B2" s="4"/>
      <c r="C2" s="270"/>
      <c r="D2" s="209"/>
      <c r="E2" s="209"/>
      <c r="F2" s="209"/>
    </row>
    <row r="3" spans="1:6" ht="18">
      <c r="A3" s="4" t="s">
        <v>182</v>
      </c>
      <c r="B3" s="4"/>
      <c r="C3" s="270"/>
      <c r="D3" s="209"/>
      <c r="E3" s="209"/>
      <c r="F3" s="209"/>
    </row>
    <row r="4" spans="1:6" ht="18">
      <c r="A4" s="4" t="s">
        <v>307</v>
      </c>
      <c r="B4" s="4"/>
      <c r="C4" s="270"/>
      <c r="D4" s="209"/>
      <c r="E4" s="209"/>
      <c r="F4" s="209"/>
    </row>
    <row r="5" spans="1:6" ht="18">
      <c r="A5" s="4" t="str">
        <f>+'COVER PAGE'!A30</f>
        <v>FISCAL YEAR ENDING JUNE 30, 2026</v>
      </c>
      <c r="B5" s="4"/>
      <c r="C5" s="270"/>
      <c r="D5" s="209"/>
      <c r="E5" s="209"/>
      <c r="F5" s="209"/>
    </row>
    <row r="6" spans="1:6" ht="18">
      <c r="A6" s="192"/>
      <c r="B6" s="192"/>
      <c r="C6" s="215"/>
      <c r="D6" s="209"/>
      <c r="E6" s="209"/>
      <c r="F6" s="209"/>
    </row>
    <row r="7" spans="1:6" ht="15">
      <c r="C7" s="196"/>
    </row>
    <row r="8" spans="1:6" ht="16.5" thickBot="1">
      <c r="A8" s="201" t="s">
        <v>435</v>
      </c>
      <c r="B8" s="201"/>
      <c r="C8" s="236">
        <f>+'GOVERMENTAL FUNDS-OPERATING(16)'!M57</f>
        <v>0</v>
      </c>
    </row>
    <row r="9" spans="1:6" ht="15">
      <c r="A9" s="237" t="s">
        <v>1432</v>
      </c>
      <c r="B9" s="237"/>
      <c r="C9" s="210"/>
    </row>
    <row r="10" spans="1:6" ht="15">
      <c r="A10" s="196" t="s">
        <v>891</v>
      </c>
      <c r="B10" s="196"/>
      <c r="C10" s="210"/>
    </row>
    <row r="11" spans="1:6" ht="15">
      <c r="A11" s="196"/>
      <c r="B11" s="196"/>
      <c r="C11" s="210"/>
    </row>
    <row r="12" spans="1:6" ht="15">
      <c r="A12" s="196" t="s">
        <v>308</v>
      </c>
      <c r="B12" s="196"/>
      <c r="C12" s="210"/>
    </row>
    <row r="13" spans="1:6" ht="15">
      <c r="A13" s="196" t="s">
        <v>311</v>
      </c>
      <c r="B13" s="196"/>
      <c r="C13" s="210"/>
    </row>
    <row r="14" spans="1:6" ht="15.75" thickBot="1">
      <c r="A14" s="196" t="s">
        <v>2588</v>
      </c>
      <c r="B14" s="196"/>
      <c r="C14" s="211">
        <f>-'OP Conversion'!I35</f>
        <v>0</v>
      </c>
    </row>
    <row r="15" spans="1:6" ht="15.75" thickBot="1">
      <c r="A15" s="196" t="s">
        <v>2414</v>
      </c>
      <c r="B15" s="196"/>
      <c r="C15" s="211">
        <f>-'OP Conversion'!K38</f>
        <v>0</v>
      </c>
    </row>
    <row r="16" spans="1:6" ht="15.75" thickBot="1">
      <c r="A16" s="196"/>
      <c r="B16" s="196"/>
      <c r="C16" s="204"/>
    </row>
    <row r="17" spans="1:3" ht="15">
      <c r="A17" s="196" t="s">
        <v>106</v>
      </c>
      <c r="B17" s="196"/>
      <c r="C17" s="202"/>
    </row>
    <row r="18" spans="1:3" ht="15">
      <c r="A18" s="196" t="s">
        <v>840</v>
      </c>
      <c r="B18" s="196"/>
      <c r="C18" s="202"/>
    </row>
    <row r="19" spans="1:3" ht="15">
      <c r="A19" s="196" t="s">
        <v>841</v>
      </c>
      <c r="B19" s="196"/>
      <c r="C19" s="202"/>
    </row>
    <row r="20" spans="1:3" ht="15.75" thickBot="1">
      <c r="A20" s="196" t="s">
        <v>842</v>
      </c>
      <c r="B20" s="196"/>
      <c r="C20" s="204"/>
    </row>
    <row r="21" spans="1:3" ht="15.75" thickBot="1">
      <c r="A21" s="196" t="s">
        <v>802</v>
      </c>
      <c r="B21" s="196"/>
      <c r="C21" s="211">
        <f>-'OP Conversion'!C45</f>
        <v>0</v>
      </c>
    </row>
    <row r="22" spans="1:3" ht="15">
      <c r="A22" s="196"/>
      <c r="B22" s="196"/>
      <c r="C22" s="202"/>
    </row>
    <row r="23" spans="1:3" ht="15">
      <c r="A23" s="196" t="s">
        <v>843</v>
      </c>
      <c r="B23" s="196"/>
      <c r="C23" s="202"/>
    </row>
    <row r="24" spans="1:3" ht="15">
      <c r="A24" s="196" t="s">
        <v>844</v>
      </c>
      <c r="B24" s="196"/>
      <c r="C24" s="202"/>
    </row>
    <row r="25" spans="1:3" ht="15.75" thickBot="1">
      <c r="A25" s="196" t="s">
        <v>845</v>
      </c>
      <c r="B25" s="196"/>
      <c r="C25" s="204"/>
    </row>
    <row r="26" spans="1:3" ht="15.75" thickBot="1">
      <c r="A26" s="196" t="s">
        <v>1434</v>
      </c>
      <c r="B26" s="196"/>
      <c r="C26" s="211">
        <f>+'OP Conversion'!D19+'OP Conversion'!E19</f>
        <v>0</v>
      </c>
    </row>
    <row r="27" spans="1:3" ht="15.75" thickBot="1">
      <c r="A27" s="196" t="s">
        <v>1453</v>
      </c>
      <c r="B27" s="196"/>
      <c r="C27" s="205">
        <f>'OP Conversion'!F13</f>
        <v>0</v>
      </c>
    </row>
    <row r="28" spans="1:3" ht="15">
      <c r="A28" s="196" t="s">
        <v>894</v>
      </c>
      <c r="B28" s="196"/>
      <c r="C28" s="202"/>
    </row>
    <row r="29" spans="1:3" ht="15">
      <c r="A29" s="196" t="s">
        <v>1266</v>
      </c>
      <c r="B29" s="196"/>
      <c r="C29" s="202"/>
    </row>
    <row r="30" spans="1:3" ht="15.75" thickBot="1">
      <c r="A30" s="196" t="s">
        <v>2587</v>
      </c>
      <c r="B30" s="196"/>
      <c r="C30" s="211">
        <f>-'OP Conversion'!C43</f>
        <v>0</v>
      </c>
    </row>
    <row r="31" spans="1:3" ht="15.75" thickBot="1">
      <c r="A31" s="196" t="s">
        <v>895</v>
      </c>
      <c r="B31" s="196"/>
      <c r="C31" s="211">
        <f>-'OP Conversion'!C41</f>
        <v>0</v>
      </c>
    </row>
    <row r="32" spans="1:3" ht="15.75" thickBot="1">
      <c r="A32" s="196" t="s">
        <v>896</v>
      </c>
      <c r="B32" s="196"/>
      <c r="C32" s="211">
        <f>-'OP Conversion'!C44</f>
        <v>0</v>
      </c>
    </row>
    <row r="33" spans="1:3" ht="15">
      <c r="A33" s="196"/>
      <c r="B33" s="196"/>
      <c r="C33" s="202"/>
    </row>
    <row r="34" spans="1:3" ht="15">
      <c r="A34" s="196" t="s">
        <v>1433</v>
      </c>
      <c r="B34" s="196"/>
      <c r="C34" s="202"/>
    </row>
    <row r="35" spans="1:3" ht="15">
      <c r="A35" s="196" t="s">
        <v>2413</v>
      </c>
      <c r="B35" s="196"/>
      <c r="C35" s="202"/>
    </row>
    <row r="36" spans="1:3" ht="15.75" thickBot="1">
      <c r="A36" s="196" t="s">
        <v>2412</v>
      </c>
      <c r="B36" s="196"/>
      <c r="C36" s="204"/>
    </row>
    <row r="37" spans="1:3" ht="15.75" thickBot="1">
      <c r="A37" s="196" t="s">
        <v>828</v>
      </c>
      <c r="B37" s="196"/>
      <c r="C37" s="204"/>
    </row>
    <row r="38" spans="1:3" ht="15.75" thickBot="1">
      <c r="A38" s="196" t="s">
        <v>829</v>
      </c>
      <c r="B38" s="196"/>
      <c r="C38" s="204"/>
    </row>
    <row r="39" spans="1:3" ht="15">
      <c r="A39" s="196"/>
      <c r="B39" s="196"/>
      <c r="C39" s="202"/>
    </row>
    <row r="40" spans="1:3" ht="15">
      <c r="A40" s="196"/>
      <c r="B40" s="196"/>
      <c r="C40" s="202"/>
    </row>
    <row r="41" spans="1:3" ht="15">
      <c r="A41" s="196" t="s">
        <v>460</v>
      </c>
      <c r="B41" s="196"/>
      <c r="C41" s="202"/>
    </row>
    <row r="42" spans="1:3" ht="15">
      <c r="A42" s="196" t="s">
        <v>75</v>
      </c>
      <c r="B42" s="196"/>
      <c r="C42" s="202"/>
    </row>
    <row r="43" spans="1:3" ht="15">
      <c r="A43" s="196" t="s">
        <v>386</v>
      </c>
      <c r="B43" s="196"/>
      <c r="C43" s="202"/>
    </row>
    <row r="44" spans="1:3" ht="15">
      <c r="A44" s="196" t="s">
        <v>388</v>
      </c>
      <c r="B44" s="196"/>
      <c r="C44" s="202"/>
    </row>
    <row r="45" spans="1:3" ht="15">
      <c r="A45" s="196" t="s">
        <v>387</v>
      </c>
      <c r="B45" s="196"/>
      <c r="C45" s="202"/>
    </row>
    <row r="46" spans="1:3" ht="15.75" thickBot="1">
      <c r="A46" s="196" t="s">
        <v>1236</v>
      </c>
      <c r="B46" s="211">
        <f>+'CHANGE NET POSITION-PROP.(19)'!J53</f>
        <v>0</v>
      </c>
      <c r="C46" s="210"/>
    </row>
    <row r="47" spans="1:3" ht="15.75" thickBot="1">
      <c r="A47" s="196" t="s">
        <v>634</v>
      </c>
      <c r="B47" s="211">
        <f>+'CHANGE NET POSITION-PROP.(19)'!I63</f>
        <v>0</v>
      </c>
      <c r="C47" s="210"/>
    </row>
    <row r="48" spans="1:3" ht="15.75" thickBot="1">
      <c r="A48" s="196" t="s">
        <v>76</v>
      </c>
      <c r="B48" s="211">
        <f>+'CHANGE NET POSITION-PROP.(19)'!J25</f>
        <v>0</v>
      </c>
      <c r="C48" s="211">
        <f>+B46+B47+B48</f>
        <v>0</v>
      </c>
    </row>
    <row r="49" spans="1:3" ht="15">
      <c r="A49" s="196"/>
      <c r="B49" s="196"/>
      <c r="C49" s="202"/>
    </row>
    <row r="50" spans="1:3" ht="15">
      <c r="A50" s="196" t="s">
        <v>430</v>
      </c>
      <c r="B50" s="196"/>
      <c r="C50" s="202"/>
    </row>
    <row r="51" spans="1:3" ht="15">
      <c r="A51" s="196" t="s">
        <v>431</v>
      </c>
      <c r="B51" s="196"/>
      <c r="C51" s="202"/>
    </row>
    <row r="52" spans="1:3" ht="15">
      <c r="A52" s="196" t="s">
        <v>432</v>
      </c>
      <c r="B52" s="196"/>
      <c r="C52" s="202"/>
    </row>
    <row r="53" spans="1:3" ht="15.75" thickBot="1">
      <c r="A53" s="196" t="s">
        <v>433</v>
      </c>
      <c r="B53" s="196"/>
      <c r="C53" s="211">
        <f>-'OP Conversion'!M23-'OP Conversion'!M24-'OP Conversion'!M25-'OP Conversion'!M26-'OP Conversion'!M27-'OP Conversion'!M28-'OP Conversion'!M29-'OP Conversion'!M30-'OP Conversion'!M34</f>
        <v>0</v>
      </c>
    </row>
    <row r="54" spans="1:3" ht="15.75" thickBot="1">
      <c r="A54" s="196" t="s">
        <v>2013</v>
      </c>
      <c r="B54" s="196"/>
      <c r="C54" s="204">
        <f>-'OP Conversion'!F38</f>
        <v>0</v>
      </c>
    </row>
    <row r="55" spans="1:3" ht="15.75" thickBot="1">
      <c r="A55" s="196" t="s">
        <v>1454</v>
      </c>
      <c r="B55" s="196"/>
      <c r="C55" s="205"/>
    </row>
    <row r="56" spans="1:3" ht="15">
      <c r="A56" s="196"/>
      <c r="B56" s="196"/>
      <c r="C56" s="202"/>
    </row>
    <row r="57" spans="1:3" ht="16.5" thickBot="1">
      <c r="A57" s="199" t="s">
        <v>1235</v>
      </c>
      <c r="B57" s="199"/>
      <c r="C57" s="224">
        <f>SUM(C8:C55)</f>
        <v>0</v>
      </c>
    </row>
    <row r="58" spans="1:3" ht="15.75" thickTop="1">
      <c r="A58" s="196"/>
      <c r="B58" s="196"/>
    </row>
    <row r="59" spans="1:3" ht="15">
      <c r="A59" s="196"/>
      <c r="B59" s="355" t="s">
        <v>1400</v>
      </c>
      <c r="C59" s="356">
        <f>C57-'GW-STATEMENT OF ACTIVITIES(14A)'!I53</f>
        <v>0</v>
      </c>
    </row>
    <row r="60" spans="1:3" ht="15.75">
      <c r="A60" s="207" t="s">
        <v>996</v>
      </c>
      <c r="B60" s="207"/>
      <c r="C60" s="209"/>
    </row>
    <row r="61" spans="1:3" ht="15">
      <c r="A61" s="196"/>
      <c r="B61" s="196"/>
    </row>
    <row r="62" spans="1:3" ht="15">
      <c r="A62" s="196"/>
      <c r="B62" s="196"/>
    </row>
    <row r="63" spans="1:3" ht="15">
      <c r="A63" s="196"/>
      <c r="B63" s="196"/>
    </row>
    <row r="64" spans="1:3" ht="15">
      <c r="A64" s="196"/>
      <c r="B64" s="196"/>
    </row>
    <row r="65" spans="1:2" ht="15">
      <c r="A65" s="196"/>
      <c r="B65" s="196"/>
    </row>
    <row r="66" spans="1:2" ht="15">
      <c r="A66" s="196"/>
      <c r="B66" s="196"/>
    </row>
    <row r="67" spans="1:2" ht="15">
      <c r="A67" s="196"/>
      <c r="B67" s="196"/>
    </row>
    <row r="68" spans="1:2" ht="15">
      <c r="A68" s="196"/>
      <c r="B68" s="196"/>
    </row>
    <row r="69" spans="1:2" ht="15">
      <c r="A69" s="196"/>
      <c r="B69" s="196"/>
    </row>
    <row r="70" spans="1:2" ht="15">
      <c r="A70" s="196"/>
      <c r="B70" s="196"/>
    </row>
    <row r="71" spans="1:2" ht="15">
      <c r="A71" s="196"/>
      <c r="B71" s="196"/>
    </row>
    <row r="72" spans="1:2" ht="15">
      <c r="A72" s="196"/>
      <c r="B72" s="196"/>
    </row>
    <row r="73" spans="1:2" ht="15">
      <c r="A73" s="196"/>
      <c r="B73" s="196"/>
    </row>
    <row r="74" spans="1:2" ht="15">
      <c r="A74" s="196"/>
      <c r="B74" s="196"/>
    </row>
    <row r="75" spans="1:2" ht="15">
      <c r="A75" s="196"/>
      <c r="B75" s="196"/>
    </row>
    <row r="76" spans="1:2" ht="15">
      <c r="A76" s="196"/>
      <c r="B76" s="196"/>
    </row>
    <row r="77" spans="1:2" ht="15">
      <c r="A77" s="196"/>
      <c r="B77" s="196"/>
    </row>
    <row r="78" spans="1:2" ht="15">
      <c r="A78" s="196"/>
      <c r="B78" s="196"/>
    </row>
    <row r="79" spans="1:2" ht="15">
      <c r="A79" s="196"/>
      <c r="B79" s="196"/>
    </row>
    <row r="80" spans="1:2" ht="15">
      <c r="A80" s="196"/>
      <c r="B80" s="196"/>
    </row>
    <row r="81" spans="1:2" ht="15">
      <c r="A81" s="196"/>
      <c r="B81" s="196"/>
    </row>
    <row r="82" spans="1:2" ht="15">
      <c r="A82" s="196"/>
      <c r="B82" s="196"/>
    </row>
    <row r="83" spans="1:2" ht="15">
      <c r="A83" s="196"/>
      <c r="B83" s="196"/>
    </row>
    <row r="84" spans="1:2" ht="15">
      <c r="A84" s="196"/>
      <c r="B84" s="196"/>
    </row>
    <row r="85" spans="1:2" ht="15">
      <c r="A85" s="196"/>
      <c r="B85" s="196"/>
    </row>
    <row r="86" spans="1:2" ht="15">
      <c r="A86" s="196"/>
      <c r="B86" s="196"/>
    </row>
    <row r="87" spans="1:2" ht="15">
      <c r="A87" s="196"/>
      <c r="B87" s="196"/>
    </row>
    <row r="88" spans="1:2" ht="15">
      <c r="A88" s="196"/>
      <c r="B88" s="196"/>
    </row>
    <row r="89" spans="1:2" ht="15">
      <c r="A89" s="196"/>
      <c r="B89" s="196"/>
    </row>
    <row r="90" spans="1:2" ht="15">
      <c r="A90" s="196"/>
      <c r="B90" s="196"/>
    </row>
    <row r="91" spans="1:2" ht="15">
      <c r="A91" s="196"/>
      <c r="B91" s="196"/>
    </row>
    <row r="92" spans="1:2" ht="15">
      <c r="A92" s="196"/>
      <c r="B92" s="196"/>
    </row>
    <row r="93" spans="1:2" ht="15">
      <c r="A93" s="196"/>
      <c r="B93" s="196"/>
    </row>
    <row r="94" spans="1:2" ht="15">
      <c r="A94" s="196"/>
      <c r="B94" s="196"/>
    </row>
    <row r="95" spans="1:2" ht="15">
      <c r="A95" s="196"/>
      <c r="B95" s="196"/>
    </row>
    <row r="96" spans="1:2" ht="15">
      <c r="A96" s="196"/>
      <c r="B96" s="196"/>
    </row>
    <row r="97" spans="1:2" ht="15">
      <c r="A97" s="196"/>
      <c r="B97" s="196"/>
    </row>
    <row r="98" spans="1:2" ht="15">
      <c r="A98" s="196"/>
      <c r="B98" s="196"/>
    </row>
    <row r="99" spans="1:2" ht="15">
      <c r="A99" s="196"/>
      <c r="B99" s="196"/>
    </row>
    <row r="100" spans="1:2" ht="15">
      <c r="A100" s="196"/>
      <c r="B100" s="196"/>
    </row>
    <row r="101" spans="1:2" ht="15">
      <c r="A101" s="196"/>
      <c r="B101" s="196"/>
    </row>
    <row r="102" spans="1:2" ht="15">
      <c r="A102" s="196"/>
      <c r="B102" s="196"/>
    </row>
    <row r="103" spans="1:2" ht="15">
      <c r="A103" s="196"/>
      <c r="B103" s="196"/>
    </row>
    <row r="104" spans="1:2" ht="15">
      <c r="A104" s="196"/>
      <c r="B104" s="196"/>
    </row>
    <row r="105" spans="1:2" ht="15">
      <c r="A105" s="196"/>
      <c r="B105" s="196"/>
    </row>
    <row r="106" spans="1:2" ht="15">
      <c r="A106" s="196"/>
      <c r="B106" s="196"/>
    </row>
    <row r="107" spans="1:2" ht="15">
      <c r="A107" s="196"/>
      <c r="B107" s="196"/>
    </row>
    <row r="108" spans="1:2" ht="15">
      <c r="A108" s="196"/>
      <c r="B108" s="196"/>
    </row>
    <row r="109" spans="1:2" ht="15">
      <c r="A109" s="196"/>
      <c r="B109" s="196"/>
    </row>
    <row r="110" spans="1:2" ht="15">
      <c r="A110" s="196"/>
      <c r="B110" s="196"/>
    </row>
    <row r="111" spans="1:2" ht="15">
      <c r="A111" s="196"/>
      <c r="B111" s="196"/>
    </row>
    <row r="112" spans="1:2" ht="15">
      <c r="A112" s="196"/>
      <c r="B112" s="196"/>
    </row>
    <row r="113" spans="1:2" ht="15">
      <c r="A113" s="196"/>
      <c r="B113" s="196"/>
    </row>
    <row r="114" spans="1:2" ht="15">
      <c r="A114" s="196"/>
      <c r="B114" s="196"/>
    </row>
    <row r="115" spans="1:2" ht="15">
      <c r="A115" s="196"/>
      <c r="B115" s="196"/>
    </row>
    <row r="116" spans="1:2" ht="15">
      <c r="A116" s="196"/>
      <c r="B116" s="196"/>
    </row>
    <row r="117" spans="1:2" ht="15">
      <c r="A117" s="196"/>
      <c r="B117" s="196"/>
    </row>
    <row r="118" spans="1:2" ht="15">
      <c r="A118" s="196"/>
      <c r="B118" s="196"/>
    </row>
    <row r="119" spans="1:2" ht="15">
      <c r="A119" s="196"/>
      <c r="B119" s="196"/>
    </row>
    <row r="120" spans="1:2" ht="15">
      <c r="A120" s="196"/>
      <c r="B120" s="196"/>
    </row>
    <row r="121" spans="1:2" ht="15">
      <c r="A121" s="196"/>
      <c r="B121" s="196"/>
    </row>
    <row r="122" spans="1:2" ht="15">
      <c r="A122" s="196"/>
      <c r="B122" s="196"/>
    </row>
    <row r="123" spans="1:2" ht="15">
      <c r="A123" s="196"/>
      <c r="B123" s="196"/>
    </row>
    <row r="124" spans="1:2" ht="15">
      <c r="A124" s="196"/>
      <c r="B124" s="196"/>
    </row>
    <row r="125" spans="1:2" ht="15">
      <c r="A125" s="196"/>
      <c r="B125" s="196"/>
    </row>
    <row r="126" spans="1:2" ht="15">
      <c r="A126" s="196"/>
      <c r="B126" s="196"/>
    </row>
    <row r="127" spans="1:2" ht="15">
      <c r="A127" s="196"/>
      <c r="B127" s="196"/>
    </row>
    <row r="128" spans="1:2" ht="15">
      <c r="A128" s="196"/>
      <c r="B128" s="196"/>
    </row>
    <row r="129" spans="1:2" ht="15">
      <c r="A129" s="196"/>
      <c r="B129" s="196"/>
    </row>
    <row r="130" spans="1:2" ht="15">
      <c r="A130" s="196"/>
      <c r="B130" s="196"/>
    </row>
    <row r="131" spans="1:2" ht="15">
      <c r="A131" s="196"/>
      <c r="B131" s="196"/>
    </row>
    <row r="132" spans="1:2" ht="15">
      <c r="A132" s="196"/>
      <c r="B132" s="196"/>
    </row>
    <row r="133" spans="1:2" ht="15">
      <c r="A133" s="196"/>
      <c r="B133" s="196"/>
    </row>
    <row r="134" spans="1:2" ht="15">
      <c r="A134" s="196"/>
      <c r="B134" s="196"/>
    </row>
    <row r="135" spans="1:2" ht="15">
      <c r="A135" s="196"/>
      <c r="B135" s="196"/>
    </row>
    <row r="136" spans="1:2" ht="15">
      <c r="A136" s="196"/>
      <c r="B136" s="196"/>
    </row>
    <row r="137" spans="1:2" ht="15">
      <c r="A137" s="196"/>
      <c r="B137" s="196"/>
    </row>
    <row r="138" spans="1:2" ht="15">
      <c r="A138" s="196"/>
      <c r="B138" s="196"/>
    </row>
    <row r="139" spans="1:2" ht="15">
      <c r="A139" s="196"/>
      <c r="B139" s="196"/>
    </row>
    <row r="140" spans="1:2" ht="15">
      <c r="A140" s="196"/>
      <c r="B140" s="196"/>
    </row>
    <row r="141" spans="1:2" ht="15">
      <c r="A141" s="196"/>
      <c r="B141" s="196"/>
    </row>
    <row r="142" spans="1:2" ht="15">
      <c r="A142" s="196"/>
      <c r="B142" s="196"/>
    </row>
    <row r="143" spans="1:2" ht="15">
      <c r="A143" s="196"/>
      <c r="B143" s="196"/>
    </row>
    <row r="144" spans="1:2" ht="15">
      <c r="A144" s="196"/>
      <c r="B144" s="196"/>
    </row>
    <row r="145" spans="1:2" ht="15">
      <c r="A145" s="196"/>
      <c r="B145" s="196"/>
    </row>
    <row r="146" spans="1:2" ht="15">
      <c r="A146" s="196"/>
      <c r="B146" s="196"/>
    </row>
    <row r="147" spans="1:2" ht="15">
      <c r="A147" s="196"/>
      <c r="B147" s="196"/>
    </row>
    <row r="148" spans="1:2" ht="15">
      <c r="A148" s="196"/>
      <c r="B148" s="196"/>
    </row>
    <row r="149" spans="1:2" ht="15">
      <c r="A149" s="196"/>
      <c r="B149" s="196"/>
    </row>
    <row r="150" spans="1:2" ht="15">
      <c r="A150" s="196"/>
      <c r="B150" s="196"/>
    </row>
    <row r="151" spans="1:2" ht="15">
      <c r="A151" s="196"/>
      <c r="B151" s="196"/>
    </row>
    <row r="152" spans="1:2" ht="15">
      <c r="A152" s="196"/>
      <c r="B152" s="196"/>
    </row>
    <row r="153" spans="1:2" ht="15">
      <c r="A153" s="196"/>
      <c r="B153" s="196"/>
    </row>
    <row r="154" spans="1:2" ht="15">
      <c r="A154" s="196"/>
      <c r="B154" s="196"/>
    </row>
    <row r="155" spans="1:2" ht="15">
      <c r="A155" s="196"/>
      <c r="B155" s="196"/>
    </row>
    <row r="156" spans="1:2" ht="15">
      <c r="A156" s="196"/>
      <c r="B156" s="196"/>
    </row>
    <row r="157" spans="1:2" ht="15">
      <c r="A157" s="196"/>
      <c r="B157" s="196"/>
    </row>
    <row r="158" spans="1:2" ht="15">
      <c r="A158" s="196"/>
      <c r="B158" s="196"/>
    </row>
    <row r="159" spans="1:2" ht="15">
      <c r="A159" s="196"/>
      <c r="B159" s="196"/>
    </row>
    <row r="160" spans="1:2" ht="15">
      <c r="A160" s="196"/>
      <c r="B160" s="196"/>
    </row>
    <row r="161" spans="1:2" ht="15">
      <c r="A161" s="196"/>
      <c r="B161" s="196"/>
    </row>
    <row r="162" spans="1:2" ht="15">
      <c r="A162" s="196"/>
      <c r="B162" s="196"/>
    </row>
    <row r="163" spans="1:2" ht="15">
      <c r="A163" s="196"/>
      <c r="B163" s="196"/>
    </row>
    <row r="164" spans="1:2" ht="15">
      <c r="A164" s="196"/>
      <c r="B164" s="196"/>
    </row>
    <row r="165" spans="1:2" ht="15">
      <c r="A165" s="196"/>
      <c r="B165" s="196"/>
    </row>
    <row r="166" spans="1:2" ht="15">
      <c r="A166" s="196"/>
      <c r="B166" s="196"/>
    </row>
    <row r="167" spans="1:2" ht="15">
      <c r="A167" s="196"/>
      <c r="B167" s="196"/>
    </row>
    <row r="168" spans="1:2" ht="15">
      <c r="A168" s="196"/>
      <c r="B168" s="196"/>
    </row>
    <row r="169" spans="1:2" ht="15">
      <c r="A169" s="196"/>
      <c r="B169" s="196"/>
    </row>
    <row r="170" spans="1:2" ht="15">
      <c r="A170" s="196"/>
      <c r="B170" s="196"/>
    </row>
    <row r="171" spans="1:2" ht="15">
      <c r="A171" s="196"/>
      <c r="B171" s="196"/>
    </row>
    <row r="172" spans="1:2" ht="15">
      <c r="A172" s="196"/>
      <c r="B172" s="196"/>
    </row>
    <row r="173" spans="1:2" ht="15">
      <c r="A173" s="196"/>
      <c r="B173" s="196"/>
    </row>
    <row r="174" spans="1:2" ht="15">
      <c r="A174" s="196"/>
      <c r="B174" s="196"/>
    </row>
    <row r="175" spans="1:2" ht="15">
      <c r="A175" s="196"/>
      <c r="B175" s="196"/>
    </row>
    <row r="176" spans="1:2" ht="15">
      <c r="A176" s="196"/>
      <c r="B176" s="196"/>
    </row>
    <row r="177" spans="1:2" ht="15">
      <c r="A177" s="196"/>
      <c r="B177" s="196"/>
    </row>
    <row r="178" spans="1:2" ht="15">
      <c r="A178" s="196"/>
      <c r="B178" s="196"/>
    </row>
    <row r="179" spans="1:2" ht="15">
      <c r="A179" s="196"/>
      <c r="B179" s="196"/>
    </row>
    <row r="180" spans="1:2" ht="15">
      <c r="A180" s="196"/>
      <c r="B180" s="196"/>
    </row>
    <row r="181" spans="1:2" ht="15">
      <c r="A181" s="196"/>
      <c r="B181" s="196"/>
    </row>
    <row r="182" spans="1:2" ht="15">
      <c r="A182" s="196"/>
      <c r="B182" s="196"/>
    </row>
    <row r="183" spans="1:2" ht="15">
      <c r="A183" s="196"/>
      <c r="B183" s="196"/>
    </row>
    <row r="184" spans="1:2" ht="15">
      <c r="A184" s="196"/>
      <c r="B184" s="196"/>
    </row>
    <row r="185" spans="1:2" ht="15">
      <c r="A185" s="196"/>
      <c r="B185" s="196"/>
    </row>
    <row r="186" spans="1:2" ht="15">
      <c r="A186" s="196"/>
      <c r="B186" s="196"/>
    </row>
    <row r="187" spans="1:2" ht="15">
      <c r="A187" s="196"/>
      <c r="B187" s="196"/>
    </row>
    <row r="188" spans="1:2" ht="15">
      <c r="A188" s="196"/>
      <c r="B188" s="196"/>
    </row>
    <row r="189" spans="1:2" ht="15">
      <c r="A189" s="196"/>
      <c r="B189" s="196"/>
    </row>
    <row r="190" spans="1:2" ht="15">
      <c r="A190" s="196"/>
      <c r="B190" s="196"/>
    </row>
    <row r="191" spans="1:2" ht="15">
      <c r="A191" s="196"/>
      <c r="B191" s="196"/>
    </row>
    <row r="192" spans="1:2" ht="15">
      <c r="A192" s="196"/>
      <c r="B192" s="196"/>
    </row>
    <row r="193" spans="1:2" ht="15">
      <c r="A193" s="196"/>
      <c r="B193" s="196"/>
    </row>
    <row r="194" spans="1:2" ht="15">
      <c r="A194" s="196"/>
      <c r="B194" s="196"/>
    </row>
    <row r="195" spans="1:2" ht="15">
      <c r="A195" s="196"/>
      <c r="B195" s="196"/>
    </row>
    <row r="196" spans="1:2" ht="15">
      <c r="A196" s="196"/>
      <c r="B196" s="196"/>
    </row>
  </sheetData>
  <sheetProtection algorithmName="SHA-512" hashValue="fiabn32xcnkYrTxLZovo9ixxyB0+H/VJ7s4EGTo10BnBFNHpLA0F5/dDSf60/nwJxeqAv8TELO8hex8Gm42h2Q==" saltValue="XHVdw5Ex0T+JqojTGOnQMw==" spinCount="100000"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sheetView>
  </sheetViews>
  <sheetFormatPr defaultColWidth="8.85546875" defaultRowHeight="12.75"/>
  <cols>
    <col min="1" max="1" width="12.7109375" style="194" customWidth="1"/>
    <col min="2" max="2" width="58.85546875" style="194" customWidth="1"/>
    <col min="3" max="10" width="18.7109375" style="194" customWidth="1"/>
    <col min="11" max="16384" width="8.85546875" style="194"/>
  </cols>
  <sheetData>
    <row r="1" spans="1:10" ht="18">
      <c r="A1" s="2"/>
      <c r="B1" s="4" t="str">
        <f>+'COVER PAGE'!A9</f>
        <v>LOCAL GOVERNMENT NAME:</v>
      </c>
      <c r="C1" s="2"/>
      <c r="D1" s="2"/>
      <c r="E1" s="2"/>
      <c r="F1" s="2"/>
      <c r="G1" s="2"/>
      <c r="H1" s="2"/>
      <c r="I1" s="2"/>
      <c r="J1" s="209"/>
    </row>
    <row r="2" spans="1:10" ht="18">
      <c r="A2" s="2"/>
      <c r="B2" s="4" t="s">
        <v>1230</v>
      </c>
      <c r="C2" s="2"/>
      <c r="D2" s="2"/>
      <c r="E2" s="2"/>
      <c r="F2" s="2"/>
      <c r="G2" s="2"/>
      <c r="H2" s="2"/>
      <c r="I2" s="2"/>
      <c r="J2" s="209"/>
    </row>
    <row r="3" spans="1:10" ht="18">
      <c r="A3" s="2"/>
      <c r="B3" s="4" t="s">
        <v>138</v>
      </c>
      <c r="C3" s="2"/>
      <c r="D3" s="2"/>
      <c r="E3" s="2"/>
      <c r="F3" s="2"/>
      <c r="G3" s="2"/>
      <c r="H3" s="2"/>
      <c r="I3" s="2"/>
      <c r="J3" s="209"/>
    </row>
    <row r="4" spans="1:10" ht="18">
      <c r="A4" s="2"/>
      <c r="B4" s="5" t="str">
        <f>+'COVER PAGE'!A30</f>
        <v>FISCAL YEAR ENDING JUNE 30, 2026</v>
      </c>
      <c r="C4" s="2"/>
      <c r="D4" s="2"/>
      <c r="E4" s="2"/>
      <c r="F4" s="2"/>
      <c r="G4" s="2"/>
      <c r="H4" s="2"/>
      <c r="I4" s="2"/>
      <c r="J4" s="209"/>
    </row>
    <row r="5" spans="1:10" ht="18">
      <c r="B5" s="195"/>
      <c r="H5"/>
      <c r="I5"/>
      <c r="J5" s="9" t="s">
        <v>775</v>
      </c>
    </row>
    <row r="6" spans="1:10" ht="18.75" thickBot="1">
      <c r="B6" s="195"/>
      <c r="C6" s="197" t="s">
        <v>142</v>
      </c>
      <c r="D6" s="238"/>
      <c r="E6" s="238"/>
      <c r="F6" s="238"/>
      <c r="G6" s="238"/>
      <c r="H6" s="11"/>
      <c r="I6" s="11"/>
      <c r="J6" s="449" t="s">
        <v>778</v>
      </c>
    </row>
    <row r="7" spans="1:10">
      <c r="H7"/>
      <c r="I7"/>
      <c r="J7"/>
    </row>
    <row r="8" spans="1:10" ht="16.5" thickBot="1">
      <c r="A8" s="196"/>
      <c r="B8" s="196"/>
      <c r="C8" s="1364" t="s">
        <v>598</v>
      </c>
      <c r="D8" s="1364"/>
      <c r="E8" s="1364"/>
      <c r="F8" s="1364"/>
      <c r="G8" s="1364"/>
      <c r="H8" s="9" t="s">
        <v>139</v>
      </c>
      <c r="I8" s="6"/>
      <c r="J8" s="6"/>
    </row>
    <row r="9" spans="1:10" ht="15.75">
      <c r="A9" s="9" t="s">
        <v>122</v>
      </c>
      <c r="B9" s="9"/>
      <c r="C9" s="199" t="s">
        <v>1343</v>
      </c>
      <c r="D9" s="199" t="s">
        <v>1343</v>
      </c>
      <c r="E9" s="199" t="s">
        <v>1343</v>
      </c>
      <c r="F9" s="199" t="s">
        <v>1343</v>
      </c>
      <c r="G9" s="199" t="s">
        <v>1343</v>
      </c>
      <c r="H9" s="9" t="s">
        <v>140</v>
      </c>
      <c r="I9" s="6"/>
      <c r="J9" s="9" t="s">
        <v>143</v>
      </c>
    </row>
    <row r="10" spans="1:10" ht="16.5" thickBot="1">
      <c r="A10" s="449" t="s">
        <v>123</v>
      </c>
      <c r="B10" s="449" t="s">
        <v>124</v>
      </c>
      <c r="C10" s="200" t="s">
        <v>1344</v>
      </c>
      <c r="D10" s="200" t="s">
        <v>1344</v>
      </c>
      <c r="E10" s="200" t="s">
        <v>1344</v>
      </c>
      <c r="F10" s="200" t="s">
        <v>1344</v>
      </c>
      <c r="G10" s="200" t="s">
        <v>1344</v>
      </c>
      <c r="H10" s="449" t="s">
        <v>876</v>
      </c>
      <c r="I10" s="449" t="s">
        <v>141</v>
      </c>
      <c r="J10" s="449" t="s">
        <v>144</v>
      </c>
    </row>
    <row r="11" spans="1:10" ht="15.75">
      <c r="A11" s="284"/>
      <c r="B11" s="8" t="s">
        <v>779</v>
      </c>
      <c r="C11" s="246"/>
      <c r="D11" s="246"/>
      <c r="E11" s="246"/>
      <c r="F11" s="246"/>
      <c r="G11" s="246"/>
      <c r="H11" s="246"/>
      <c r="I11" s="246"/>
      <c r="J11" s="246"/>
    </row>
    <row r="12" spans="1:10" ht="15.75">
      <c r="A12" s="284"/>
      <c r="B12" s="8" t="s">
        <v>145</v>
      </c>
      <c r="C12" s="246"/>
      <c r="D12" s="246"/>
      <c r="E12" s="246"/>
      <c r="F12" s="246"/>
      <c r="G12" s="246"/>
      <c r="H12" s="246"/>
      <c r="I12" s="246"/>
      <c r="J12" s="246"/>
    </row>
    <row r="13" spans="1:10" ht="15">
      <c r="A13" s="285">
        <v>101000</v>
      </c>
      <c r="B13" s="6" t="s">
        <v>780</v>
      </c>
      <c r="C13" s="202"/>
      <c r="D13" s="202"/>
      <c r="E13" s="202"/>
      <c r="F13" s="202"/>
      <c r="G13" s="202"/>
      <c r="H13" s="210">
        <f>+'NET POSIT-NONMAJOR ENTERPR(72)'!H12</f>
        <v>0</v>
      </c>
      <c r="I13" s="210">
        <f>SUM(C13:H13)</f>
        <v>0</v>
      </c>
      <c r="J13" s="210">
        <f>+'COMB. NET POS-IN. SER.(75)'!F12</f>
        <v>0</v>
      </c>
    </row>
    <row r="14" spans="1:10" ht="15">
      <c r="A14" s="285">
        <v>103000</v>
      </c>
      <c r="B14" s="6" t="s">
        <v>878</v>
      </c>
      <c r="C14" s="202"/>
      <c r="D14" s="202"/>
      <c r="E14" s="202"/>
      <c r="F14" s="202"/>
      <c r="G14" s="202"/>
      <c r="H14" s="210">
        <f>+'NET POSIT-NONMAJOR ENTERPR(72)'!H13</f>
        <v>0</v>
      </c>
      <c r="I14" s="210">
        <f t="shared" ref="I14:I21" si="0">SUM(C14:H14)</f>
        <v>0</v>
      </c>
      <c r="J14" s="210">
        <f>+'COMB. NET POS-IN. SER.(75)'!F13</f>
        <v>0</v>
      </c>
    </row>
    <row r="15" spans="1:10" ht="15">
      <c r="A15" s="285">
        <v>101100</v>
      </c>
      <c r="B15" s="6" t="s">
        <v>622</v>
      </c>
      <c r="C15" s="202"/>
      <c r="D15" s="202"/>
      <c r="E15" s="202"/>
      <c r="F15" s="202"/>
      <c r="G15" s="202"/>
      <c r="H15" s="210">
        <f>+'NET POSIT-NONMAJOR ENTERPR(72)'!H14</f>
        <v>0</v>
      </c>
      <c r="I15" s="210">
        <f t="shared" si="0"/>
        <v>0</v>
      </c>
      <c r="J15" s="210">
        <f>+'COMB. NET POS-IN. SER.(75)'!F14</f>
        <v>0</v>
      </c>
    </row>
    <row r="16" spans="1:10" ht="30">
      <c r="A16" s="285">
        <v>110000</v>
      </c>
      <c r="B16" s="451" t="s">
        <v>881</v>
      </c>
      <c r="C16" s="202"/>
      <c r="D16" s="202"/>
      <c r="E16" s="202"/>
      <c r="F16" s="202"/>
      <c r="G16" s="202"/>
      <c r="H16" s="210">
        <f>+'NET POSIT-NONMAJOR ENTERPR(72)'!H15</f>
        <v>0</v>
      </c>
      <c r="I16" s="210">
        <f t="shared" si="0"/>
        <v>0</v>
      </c>
      <c r="J16" s="210">
        <f>+'COMB. NET POS-IN. SER.(75)'!F15</f>
        <v>0</v>
      </c>
    </row>
    <row r="17" spans="1:10" ht="30">
      <c r="A17" s="285">
        <v>120000</v>
      </c>
      <c r="B17" s="451" t="s">
        <v>461</v>
      </c>
      <c r="C17" s="202"/>
      <c r="D17" s="202"/>
      <c r="E17" s="202"/>
      <c r="F17" s="202"/>
      <c r="G17" s="202"/>
      <c r="H17" s="210">
        <f>+'NET POSIT-NONMAJOR ENTERPR(72)'!H16</f>
        <v>0</v>
      </c>
      <c r="I17" s="210">
        <f t="shared" si="0"/>
        <v>0</v>
      </c>
      <c r="J17" s="210">
        <f>+'COMB. NET POS-IN. SER.(75)'!F16</f>
        <v>0</v>
      </c>
    </row>
    <row r="18" spans="1:10" ht="15">
      <c r="A18" s="285">
        <v>127500</v>
      </c>
      <c r="B18" s="451" t="s">
        <v>2394</v>
      </c>
      <c r="C18" s="202"/>
      <c r="D18" s="202"/>
      <c r="E18" s="202"/>
      <c r="F18" s="202"/>
      <c r="G18" s="202"/>
      <c r="H18" s="210">
        <f>'NET POSIT-NONMAJOR ENTERPR(72)'!H17</f>
        <v>0</v>
      </c>
      <c r="I18" s="210">
        <f t="shared" si="0"/>
        <v>0</v>
      </c>
      <c r="J18" s="210">
        <f>'COMB. NET POS-IN. SER.(75)'!F17</f>
        <v>0</v>
      </c>
    </row>
    <row r="19" spans="1:10" ht="15">
      <c r="A19" s="285">
        <v>131000</v>
      </c>
      <c r="B19" s="6" t="s">
        <v>183</v>
      </c>
      <c r="C19" s="202"/>
      <c r="D19" s="202"/>
      <c r="E19" s="202"/>
      <c r="F19" s="202"/>
      <c r="G19" s="202"/>
      <c r="H19" s="210">
        <f>+'NET POSIT-NONMAJOR ENTERPR(72)'!H18</f>
        <v>0</v>
      </c>
      <c r="I19" s="210">
        <f t="shared" si="0"/>
        <v>0</v>
      </c>
      <c r="J19" s="210">
        <f>+'COMB. NET POS-IN. SER.(75)'!F18</f>
        <v>0</v>
      </c>
    </row>
    <row r="20" spans="1:10" ht="15">
      <c r="A20" s="285">
        <v>132000</v>
      </c>
      <c r="B20" s="6" t="s">
        <v>184</v>
      </c>
      <c r="C20" s="202"/>
      <c r="D20" s="202"/>
      <c r="E20" s="202"/>
      <c r="F20" s="202"/>
      <c r="G20" s="202"/>
      <c r="H20" s="210">
        <f>+'NET POSIT-NONMAJOR ENTERPR(72)'!H19</f>
        <v>0</v>
      </c>
      <c r="I20" s="210">
        <f t="shared" si="0"/>
        <v>0</v>
      </c>
      <c r="J20" s="210">
        <f>+'COMB. NET POS-IN. SER.(75)'!F19</f>
        <v>0</v>
      </c>
    </row>
    <row r="21" spans="1:10" ht="15">
      <c r="A21" s="285">
        <v>141000</v>
      </c>
      <c r="B21" s="6" t="s">
        <v>147</v>
      </c>
      <c r="C21" s="202"/>
      <c r="D21" s="202"/>
      <c r="E21" s="202"/>
      <c r="F21" s="202"/>
      <c r="G21" s="202"/>
      <c r="H21" s="210">
        <f>+'NET POSIT-NONMAJOR ENTERPR(72)'!H20</f>
        <v>0</v>
      </c>
      <c r="I21" s="210">
        <f t="shared" si="0"/>
        <v>0</v>
      </c>
      <c r="J21" s="210">
        <f>+'COMB. NET POS-IN. SER.(75)'!F20</f>
        <v>0</v>
      </c>
    </row>
    <row r="22" spans="1:10" ht="15.75" thickBot="1">
      <c r="A22" s="285">
        <v>150000</v>
      </c>
      <c r="B22" s="6" t="s">
        <v>784</v>
      </c>
      <c r="C22" s="204"/>
      <c r="D22" s="204"/>
      <c r="E22" s="204"/>
      <c r="F22" s="204"/>
      <c r="G22" s="204"/>
      <c r="H22" s="211">
        <f>+'NET POSIT-NONMAJOR ENTERPR(72)'!H21</f>
        <v>0</v>
      </c>
      <c r="I22" s="210">
        <f>SUM(C22:H22)</f>
        <v>0</v>
      </c>
      <c r="J22" s="211">
        <f>+'COMB. NET POS-IN. SER.(75)'!F21</f>
        <v>0</v>
      </c>
    </row>
    <row r="23" spans="1:10" ht="16.5" thickBot="1">
      <c r="A23" s="285"/>
      <c r="B23" s="9" t="s">
        <v>597</v>
      </c>
      <c r="C23" s="212">
        <f>SUM(C12:C22)</f>
        <v>0</v>
      </c>
      <c r="D23" s="212">
        <f t="shared" ref="D23:J23" si="1">SUM(D12:D22)</f>
        <v>0</v>
      </c>
      <c r="E23" s="212">
        <f t="shared" si="1"/>
        <v>0</v>
      </c>
      <c r="F23" s="212">
        <f t="shared" si="1"/>
        <v>0</v>
      </c>
      <c r="G23" s="212">
        <f t="shared" si="1"/>
        <v>0</v>
      </c>
      <c r="H23" s="212">
        <f t="shared" si="1"/>
        <v>0</v>
      </c>
      <c r="I23" s="212">
        <f t="shared" si="1"/>
        <v>0</v>
      </c>
      <c r="J23" s="212">
        <f t="shared" si="1"/>
        <v>0</v>
      </c>
    </row>
    <row r="24" spans="1:10" ht="15.75">
      <c r="A24" s="285"/>
      <c r="B24" s="8" t="s">
        <v>146</v>
      </c>
      <c r="C24" s="202"/>
      <c r="D24" s="202"/>
      <c r="E24" s="202"/>
      <c r="F24" s="202"/>
      <c r="G24" s="202"/>
      <c r="H24" s="210"/>
      <c r="I24" s="210"/>
      <c r="J24" s="210"/>
    </row>
    <row r="25" spans="1:10" ht="15">
      <c r="A25" s="285"/>
      <c r="B25" s="6" t="s">
        <v>785</v>
      </c>
      <c r="C25" s="202"/>
      <c r="D25" s="202"/>
      <c r="E25" s="202"/>
      <c r="F25" s="202"/>
      <c r="G25" s="202"/>
      <c r="H25" s="210"/>
      <c r="I25" s="210"/>
      <c r="J25" s="210"/>
    </row>
    <row r="26" spans="1:10" ht="15">
      <c r="A26" s="285">
        <v>102200</v>
      </c>
      <c r="B26" s="6" t="s">
        <v>879</v>
      </c>
      <c r="C26" s="202"/>
      <c r="D26" s="202"/>
      <c r="E26" s="202"/>
      <c r="F26" s="202"/>
      <c r="G26" s="202"/>
      <c r="H26" s="210">
        <f>+'NET POSIT-NONMAJOR ENTERPR(72)'!H25</f>
        <v>0</v>
      </c>
      <c r="I26" s="210">
        <f>SUM(C26:H26)</f>
        <v>0</v>
      </c>
      <c r="J26" s="210">
        <f>+'COMB. NET POS-IN. SER.(75)'!F25</f>
        <v>0</v>
      </c>
    </row>
    <row r="27" spans="1:10" ht="15">
      <c r="A27" s="285">
        <v>102300</v>
      </c>
      <c r="B27" s="6" t="s">
        <v>880</v>
      </c>
      <c r="C27" s="202"/>
      <c r="D27" s="202"/>
      <c r="E27" s="202"/>
      <c r="F27" s="202"/>
      <c r="G27" s="202"/>
      <c r="H27" s="210">
        <f>+'NET POSIT-NONMAJOR ENTERPR(72)'!H26</f>
        <v>0</v>
      </c>
      <c r="I27" s="210">
        <f>SUM(C27:H27)</f>
        <v>0</v>
      </c>
      <c r="J27" s="210">
        <f>+'COMB. NET POS-IN. SER.(75)'!F26</f>
        <v>0</v>
      </c>
    </row>
    <row r="28" spans="1:10" ht="15">
      <c r="A28" s="285">
        <v>127500</v>
      </c>
      <c r="B28" s="451" t="s">
        <v>2463</v>
      </c>
      <c r="C28" s="202"/>
      <c r="D28" s="202"/>
      <c r="E28" s="202"/>
      <c r="F28" s="202"/>
      <c r="G28" s="202"/>
      <c r="H28" s="210">
        <f>'NET POSIT-NONMAJOR ENTERPR(72)'!H27</f>
        <v>0</v>
      </c>
      <c r="I28" s="210">
        <f>SUM(C28:H28)</f>
        <v>0</v>
      </c>
      <c r="J28" s="210">
        <f>'COMB. NET POS-IN. SER.(75)'!F27</f>
        <v>0</v>
      </c>
    </row>
    <row r="29" spans="1:10" ht="15">
      <c r="A29" s="285">
        <v>133000</v>
      </c>
      <c r="B29" s="6" t="s">
        <v>882</v>
      </c>
      <c r="C29" s="202"/>
      <c r="D29" s="202"/>
      <c r="E29" s="202"/>
      <c r="F29" s="202"/>
      <c r="G29" s="202"/>
      <c r="H29" s="210">
        <f>+'NET POSIT-NONMAJOR ENTERPR(72)'!H28</f>
        <v>0</v>
      </c>
      <c r="I29" s="210">
        <f>SUM(C29:H29)</f>
        <v>0</v>
      </c>
      <c r="J29" s="210">
        <f>+'COMB. NET POS-IN. SER.(75)'!F28</f>
        <v>0</v>
      </c>
    </row>
    <row r="30" spans="1:10" ht="15">
      <c r="A30" s="285">
        <v>170000</v>
      </c>
      <c r="B30" s="6" t="s">
        <v>125</v>
      </c>
      <c r="C30" s="202"/>
      <c r="D30" s="202"/>
      <c r="E30" s="202"/>
      <c r="F30" s="202"/>
      <c r="G30" s="202"/>
      <c r="H30" s="210">
        <f>+'NET POSIT-NONMAJOR ENTERPR(72)'!H29</f>
        <v>0</v>
      </c>
      <c r="I30" s="210">
        <f>SUM(C30:H30)</f>
        <v>0</v>
      </c>
      <c r="J30" s="210">
        <f>+'COMB. NET POS-IN. SER.(75)'!F29</f>
        <v>0</v>
      </c>
    </row>
    <row r="31" spans="1:10" ht="15">
      <c r="A31" s="285">
        <v>180000</v>
      </c>
      <c r="B31" s="6" t="s">
        <v>457</v>
      </c>
      <c r="C31" s="210"/>
      <c r="D31" s="210"/>
      <c r="E31" s="210"/>
      <c r="F31" s="210"/>
      <c r="G31" s="210"/>
      <c r="H31" s="210"/>
      <c r="I31" s="210"/>
      <c r="J31" s="210"/>
    </row>
    <row r="32" spans="1:10" ht="15">
      <c r="A32" s="285"/>
      <c r="B32" s="6" t="s">
        <v>452</v>
      </c>
      <c r="C32" s="202"/>
      <c r="D32" s="202"/>
      <c r="E32" s="202"/>
      <c r="F32" s="202"/>
      <c r="G32" s="202"/>
      <c r="H32" s="210">
        <f>+'NET POSIT-NONMAJOR ENTERPR(72)'!H31</f>
        <v>0</v>
      </c>
      <c r="I32" s="210">
        <f t="shared" ref="I32:I42" si="2">SUM(C32:H32)</f>
        <v>0</v>
      </c>
      <c r="J32" s="210">
        <f>+'COMB. NET POS-IN. SER.(75)'!F31</f>
        <v>0</v>
      </c>
    </row>
    <row r="33" spans="1:10" ht="15">
      <c r="A33" s="285"/>
      <c r="B33" s="6" t="s">
        <v>453</v>
      </c>
      <c r="C33" s="202"/>
      <c r="D33" s="202"/>
      <c r="E33" s="202"/>
      <c r="F33" s="202"/>
      <c r="G33" s="202"/>
      <c r="H33" s="210">
        <f>+'NET POSIT-NONMAJOR ENTERPR(72)'!H32</f>
        <v>0</v>
      </c>
      <c r="I33" s="210">
        <f t="shared" si="2"/>
        <v>0</v>
      </c>
      <c r="J33" s="210">
        <f>+'COMB. NET POS-IN. SER.(75)'!F32</f>
        <v>0</v>
      </c>
    </row>
    <row r="34" spans="1:10" ht="15">
      <c r="A34" s="285"/>
      <c r="B34" s="6" t="s">
        <v>438</v>
      </c>
      <c r="C34" s="202"/>
      <c r="D34" s="202"/>
      <c r="E34" s="202"/>
      <c r="F34" s="202"/>
      <c r="G34" s="202"/>
      <c r="H34" s="210">
        <f>+'NET POSIT-NONMAJOR ENTERPR(72)'!H33</f>
        <v>0</v>
      </c>
      <c r="I34" s="210">
        <f t="shared" si="2"/>
        <v>0</v>
      </c>
      <c r="J34" s="210">
        <f>+'COMB. NET POS-IN. SER.(75)'!F33</f>
        <v>0</v>
      </c>
    </row>
    <row r="35" spans="1:10" ht="15">
      <c r="A35" s="285"/>
      <c r="B35" s="6" t="s">
        <v>454</v>
      </c>
      <c r="C35" s="202"/>
      <c r="D35" s="202"/>
      <c r="E35" s="202"/>
      <c r="F35" s="202"/>
      <c r="G35" s="202"/>
      <c r="H35" s="210">
        <f>+'NET POSIT-NONMAJOR ENTERPR(72)'!H34</f>
        <v>0</v>
      </c>
      <c r="I35" s="210">
        <f t="shared" si="2"/>
        <v>0</v>
      </c>
      <c r="J35" s="210">
        <f>+'COMB. NET POS-IN. SER.(75)'!F34</f>
        <v>0</v>
      </c>
    </row>
    <row r="36" spans="1:10" ht="15">
      <c r="A36" s="285"/>
      <c r="B36" s="6" t="s">
        <v>455</v>
      </c>
      <c r="C36" s="202"/>
      <c r="D36" s="202"/>
      <c r="E36" s="202"/>
      <c r="F36" s="202"/>
      <c r="G36" s="202"/>
      <c r="H36" s="210">
        <f>+'NET POSIT-NONMAJOR ENTERPR(72)'!H35</f>
        <v>0</v>
      </c>
      <c r="I36" s="210">
        <f t="shared" si="2"/>
        <v>0</v>
      </c>
      <c r="J36" s="210">
        <f>+'COMB. NET POS-IN. SER.(75)'!F35</f>
        <v>0</v>
      </c>
    </row>
    <row r="37" spans="1:10" ht="15">
      <c r="A37" s="285"/>
      <c r="B37" s="6" t="s">
        <v>439</v>
      </c>
      <c r="C37" s="202"/>
      <c r="D37" s="202"/>
      <c r="E37" s="202"/>
      <c r="F37" s="202"/>
      <c r="G37" s="202"/>
      <c r="H37" s="210">
        <f>+'NET POSIT-NONMAJOR ENTERPR(72)'!H36</f>
        <v>0</v>
      </c>
      <c r="I37" s="210">
        <f t="shared" si="2"/>
        <v>0</v>
      </c>
      <c r="J37" s="210">
        <f>+'COMB. NET POS-IN. SER.(75)'!F36</f>
        <v>0</v>
      </c>
    </row>
    <row r="38" spans="1:10" ht="15">
      <c r="A38" s="285"/>
      <c r="B38" s="6" t="s">
        <v>456</v>
      </c>
      <c r="C38" s="202"/>
      <c r="D38" s="202"/>
      <c r="E38" s="202"/>
      <c r="F38" s="202"/>
      <c r="G38" s="202"/>
      <c r="H38" s="210">
        <f>+'NET POSIT-NONMAJOR ENTERPR(72)'!H37</f>
        <v>0</v>
      </c>
      <c r="I38" s="210">
        <f t="shared" si="2"/>
        <v>0</v>
      </c>
      <c r="J38" s="210">
        <f>+'COMB. NET POS-IN. SER.(75)'!F37</f>
        <v>0</v>
      </c>
    </row>
    <row r="39" spans="1:10" ht="15">
      <c r="A39" s="285" t="s">
        <v>2395</v>
      </c>
      <c r="B39" s="6" t="s">
        <v>2465</v>
      </c>
      <c r="C39" s="202"/>
      <c r="D39" s="202"/>
      <c r="E39" s="202"/>
      <c r="F39" s="202"/>
      <c r="G39" s="202"/>
      <c r="H39" s="210">
        <f>'NET POSIT-NONMAJOR ENTERPR(72)'!H38</f>
        <v>0</v>
      </c>
      <c r="I39" s="210">
        <f t="shared" si="2"/>
        <v>0</v>
      </c>
      <c r="J39" s="210">
        <f>'COMB. NET POS-IN. SER.(75)'!F38</f>
        <v>0</v>
      </c>
    </row>
    <row r="40" spans="1:10" ht="15">
      <c r="A40" s="285"/>
      <c r="B40" s="6" t="s">
        <v>2466</v>
      </c>
      <c r="C40" s="202"/>
      <c r="D40" s="202"/>
      <c r="E40" s="202"/>
      <c r="F40" s="202"/>
      <c r="G40" s="202"/>
      <c r="H40" s="210">
        <f>'NET POSIT-NONMAJOR ENTERPR(72)'!H39</f>
        <v>0</v>
      </c>
      <c r="I40" s="210">
        <f t="shared" si="2"/>
        <v>0</v>
      </c>
      <c r="J40" s="210">
        <f>'COMB. NET POS-IN. SER.(75)'!F39</f>
        <v>0</v>
      </c>
    </row>
    <row r="41" spans="1:10" ht="15">
      <c r="A41" s="285">
        <v>183500</v>
      </c>
      <c r="B41" s="6" t="s">
        <v>2584</v>
      </c>
      <c r="C41" s="202"/>
      <c r="D41" s="202"/>
      <c r="E41" s="202"/>
      <c r="F41" s="202"/>
      <c r="G41" s="202"/>
      <c r="H41" s="210">
        <f>'NET POSIT-NONMAJOR ENTERPR(72)'!H40</f>
        <v>0</v>
      </c>
      <c r="I41" s="210">
        <f t="shared" si="2"/>
        <v>0</v>
      </c>
      <c r="J41" s="210">
        <f>'COMB. NET POS-IN. SER.(75)'!F40</f>
        <v>0</v>
      </c>
    </row>
    <row r="42" spans="1:10" ht="15">
      <c r="A42" s="285"/>
      <c r="B42" s="6" t="s">
        <v>2410</v>
      </c>
      <c r="C42" s="202"/>
      <c r="D42" s="202"/>
      <c r="E42" s="202"/>
      <c r="F42" s="202"/>
      <c r="G42" s="202"/>
      <c r="H42" s="210">
        <f>'NET POSIT-NONMAJOR ENTERPR(72)'!H41</f>
        <v>0</v>
      </c>
      <c r="I42" s="210">
        <f t="shared" si="2"/>
        <v>0</v>
      </c>
      <c r="J42" s="210">
        <f>'COMB. NET POS-IN. SER.(75)'!F41</f>
        <v>0</v>
      </c>
    </row>
    <row r="43" spans="1:10" ht="15.75" thickBot="1">
      <c r="A43"/>
      <c r="B43" s="6" t="s">
        <v>148</v>
      </c>
      <c r="C43" s="211">
        <f>+C32+C33+C34+C35+C36+C37+C38+C39+C40+C41+C42</f>
        <v>0</v>
      </c>
      <c r="D43" s="211">
        <f t="shared" ref="D43:G43" si="3">+D32+D33+D34+D35+D36+D37+D38+D39+D40+D41+D42</f>
        <v>0</v>
      </c>
      <c r="E43" s="211">
        <f t="shared" si="3"/>
        <v>0</v>
      </c>
      <c r="F43" s="211">
        <f t="shared" si="3"/>
        <v>0</v>
      </c>
      <c r="G43" s="211">
        <f t="shared" si="3"/>
        <v>0</v>
      </c>
      <c r="H43" s="211">
        <f>+'NET POSIT-NONMAJOR ENTERPR(72)'!H42</f>
        <v>0</v>
      </c>
      <c r="I43" s="210">
        <f>SUM(C43:H43)</f>
        <v>0</v>
      </c>
      <c r="J43" s="210">
        <f>'COMB. NET POS-IN. SER.(75)'!F42</f>
        <v>0</v>
      </c>
    </row>
    <row r="44" spans="1:10" ht="16.5" thickBot="1">
      <c r="A44" s="285"/>
      <c r="B44" s="9" t="s">
        <v>596</v>
      </c>
      <c r="C44" s="212">
        <f>SUM(C26:C42)</f>
        <v>0</v>
      </c>
      <c r="D44" s="212">
        <f t="shared" ref="D44:J44" si="4">SUM(D26:D42)</f>
        <v>0</v>
      </c>
      <c r="E44" s="212">
        <f t="shared" si="4"/>
        <v>0</v>
      </c>
      <c r="F44" s="212">
        <f t="shared" si="4"/>
        <v>0</v>
      </c>
      <c r="G44" s="212">
        <f t="shared" si="4"/>
        <v>0</v>
      </c>
      <c r="H44" s="212">
        <f t="shared" si="4"/>
        <v>0</v>
      </c>
      <c r="I44" s="212">
        <f t="shared" si="4"/>
        <v>0</v>
      </c>
      <c r="J44" s="212">
        <f t="shared" si="4"/>
        <v>0</v>
      </c>
    </row>
    <row r="45" spans="1:10" ht="16.5" thickBot="1">
      <c r="A45" s="285"/>
      <c r="B45" s="450" t="s">
        <v>788</v>
      </c>
      <c r="C45" s="213">
        <f t="shared" ref="C45:J45" si="5">+C23+C44</f>
        <v>0</v>
      </c>
      <c r="D45" s="213">
        <f t="shared" si="5"/>
        <v>0</v>
      </c>
      <c r="E45" s="213">
        <f t="shared" si="5"/>
        <v>0</v>
      </c>
      <c r="F45" s="213">
        <f t="shared" si="5"/>
        <v>0</v>
      </c>
      <c r="G45" s="213">
        <f t="shared" ref="G45" si="6">+G23+G44</f>
        <v>0</v>
      </c>
      <c r="H45" s="213">
        <f t="shared" si="5"/>
        <v>0</v>
      </c>
      <c r="I45" s="213">
        <f t="shared" si="5"/>
        <v>0</v>
      </c>
      <c r="J45" s="213">
        <f t="shared" si="5"/>
        <v>0</v>
      </c>
    </row>
    <row r="46" spans="1:10" ht="16.5" thickTop="1">
      <c r="A46" s="285"/>
      <c r="B46" s="450"/>
      <c r="C46" s="210"/>
      <c r="D46" s="210"/>
      <c r="E46" s="210"/>
      <c r="F46" s="210"/>
      <c r="G46" s="210"/>
      <c r="H46" s="210"/>
      <c r="I46" s="210"/>
      <c r="J46" s="210"/>
    </row>
    <row r="47" spans="1:10" ht="15.75">
      <c r="A47" s="285"/>
      <c r="B47" s="450" t="s">
        <v>1296</v>
      </c>
      <c r="C47" s="210"/>
      <c r="D47" s="210"/>
      <c r="E47" s="210"/>
      <c r="F47" s="210"/>
      <c r="G47" s="210"/>
      <c r="H47" s="210"/>
      <c r="I47" s="210"/>
      <c r="J47" s="210"/>
    </row>
    <row r="48" spans="1:10" ht="15">
      <c r="A48" s="225">
        <v>199000</v>
      </c>
      <c r="B48" s="196" t="s">
        <v>1928</v>
      </c>
      <c r="C48" s="202"/>
      <c r="D48" s="202"/>
      <c r="E48" s="202"/>
      <c r="F48" s="202"/>
      <c r="G48" s="202"/>
      <c r="H48" s="210">
        <f>'NET POSIT-NONMAJOR ENTERPR(72)'!H47</f>
        <v>0</v>
      </c>
      <c r="I48" s="210">
        <f>SUM(C48:H48)</f>
        <v>0</v>
      </c>
      <c r="J48" s="210">
        <f>'COMB. NET POS-IN. SER.(75)'!F47</f>
        <v>0</v>
      </c>
    </row>
    <row r="49" spans="1:10" ht="15">
      <c r="A49" s="225" t="s">
        <v>1427</v>
      </c>
      <c r="B49" s="196" t="s">
        <v>1921</v>
      </c>
      <c r="C49" s="202"/>
      <c r="D49" s="202"/>
      <c r="E49" s="202"/>
      <c r="F49" s="202"/>
      <c r="G49" s="202"/>
      <c r="H49" s="210">
        <f>'NET POSIT-NONMAJOR ENTERPR(72)'!H48</f>
        <v>0</v>
      </c>
      <c r="I49" s="210">
        <f>SUM(C49:H49)</f>
        <v>0</v>
      </c>
      <c r="J49" s="210">
        <f>'COMB. NET POS-IN. SER.(75)'!F48</f>
        <v>0</v>
      </c>
    </row>
    <row r="50" spans="1:10" ht="15">
      <c r="A50" s="225">
        <v>199500</v>
      </c>
      <c r="B50" s="196" t="s">
        <v>2399</v>
      </c>
      <c r="C50" s="202"/>
      <c r="D50" s="202"/>
      <c r="E50" s="202"/>
      <c r="F50" s="202"/>
      <c r="G50" s="202"/>
      <c r="H50" s="210">
        <f>'NET POSIT-NONMAJOR ENTERPR(72)'!H49</f>
        <v>0</v>
      </c>
      <c r="I50" s="210">
        <f>SUM(C50:H50)</f>
        <v>0</v>
      </c>
      <c r="J50" s="210">
        <f>'COMB. NET POS-IN. SER.(75)'!F49</f>
        <v>0</v>
      </c>
    </row>
    <row r="51" spans="1:10" ht="15.75" thickBot="1">
      <c r="A51" s="225" t="s">
        <v>1427</v>
      </c>
      <c r="B51" s="196" t="s">
        <v>1930</v>
      </c>
      <c r="C51" s="204"/>
      <c r="D51" s="204"/>
      <c r="E51" s="204"/>
      <c r="F51" s="204"/>
      <c r="G51" s="204"/>
      <c r="H51" s="211">
        <f>'NET POSIT-NONMAJOR ENTERPR(72)'!H50</f>
        <v>0</v>
      </c>
      <c r="I51" s="210">
        <f>SUM(C51:H51)</f>
        <v>0</v>
      </c>
      <c r="J51" s="211">
        <f>'COMB. NET POS-IN. SER.(75)'!F50</f>
        <v>0</v>
      </c>
    </row>
    <row r="52" spans="1:10" ht="16.5" thickBot="1">
      <c r="A52" s="285"/>
      <c r="B52" s="9" t="s">
        <v>1298</v>
      </c>
      <c r="C52" s="213">
        <f>SUM(C48:C51)</f>
        <v>0</v>
      </c>
      <c r="D52" s="213">
        <f t="shared" ref="D52:J52" si="7">SUM(D48:D51)</f>
        <v>0</v>
      </c>
      <c r="E52" s="213">
        <f t="shared" si="7"/>
        <v>0</v>
      </c>
      <c r="F52" s="213">
        <f t="shared" si="7"/>
        <v>0</v>
      </c>
      <c r="G52" s="213">
        <f t="shared" si="7"/>
        <v>0</v>
      </c>
      <c r="H52" s="213">
        <f t="shared" si="7"/>
        <v>0</v>
      </c>
      <c r="I52" s="213">
        <f t="shared" si="7"/>
        <v>0</v>
      </c>
      <c r="J52" s="213">
        <f t="shared" si="7"/>
        <v>0</v>
      </c>
    </row>
    <row r="53" spans="1:10" ht="15.75" thickTop="1">
      <c r="A53" s="285"/>
      <c r="B53" s="6"/>
      <c r="C53" s="202"/>
      <c r="D53" s="202"/>
      <c r="E53" s="202"/>
      <c r="F53" s="202"/>
      <c r="G53" s="202"/>
      <c r="H53" s="210"/>
      <c r="I53" s="210"/>
      <c r="J53" s="210"/>
    </row>
    <row r="54" spans="1:10" ht="15.75">
      <c r="A54" s="285"/>
      <c r="B54" s="8" t="s">
        <v>789</v>
      </c>
      <c r="C54" s="202"/>
      <c r="D54" s="202"/>
      <c r="E54" s="202"/>
      <c r="F54" s="202"/>
      <c r="G54" s="202"/>
      <c r="H54" s="210"/>
      <c r="I54" s="210"/>
      <c r="J54" s="210"/>
    </row>
    <row r="55" spans="1:10" ht="15.75">
      <c r="A55" s="285"/>
      <c r="B55" s="8" t="s">
        <v>149</v>
      </c>
      <c r="C55" s="202"/>
      <c r="D55" s="202"/>
      <c r="E55" s="202"/>
      <c r="F55" s="202"/>
      <c r="G55" s="202"/>
      <c r="H55" s="210"/>
      <c r="I55" s="210"/>
      <c r="J55" s="210"/>
    </row>
    <row r="56" spans="1:10" ht="15">
      <c r="A56" s="285">
        <v>202100</v>
      </c>
      <c r="B56" s="6" t="s">
        <v>150</v>
      </c>
      <c r="C56" s="202"/>
      <c r="D56" s="202"/>
      <c r="E56" s="202"/>
      <c r="F56" s="202"/>
      <c r="G56" s="202"/>
      <c r="H56" s="210">
        <f>+'NET POSIT-NONMAJOR ENTERPR(72)'!H55</f>
        <v>0</v>
      </c>
      <c r="I56" s="210">
        <f>SUM(C56:H56)</f>
        <v>0</v>
      </c>
      <c r="J56" s="210">
        <f>+'COMB. NET POS-IN. SER.(75)'!F55</f>
        <v>0</v>
      </c>
    </row>
    <row r="57" spans="1:10" ht="15">
      <c r="A57" s="285">
        <v>203100</v>
      </c>
      <c r="B57" s="6" t="s">
        <v>214</v>
      </c>
      <c r="C57" s="202"/>
      <c r="D57" s="202"/>
      <c r="E57" s="202"/>
      <c r="F57" s="202"/>
      <c r="G57" s="202"/>
      <c r="H57" s="210">
        <f>+'NET POSIT-NONMAJOR ENTERPR(72)'!H56</f>
        <v>0</v>
      </c>
      <c r="I57" s="210">
        <f t="shared" ref="I57:I67" si="8">SUM(C57:H57)</f>
        <v>0</v>
      </c>
      <c r="J57" s="210">
        <f>+'COMB. NET POS-IN. SER.(75)'!F56</f>
        <v>0</v>
      </c>
    </row>
    <row r="58" spans="1:10" ht="15">
      <c r="A58" s="285">
        <v>204000</v>
      </c>
      <c r="B58" s="6" t="s">
        <v>591</v>
      </c>
      <c r="C58" s="202"/>
      <c r="D58" s="202"/>
      <c r="E58" s="202"/>
      <c r="F58" s="202"/>
      <c r="G58" s="202"/>
      <c r="H58" s="210">
        <f>+'NET POSIT-NONMAJOR ENTERPR(72)'!H57</f>
        <v>0</v>
      </c>
      <c r="I58" s="210">
        <f t="shared" si="8"/>
        <v>0</v>
      </c>
      <c r="J58" s="210">
        <f>+'COMB. NET POS-IN. SER.(75)'!F57</f>
        <v>0</v>
      </c>
    </row>
    <row r="59" spans="1:10" ht="15">
      <c r="A59" s="285">
        <v>204300</v>
      </c>
      <c r="B59" s="6" t="s">
        <v>2617</v>
      </c>
      <c r="C59" s="202"/>
      <c r="D59" s="202"/>
      <c r="E59" s="202"/>
      <c r="F59" s="202"/>
      <c r="G59" s="202"/>
      <c r="H59" s="210">
        <f>'NET POSIT-NONMAJOR ENTERPR(72)'!H58</f>
        <v>0</v>
      </c>
      <c r="I59" s="210">
        <f t="shared" si="8"/>
        <v>0</v>
      </c>
      <c r="J59" s="210">
        <f>+'COMB. NET POS-IN. SER.(75)'!F58</f>
        <v>0</v>
      </c>
    </row>
    <row r="60" spans="1:10" ht="15">
      <c r="A60" s="285">
        <v>205200</v>
      </c>
      <c r="B60" s="6" t="s">
        <v>1399</v>
      </c>
      <c r="C60" s="202"/>
      <c r="D60" s="202"/>
      <c r="E60" s="202"/>
      <c r="F60" s="202"/>
      <c r="G60" s="202"/>
      <c r="H60" s="210">
        <f>+'NET POSIT-NONMAJOR ENTERPR(72)'!H59</f>
        <v>0</v>
      </c>
      <c r="I60" s="210">
        <f t="shared" si="8"/>
        <v>0</v>
      </c>
      <c r="J60" s="210">
        <f>+'COMB. NET POS-IN. SER.(75)'!F59</f>
        <v>0</v>
      </c>
    </row>
    <row r="61" spans="1:10" ht="15">
      <c r="A61" s="285">
        <v>205500</v>
      </c>
      <c r="B61" s="6" t="s">
        <v>2397</v>
      </c>
      <c r="C61" s="202"/>
      <c r="D61" s="202"/>
      <c r="E61" s="202"/>
      <c r="F61" s="202"/>
      <c r="G61" s="202"/>
      <c r="H61" s="210">
        <f>+'NET POSIT-NONMAJOR ENTERPR(72)'!H60</f>
        <v>0</v>
      </c>
      <c r="I61" s="210">
        <f t="shared" si="8"/>
        <v>0</v>
      </c>
      <c r="J61" s="210">
        <f>+'COMB. NET POS-IN. SER.(75)'!F60</f>
        <v>0</v>
      </c>
    </row>
    <row r="62" spans="1:10" ht="15">
      <c r="A62" s="285">
        <v>206100</v>
      </c>
      <c r="B62" s="6" t="s">
        <v>867</v>
      </c>
      <c r="C62" s="202"/>
      <c r="D62" s="202"/>
      <c r="E62" s="202"/>
      <c r="F62" s="202"/>
      <c r="G62" s="202"/>
      <c r="H62" s="210">
        <f>+'NET POSIT-NONMAJOR ENTERPR(72)'!H61</f>
        <v>0</v>
      </c>
      <c r="I62" s="210">
        <f t="shared" si="8"/>
        <v>0</v>
      </c>
      <c r="J62" s="210">
        <f>+'COMB. NET POS-IN. SER.(75)'!F61</f>
        <v>0</v>
      </c>
    </row>
    <row r="63" spans="1:10" ht="15">
      <c r="A63" s="285">
        <v>209100</v>
      </c>
      <c r="B63" s="6" t="s">
        <v>592</v>
      </c>
      <c r="C63" s="202"/>
      <c r="D63" s="202"/>
      <c r="E63" s="202"/>
      <c r="F63" s="202"/>
      <c r="G63" s="202"/>
      <c r="H63" s="210">
        <f>+'NET POSIT-NONMAJOR ENTERPR(72)'!H62</f>
        <v>0</v>
      </c>
      <c r="I63" s="210">
        <f t="shared" si="8"/>
        <v>0</v>
      </c>
      <c r="J63" s="210">
        <f>+'COMB. NET POS-IN. SER.(75)'!F62</f>
        <v>0</v>
      </c>
    </row>
    <row r="64" spans="1:10" ht="15">
      <c r="A64" s="285">
        <v>211000</v>
      </c>
      <c r="B64" s="6" t="s">
        <v>869</v>
      </c>
      <c r="C64" s="202"/>
      <c r="D64" s="202"/>
      <c r="E64" s="202"/>
      <c r="F64" s="202"/>
      <c r="G64" s="202"/>
      <c r="H64" s="210">
        <f>+'NET POSIT-NONMAJOR ENTERPR(72)'!H63</f>
        <v>0</v>
      </c>
      <c r="I64" s="210">
        <f t="shared" si="8"/>
        <v>0</v>
      </c>
      <c r="J64" s="210">
        <f>+'COMB. NET POS-IN. SER.(75)'!F63</f>
        <v>0</v>
      </c>
    </row>
    <row r="65" spans="1:10" ht="15">
      <c r="A65" s="285">
        <v>212000</v>
      </c>
      <c r="B65" s="6" t="s">
        <v>877</v>
      </c>
      <c r="C65" s="202"/>
      <c r="D65" s="202"/>
      <c r="E65" s="202"/>
      <c r="F65" s="202"/>
      <c r="G65" s="202"/>
      <c r="H65" s="210">
        <f>+'NET POSIT-NONMAJOR ENTERPR(72)'!H64</f>
        <v>0</v>
      </c>
      <c r="I65" s="210">
        <f t="shared" si="8"/>
        <v>0</v>
      </c>
      <c r="J65" s="210">
        <f>+'COMB. NET POS-IN. SER.(75)'!F64</f>
        <v>0</v>
      </c>
    </row>
    <row r="66" spans="1:10" ht="15">
      <c r="A66" s="285">
        <v>214000</v>
      </c>
      <c r="B66" s="6" t="s">
        <v>588</v>
      </c>
      <c r="C66" s="202"/>
      <c r="D66" s="202"/>
      <c r="E66" s="202"/>
      <c r="F66" s="202"/>
      <c r="G66" s="202"/>
      <c r="H66" s="210">
        <f>+'NET POSIT-NONMAJOR ENTERPR(72)'!H65</f>
        <v>0</v>
      </c>
      <c r="I66" s="210">
        <f t="shared" si="8"/>
        <v>0</v>
      </c>
      <c r="J66" s="210">
        <f>+'COMB. NET POS-IN. SER.(75)'!F65</f>
        <v>0</v>
      </c>
    </row>
    <row r="67" spans="1:10" ht="15.75" thickBot="1">
      <c r="A67" s="285">
        <v>216000</v>
      </c>
      <c r="B67" s="6" t="s">
        <v>1358</v>
      </c>
      <c r="C67" s="202"/>
      <c r="D67" s="202"/>
      <c r="E67" s="202"/>
      <c r="F67" s="202"/>
      <c r="G67" s="202"/>
      <c r="H67" s="210">
        <f>'NET POSIT-NONMAJOR ENTERPR(72)'!H66</f>
        <v>0</v>
      </c>
      <c r="I67" s="210">
        <f t="shared" si="8"/>
        <v>0</v>
      </c>
      <c r="J67" s="210">
        <f>'COMB. NET POS-IN. SER.(75)'!F66</f>
        <v>0</v>
      </c>
    </row>
    <row r="68" spans="1:10" ht="16.5" thickBot="1">
      <c r="A68" s="285"/>
      <c r="B68" s="9" t="s">
        <v>594</v>
      </c>
      <c r="C68" s="212">
        <f t="shared" ref="C68:J68" si="9">SUM(C56:C67)</f>
        <v>0</v>
      </c>
      <c r="D68" s="212">
        <f t="shared" si="9"/>
        <v>0</v>
      </c>
      <c r="E68" s="212">
        <f t="shared" si="9"/>
        <v>0</v>
      </c>
      <c r="F68" s="212">
        <f t="shared" si="9"/>
        <v>0</v>
      </c>
      <c r="G68" s="212">
        <f t="shared" si="9"/>
        <v>0</v>
      </c>
      <c r="H68" s="212">
        <f t="shared" si="9"/>
        <v>0</v>
      </c>
      <c r="I68" s="212">
        <f t="shared" si="9"/>
        <v>0</v>
      </c>
      <c r="J68" s="212">
        <f t="shared" si="9"/>
        <v>0</v>
      </c>
    </row>
    <row r="69" spans="1:10" ht="15.75">
      <c r="A69" s="285"/>
      <c r="B69" s="8" t="s">
        <v>868</v>
      </c>
      <c r="C69" s="210"/>
      <c r="D69" s="210"/>
      <c r="E69" s="210"/>
      <c r="F69" s="210"/>
      <c r="G69" s="210"/>
      <c r="H69" s="210"/>
      <c r="I69" s="210"/>
      <c r="J69" s="210"/>
    </row>
    <row r="70" spans="1:10" ht="15">
      <c r="A70" s="285">
        <v>231000</v>
      </c>
      <c r="B70" s="6" t="s">
        <v>589</v>
      </c>
      <c r="C70" s="202"/>
      <c r="D70" s="202"/>
      <c r="E70" s="202"/>
      <c r="F70" s="202"/>
      <c r="G70" s="202"/>
      <c r="H70" s="210">
        <f>+'NET POSIT-NONMAJOR ENTERPR(72)'!H69</f>
        <v>0</v>
      </c>
      <c r="I70" s="210">
        <f t="shared" ref="I70:I78" si="10">SUM(C70:H70)</f>
        <v>0</v>
      </c>
      <c r="J70" s="210">
        <f>+'COMB. NET POS-IN. SER.(75)'!F69</f>
        <v>0</v>
      </c>
    </row>
    <row r="71" spans="1:10" ht="15">
      <c r="A71" s="285">
        <v>233000</v>
      </c>
      <c r="B71" s="6" t="s">
        <v>590</v>
      </c>
      <c r="C71" s="202"/>
      <c r="D71" s="202"/>
      <c r="E71" s="202"/>
      <c r="F71" s="202"/>
      <c r="G71" s="202"/>
      <c r="H71" s="210">
        <f>+'NET POSIT-NONMAJOR ENTERPR(72)'!H70</f>
        <v>0</v>
      </c>
      <c r="I71" s="210">
        <f t="shared" si="10"/>
        <v>0</v>
      </c>
      <c r="J71" s="210">
        <f>+'COMB. NET POS-IN. SER.(75)'!F70</f>
        <v>0</v>
      </c>
    </row>
    <row r="72" spans="1:10" ht="15">
      <c r="A72" s="285">
        <v>234000</v>
      </c>
      <c r="B72" s="6" t="s">
        <v>214</v>
      </c>
      <c r="C72" s="202"/>
      <c r="D72" s="202"/>
      <c r="E72" s="202"/>
      <c r="F72" s="202"/>
      <c r="G72" s="202"/>
      <c r="H72" s="210">
        <f>+'NET POSIT-NONMAJOR ENTERPR(72)'!H71</f>
        <v>0</v>
      </c>
      <c r="I72" s="210">
        <f t="shared" si="10"/>
        <v>0</v>
      </c>
      <c r="J72" s="210">
        <f>+'COMB. NET POS-IN. SER.(75)'!F71</f>
        <v>0</v>
      </c>
    </row>
    <row r="73" spans="1:10" ht="15">
      <c r="A73" s="285">
        <v>235000</v>
      </c>
      <c r="B73" s="6" t="s">
        <v>591</v>
      </c>
      <c r="C73" s="202"/>
      <c r="D73" s="202"/>
      <c r="E73" s="202"/>
      <c r="F73" s="202"/>
      <c r="G73" s="202"/>
      <c r="H73" s="210">
        <f>+'NET POSIT-NONMAJOR ENTERPR(72)'!H72</f>
        <v>0</v>
      </c>
      <c r="I73" s="210">
        <f t="shared" si="10"/>
        <v>0</v>
      </c>
      <c r="J73" s="210">
        <f>+'COMB. NET POS-IN. SER.(75)'!F73</f>
        <v>0</v>
      </c>
    </row>
    <row r="74" spans="1:10" ht="15">
      <c r="A74" s="285">
        <v>235500</v>
      </c>
      <c r="B74" s="6" t="s">
        <v>2617</v>
      </c>
      <c r="C74" s="202"/>
      <c r="D74" s="202"/>
      <c r="E74" s="202"/>
      <c r="F74" s="202"/>
      <c r="G74" s="202"/>
      <c r="H74" s="210">
        <f>+'NET POSIT-NONMAJOR ENTERPR(72)'!H73</f>
        <v>0</v>
      </c>
      <c r="I74" s="210">
        <f t="shared" ref="I74" si="11">SUM(C74:H74)</f>
        <v>0</v>
      </c>
      <c r="J74" s="210">
        <f>+'COMB. NET POS-IN. SER.(75)'!F74</f>
        <v>0</v>
      </c>
    </row>
    <row r="75" spans="1:10" ht="15">
      <c r="A75" s="285">
        <v>236000</v>
      </c>
      <c r="B75" s="6" t="s">
        <v>593</v>
      </c>
      <c r="C75" s="202"/>
      <c r="D75" s="202"/>
      <c r="E75" s="202"/>
      <c r="F75" s="202"/>
      <c r="G75" s="202"/>
      <c r="H75" s="210">
        <f>+'NET POSIT-NONMAJOR ENTERPR(72)'!H74</f>
        <v>0</v>
      </c>
      <c r="I75" s="210">
        <f t="shared" si="10"/>
        <v>0</v>
      </c>
      <c r="J75" s="210">
        <f>+'COMB. NET POS-IN. SER.(75)'!F74</f>
        <v>0</v>
      </c>
    </row>
    <row r="76" spans="1:10" ht="15">
      <c r="A76" s="285">
        <v>237000</v>
      </c>
      <c r="B76" s="6" t="s">
        <v>1677</v>
      </c>
      <c r="C76" s="202"/>
      <c r="D76" s="202"/>
      <c r="E76" s="202"/>
      <c r="F76" s="202"/>
      <c r="G76" s="202"/>
      <c r="H76" s="210">
        <f>'NET POSIT-NONMAJOR ENTERPR(72)'!H75</f>
        <v>0</v>
      </c>
      <c r="I76" s="210">
        <f t="shared" si="10"/>
        <v>0</v>
      </c>
      <c r="J76" s="210">
        <f>'COMB. NET POS-IN. SER.(75)'!F75</f>
        <v>0</v>
      </c>
    </row>
    <row r="77" spans="1:10" ht="15">
      <c r="A77" s="285">
        <v>238000</v>
      </c>
      <c r="B77" s="6" t="s">
        <v>1008</v>
      </c>
      <c r="C77" s="202"/>
      <c r="D77" s="202"/>
      <c r="E77" s="202"/>
      <c r="F77" s="202"/>
      <c r="G77" s="202"/>
      <c r="H77" s="210">
        <f>'NET POSIT-NONMAJOR ENTERPR(72)'!H76</f>
        <v>0</v>
      </c>
      <c r="I77" s="210">
        <f>SUM(C77:H77)</f>
        <v>0</v>
      </c>
      <c r="J77" s="210">
        <f>'COMB. NET POS-IN. SER.(75)'!F76</f>
        <v>0</v>
      </c>
    </row>
    <row r="78" spans="1:10" ht="15.75" thickBot="1">
      <c r="A78" s="285">
        <v>239000</v>
      </c>
      <c r="B78" s="6" t="s">
        <v>592</v>
      </c>
      <c r="C78" s="204"/>
      <c r="D78" s="204"/>
      <c r="E78" s="204"/>
      <c r="F78" s="204"/>
      <c r="G78" s="204"/>
      <c r="H78" s="211">
        <f>+'NET POSIT-NONMAJOR ENTERPR(72)'!H77</f>
        <v>0</v>
      </c>
      <c r="I78" s="210">
        <f t="shared" si="10"/>
        <v>0</v>
      </c>
      <c r="J78" s="211">
        <f>+'COMB. NET POS-IN. SER.(75)'!F77</f>
        <v>0</v>
      </c>
    </row>
    <row r="79" spans="1:10" ht="16.5" thickBot="1">
      <c r="A79" s="285"/>
      <c r="B79" s="9" t="s">
        <v>595</v>
      </c>
      <c r="C79" s="212">
        <f>SUM(C70:C78)</f>
        <v>0</v>
      </c>
      <c r="D79" s="212">
        <f t="shared" ref="D79:J79" si="12">SUM(D70:D78)</f>
        <v>0</v>
      </c>
      <c r="E79" s="212">
        <f t="shared" si="12"/>
        <v>0</v>
      </c>
      <c r="F79" s="212">
        <f t="shared" si="12"/>
        <v>0</v>
      </c>
      <c r="G79" s="212">
        <f t="shared" ref="G79" si="13">SUM(G70:G78)</f>
        <v>0</v>
      </c>
      <c r="H79" s="212">
        <f t="shared" si="12"/>
        <v>0</v>
      </c>
      <c r="I79" s="212">
        <f t="shared" si="12"/>
        <v>0</v>
      </c>
      <c r="J79" s="212">
        <f t="shared" si="12"/>
        <v>0</v>
      </c>
    </row>
    <row r="80" spans="1:10" ht="15">
      <c r="A80" s="285"/>
      <c r="B80" s="6"/>
      <c r="C80" s="210"/>
      <c r="D80" s="210"/>
      <c r="E80" s="210"/>
      <c r="F80" s="210"/>
      <c r="G80" s="210"/>
      <c r="H80" s="210"/>
      <c r="I80" s="210"/>
      <c r="J80" s="210"/>
    </row>
    <row r="81" spans="1:10" ht="16.5" thickBot="1">
      <c r="A81" s="285"/>
      <c r="B81" s="450" t="s">
        <v>793</v>
      </c>
      <c r="C81" s="211">
        <f>+C68+C79</f>
        <v>0</v>
      </c>
      <c r="D81" s="211">
        <f t="shared" ref="D81:J81" si="14">+D68+D79</f>
        <v>0</v>
      </c>
      <c r="E81" s="211">
        <f t="shared" si="14"/>
        <v>0</v>
      </c>
      <c r="F81" s="211">
        <f t="shared" si="14"/>
        <v>0</v>
      </c>
      <c r="G81" s="211">
        <f t="shared" ref="G81" si="15">+G68+G79</f>
        <v>0</v>
      </c>
      <c r="H81" s="211">
        <f t="shared" si="14"/>
        <v>0</v>
      </c>
      <c r="I81" s="211">
        <f t="shared" si="14"/>
        <v>0</v>
      </c>
      <c r="J81" s="211">
        <f t="shared" si="14"/>
        <v>0</v>
      </c>
    </row>
    <row r="82" spans="1:10" ht="15.75">
      <c r="A82" s="285"/>
      <c r="B82" s="450"/>
      <c r="C82" s="210"/>
      <c r="D82" s="210"/>
      <c r="E82" s="210"/>
      <c r="F82" s="210"/>
      <c r="G82" s="210"/>
      <c r="H82" s="210"/>
      <c r="I82" s="210"/>
      <c r="J82" s="210"/>
    </row>
    <row r="83" spans="1:10" ht="15.75">
      <c r="A83" s="285"/>
      <c r="B83" s="450" t="s">
        <v>1299</v>
      </c>
      <c r="C83" s="210"/>
      <c r="D83" s="210"/>
      <c r="E83" s="210"/>
      <c r="F83" s="210"/>
      <c r="G83" s="210"/>
      <c r="H83" s="210"/>
      <c r="I83" s="210"/>
      <c r="J83" s="210"/>
    </row>
    <row r="84" spans="1:10" ht="15">
      <c r="A84" s="225">
        <v>220000</v>
      </c>
      <c r="B84" s="196" t="s">
        <v>1927</v>
      </c>
      <c r="C84" s="202"/>
      <c r="D84" s="202"/>
      <c r="E84" s="202"/>
      <c r="F84" s="202"/>
      <c r="G84" s="202"/>
      <c r="H84" s="210">
        <f>'NET POSIT-NONMAJOR ENTERPR(72)'!H83</f>
        <v>0</v>
      </c>
      <c r="I84" s="210">
        <f>SUM(C84:H84)</f>
        <v>0</v>
      </c>
      <c r="J84" s="210">
        <f>'COMB. NET POS-IN. SER.(75)'!F83</f>
        <v>0</v>
      </c>
    </row>
    <row r="85" spans="1:10" ht="15">
      <c r="A85" s="225" t="s">
        <v>1362</v>
      </c>
      <c r="B85" s="196" t="s">
        <v>1922</v>
      </c>
      <c r="C85" s="202"/>
      <c r="D85" s="202"/>
      <c r="E85" s="202"/>
      <c r="F85" s="202"/>
      <c r="G85" s="202"/>
      <c r="H85" s="210">
        <f>'NET POSIT-NONMAJOR ENTERPR(72)'!H84</f>
        <v>0</v>
      </c>
      <c r="I85" s="210">
        <f>SUM(C85:H85)</f>
        <v>0</v>
      </c>
      <c r="J85" s="210">
        <f>'COMB. NET POS-IN. SER.(75)'!F84</f>
        <v>0</v>
      </c>
    </row>
    <row r="86" spans="1:10" ht="15">
      <c r="A86" s="225">
        <v>225000</v>
      </c>
      <c r="B86" s="196" t="s">
        <v>2398</v>
      </c>
      <c r="C86" s="202"/>
      <c r="D86" s="202"/>
      <c r="E86" s="202"/>
      <c r="F86" s="202"/>
      <c r="G86" s="202"/>
      <c r="H86" s="210">
        <f>'NET POSIT-NONMAJOR ENTERPR(72)'!H85</f>
        <v>0</v>
      </c>
      <c r="I86" s="210">
        <f>SUM(C86:H86)</f>
        <v>0</v>
      </c>
      <c r="J86" s="210">
        <f>'COMB. NET POS-IN. SER.(75)'!F85</f>
        <v>0</v>
      </c>
    </row>
    <row r="87" spans="1:10" ht="15.75" thickBot="1">
      <c r="A87" s="225" t="s">
        <v>1362</v>
      </c>
      <c r="B87" s="196" t="s">
        <v>1926</v>
      </c>
      <c r="C87" s="204"/>
      <c r="D87" s="204"/>
      <c r="E87" s="204"/>
      <c r="F87" s="204"/>
      <c r="G87" s="204"/>
      <c r="H87" s="211">
        <f>'NET POSIT-NONMAJOR ENTERPR(72)'!H86</f>
        <v>0</v>
      </c>
      <c r="I87" s="210">
        <f>SUM(C87:H87)</f>
        <v>0</v>
      </c>
      <c r="J87" s="211">
        <f>'COMB. NET POS-IN. SER.(75)'!F86</f>
        <v>0</v>
      </c>
    </row>
    <row r="88" spans="1:10" ht="16.5" thickBot="1">
      <c r="A88" s="226"/>
      <c r="B88" s="199" t="s">
        <v>1302</v>
      </c>
      <c r="C88" s="213">
        <f>SUM(C84:C87)</f>
        <v>0</v>
      </c>
      <c r="D88" s="213">
        <f t="shared" ref="D88:J88" si="16">SUM(D84:D87)</f>
        <v>0</v>
      </c>
      <c r="E88" s="213">
        <f t="shared" si="16"/>
        <v>0</v>
      </c>
      <c r="F88" s="213">
        <f t="shared" si="16"/>
        <v>0</v>
      </c>
      <c r="G88" s="213">
        <f t="shared" si="16"/>
        <v>0</v>
      </c>
      <c r="H88" s="213">
        <f t="shared" si="16"/>
        <v>0</v>
      </c>
      <c r="I88" s="213">
        <f t="shared" si="16"/>
        <v>0</v>
      </c>
      <c r="J88" s="213">
        <f t="shared" si="16"/>
        <v>0</v>
      </c>
    </row>
    <row r="89" spans="1:10" ht="16.5" thickTop="1">
      <c r="A89" s="226"/>
      <c r="B89" s="239"/>
      <c r="C89" s="210"/>
      <c r="D89" s="210"/>
      <c r="E89" s="210"/>
      <c r="F89" s="210"/>
      <c r="G89" s="210"/>
      <c r="H89" s="210"/>
      <c r="I89" s="210"/>
      <c r="J89" s="210"/>
    </row>
    <row r="90" spans="1:10" ht="15.75">
      <c r="A90" s="226"/>
      <c r="B90" s="8" t="s">
        <v>1237</v>
      </c>
      <c r="C90" s="210"/>
      <c r="D90" s="210"/>
      <c r="E90" s="210"/>
      <c r="F90" s="210"/>
      <c r="G90" s="210"/>
      <c r="H90" s="210"/>
      <c r="I90" s="210"/>
      <c r="J90" s="210"/>
    </row>
    <row r="91" spans="1:10" ht="15">
      <c r="A91" s="226"/>
      <c r="B91" s="6" t="s">
        <v>2019</v>
      </c>
      <c r="C91" s="210">
        <f>C43-C58-C59-C60-C70-C73-C74</f>
        <v>0</v>
      </c>
      <c r="D91" s="210">
        <f t="shared" ref="D91:G91" si="17">D43-D58-D59-D60-D70-D73-D74</f>
        <v>0</v>
      </c>
      <c r="E91" s="210">
        <f t="shared" si="17"/>
        <v>0</v>
      </c>
      <c r="F91" s="210">
        <f t="shared" si="17"/>
        <v>0</v>
      </c>
      <c r="G91" s="210">
        <f t="shared" si="17"/>
        <v>0</v>
      </c>
      <c r="H91" s="210">
        <f>+'NET POSIT-NONMAJOR ENTERPR(72)'!H90</f>
        <v>0</v>
      </c>
      <c r="I91" s="210">
        <f>SUM(C91:H91)</f>
        <v>0</v>
      </c>
      <c r="J91" s="210">
        <f>+'COMB. NET POS-IN. SER.(75)'!F90</f>
        <v>0</v>
      </c>
    </row>
    <row r="92" spans="1:10" ht="15">
      <c r="A92" s="226"/>
      <c r="B92" s="6" t="s">
        <v>954</v>
      </c>
      <c r="C92" s="210"/>
      <c r="D92" s="210"/>
      <c r="E92" s="210"/>
      <c r="F92" s="210"/>
      <c r="G92" s="210"/>
      <c r="H92" s="210"/>
      <c r="I92" s="210"/>
      <c r="J92" s="210"/>
    </row>
    <row r="93" spans="1:10" ht="15">
      <c r="A93" s="226"/>
      <c r="B93" s="196" t="s">
        <v>2561</v>
      </c>
      <c r="C93" s="202"/>
      <c r="D93" s="202"/>
      <c r="E93" s="202"/>
      <c r="F93" s="202"/>
      <c r="G93" s="202"/>
      <c r="H93" s="210">
        <f>+'NET POSIT-NONMAJOR ENTERPR(72)'!H92</f>
        <v>0</v>
      </c>
      <c r="I93" s="210">
        <f>SUM(C93:H93)</f>
        <v>0</v>
      </c>
      <c r="J93" s="210">
        <f>+'COMB. NET POS-IN. SER.(75)'!F92</f>
        <v>0</v>
      </c>
    </row>
    <row r="94" spans="1:10" ht="15">
      <c r="A94" s="226"/>
      <c r="B94" s="196"/>
      <c r="C94" s="202"/>
      <c r="D94" s="202"/>
      <c r="E94" s="202"/>
      <c r="F94" s="202"/>
      <c r="G94" s="202"/>
      <c r="H94" s="210">
        <f>+'NET POSIT-NONMAJOR ENTERPR(72)'!H93</f>
        <v>0</v>
      </c>
      <c r="I94" s="210">
        <f>SUM(C94:H94)</f>
        <v>0</v>
      </c>
      <c r="J94" s="210">
        <f>+'COMB. NET POS-IN. SER.(75)'!F93</f>
        <v>0</v>
      </c>
    </row>
    <row r="95" spans="1:10" ht="15">
      <c r="A95" s="226"/>
      <c r="B95" s="196"/>
      <c r="C95" s="202"/>
      <c r="D95" s="202"/>
      <c r="E95" s="202"/>
      <c r="F95" s="202"/>
      <c r="G95" s="202"/>
      <c r="H95" s="210">
        <f>+'NET POSIT-NONMAJOR ENTERPR(72)'!H94</f>
        <v>0</v>
      </c>
      <c r="I95" s="210">
        <f>SUM(C95:H95)</f>
        <v>0</v>
      </c>
      <c r="J95" s="210"/>
    </row>
    <row r="96" spans="1:10" ht="15">
      <c r="A96" s="226"/>
      <c r="B96" s="196"/>
      <c r="C96" s="202"/>
      <c r="D96" s="202"/>
      <c r="E96" s="202"/>
      <c r="F96" s="202"/>
      <c r="G96" s="202"/>
      <c r="H96" s="210">
        <f>+'NET POSIT-NONMAJOR ENTERPR(72)'!H95</f>
        <v>0</v>
      </c>
      <c r="I96" s="210">
        <f>SUM(C96:H96)</f>
        <v>0</v>
      </c>
      <c r="J96" s="210"/>
    </row>
    <row r="97" spans="1:10" ht="15.75" thickBot="1">
      <c r="A97" s="226"/>
      <c r="B97" s="196" t="s">
        <v>955</v>
      </c>
      <c r="C97" s="211">
        <f>C45+C52-C81-C88-C91-C93-C94-C95-C96</f>
        <v>0</v>
      </c>
      <c r="D97" s="211">
        <f>D45+D52-D81-D88-D91-D93-D94-D95-D96</f>
        <v>0</v>
      </c>
      <c r="E97" s="211">
        <f>E45+E52-E81-E88-E91-E93-E94-E95-E96</f>
        <v>0</v>
      </c>
      <c r="F97" s="211">
        <f>F45+F52-F81-F88-F91-F93-F94-F95-F96</f>
        <v>0</v>
      </c>
      <c r="G97" s="211">
        <f>G45+G52-G81-G88-G91-G93-G94-G95-G96</f>
        <v>0</v>
      </c>
      <c r="H97" s="211">
        <f>+'NET POSIT-NONMAJOR ENTERPR(72)'!H96</f>
        <v>0</v>
      </c>
      <c r="I97" s="210">
        <f>SUM(C97:H97)</f>
        <v>0</v>
      </c>
      <c r="J97" s="211">
        <f>+'COMB. NET POS-IN. SER.(75)'!F94</f>
        <v>0</v>
      </c>
    </row>
    <row r="98" spans="1:10" ht="16.5" thickBot="1">
      <c r="A98" s="226"/>
      <c r="B98" s="240" t="s">
        <v>1231</v>
      </c>
      <c r="C98" s="213">
        <f>SUM(C90:C97)</f>
        <v>0</v>
      </c>
      <c r="D98" s="213">
        <f t="shared" ref="D98:J98" si="18">SUM(D90:D97)</f>
        <v>0</v>
      </c>
      <c r="E98" s="213">
        <f t="shared" si="18"/>
        <v>0</v>
      </c>
      <c r="F98" s="213">
        <f t="shared" si="18"/>
        <v>0</v>
      </c>
      <c r="G98" s="213">
        <f t="shared" ref="G98" si="19">SUM(G90:G97)</f>
        <v>0</v>
      </c>
      <c r="H98" s="213">
        <f t="shared" si="18"/>
        <v>0</v>
      </c>
      <c r="I98" s="229">
        <f t="shared" si="18"/>
        <v>0</v>
      </c>
      <c r="J98" s="213">
        <f t="shared" si="18"/>
        <v>0</v>
      </c>
    </row>
    <row r="99" spans="1:10" ht="15.75" thickTop="1">
      <c r="A99" s="226"/>
      <c r="B99" s="355" t="s">
        <v>1056</v>
      </c>
      <c r="C99" s="356">
        <f>C98-'CHANGE NET POSITION-PROP.(19)'!C59</f>
        <v>0</v>
      </c>
      <c r="D99" s="356">
        <f>D98-'CHANGE NET POSITION-PROP.(19)'!D59</f>
        <v>0</v>
      </c>
      <c r="E99" s="356">
        <f>E98-'CHANGE NET POSITION-PROP.(19)'!E59</f>
        <v>0</v>
      </c>
      <c r="F99" s="356">
        <f>F98-'CHANGE NET POSITION-PROP.(19)'!G59</f>
        <v>0</v>
      </c>
      <c r="G99" s="356">
        <f>G98-'CHANGE NET POSITION-PROP.(19)'!H59</f>
        <v>0</v>
      </c>
      <c r="H99" s="361">
        <f>H98-'CHANGE NET POSITION-PROP.(19)'!H59</f>
        <v>0</v>
      </c>
      <c r="I99" s="6"/>
      <c r="J99" s="6"/>
    </row>
    <row r="100" spans="1:10" ht="15">
      <c r="A100" s="226"/>
      <c r="B100" s="196"/>
      <c r="C100" s="196"/>
      <c r="D100" s="196" t="s">
        <v>1238</v>
      </c>
      <c r="E100" s="196"/>
      <c r="F100" s="196"/>
      <c r="G100" s="196"/>
      <c r="H100" s="6"/>
      <c r="I100" s="210"/>
      <c r="J100" s="6"/>
    </row>
    <row r="101" spans="1:10" ht="15">
      <c r="A101" s="226"/>
      <c r="B101" s="196"/>
      <c r="C101" s="196"/>
      <c r="D101" s="196" t="s">
        <v>78</v>
      </c>
      <c r="E101" s="196"/>
      <c r="F101" s="196"/>
      <c r="G101" s="196"/>
      <c r="H101" s="6"/>
      <c r="I101" s="210"/>
      <c r="J101" s="6"/>
    </row>
    <row r="102" spans="1:10" ht="15.75" thickBot="1">
      <c r="A102" s="226"/>
      <c r="B102" s="196"/>
      <c r="C102" s="196"/>
      <c r="D102" s="196" t="s">
        <v>79</v>
      </c>
      <c r="E102" s="196"/>
      <c r="F102" s="196"/>
      <c r="G102" s="196"/>
      <c r="H102" s="6"/>
      <c r="I102" s="211"/>
      <c r="J102" s="6"/>
    </row>
    <row r="103" spans="1:10" ht="16.5" thickBot="1">
      <c r="A103" s="226"/>
      <c r="B103" s="201"/>
      <c r="C103" s="196"/>
      <c r="D103" s="201" t="s">
        <v>1239</v>
      </c>
      <c r="E103" s="196"/>
      <c r="F103" s="196"/>
      <c r="G103" s="196"/>
      <c r="H103" s="6"/>
      <c r="I103" s="213">
        <f>+I98+I102</f>
        <v>0</v>
      </c>
      <c r="J103" s="6"/>
    </row>
    <row r="104" spans="1:10" ht="16.5" thickTop="1">
      <c r="A104" s="1363" t="s">
        <v>997</v>
      </c>
      <c r="B104" s="1363"/>
      <c r="C104" s="1363"/>
      <c r="D104" s="1363"/>
      <c r="E104" s="1363"/>
      <c r="F104" s="1363"/>
      <c r="G104" s="1363"/>
      <c r="H104" s="1363"/>
      <c r="I104" s="1363"/>
      <c r="J104" s="1363"/>
    </row>
    <row r="105" spans="1:10" ht="15">
      <c r="A105" s="226"/>
      <c r="B105" s="196"/>
      <c r="C105" s="196"/>
      <c r="D105" s="196"/>
      <c r="E105" s="196"/>
      <c r="F105" s="196"/>
      <c r="G105" s="196"/>
      <c r="H105" s="196"/>
      <c r="I105" s="196"/>
      <c r="J105" s="196"/>
    </row>
    <row r="106" spans="1:10" ht="15">
      <c r="A106" s="226"/>
      <c r="B106" s="196"/>
      <c r="C106" s="196"/>
      <c r="D106" s="196"/>
      <c r="E106" s="196"/>
      <c r="F106" s="196"/>
      <c r="G106" s="196"/>
      <c r="H106" s="196"/>
      <c r="I106" s="196"/>
      <c r="J106" s="196"/>
    </row>
    <row r="107" spans="1:10" ht="15">
      <c r="A107" s="226"/>
      <c r="B107" s="196"/>
      <c r="C107" s="196"/>
      <c r="D107" s="196"/>
      <c r="E107" s="196"/>
      <c r="F107" s="196"/>
      <c r="G107" s="196"/>
      <c r="H107" s="196"/>
      <c r="I107" s="196"/>
      <c r="J107" s="196"/>
    </row>
    <row r="108" spans="1:10" ht="15">
      <c r="A108" s="226"/>
      <c r="B108" s="196"/>
      <c r="C108" s="196"/>
      <c r="D108" s="196"/>
      <c r="E108" s="196"/>
      <c r="F108" s="196"/>
      <c r="G108" s="196"/>
      <c r="H108" s="196"/>
      <c r="I108" s="196"/>
      <c r="J108" s="196"/>
    </row>
    <row r="109" spans="1:10" ht="15">
      <c r="A109" s="226"/>
      <c r="B109" s="196"/>
      <c r="C109" s="196"/>
      <c r="D109" s="196"/>
      <c r="E109" s="196"/>
      <c r="F109" s="196"/>
      <c r="G109" s="196"/>
      <c r="H109" s="196"/>
      <c r="I109" s="196"/>
      <c r="J109" s="196"/>
    </row>
    <row r="110" spans="1:10" ht="15">
      <c r="A110" s="226"/>
      <c r="B110" s="196"/>
      <c r="C110" s="196"/>
      <c r="D110" s="196"/>
      <c r="E110" s="196"/>
      <c r="F110" s="196"/>
      <c r="G110" s="196"/>
      <c r="H110" s="196"/>
      <c r="I110" s="196"/>
      <c r="J110" s="196"/>
    </row>
    <row r="111" spans="1:10" ht="15">
      <c r="A111" s="226"/>
      <c r="B111" s="196"/>
      <c r="C111" s="196"/>
      <c r="D111" s="196"/>
      <c r="E111" s="196"/>
      <c r="F111" s="196"/>
      <c r="G111" s="196"/>
      <c r="H111" s="196"/>
      <c r="I111" s="196"/>
      <c r="J111" s="196"/>
    </row>
    <row r="112" spans="1:10" ht="15">
      <c r="A112" s="226"/>
      <c r="B112" s="196"/>
      <c r="C112" s="196"/>
      <c r="D112" s="196"/>
      <c r="E112" s="196"/>
      <c r="F112" s="196"/>
      <c r="G112" s="196"/>
      <c r="H112" s="196"/>
      <c r="I112" s="196"/>
      <c r="J112" s="196"/>
    </row>
    <row r="113" spans="1:10" ht="15">
      <c r="A113" s="226"/>
      <c r="B113" s="196"/>
      <c r="C113" s="196"/>
      <c r="D113" s="196"/>
      <c r="E113" s="196"/>
      <c r="F113" s="196"/>
      <c r="G113" s="196"/>
      <c r="H113" s="196"/>
      <c r="I113" s="196"/>
      <c r="J113" s="196"/>
    </row>
    <row r="114" spans="1:10" ht="15">
      <c r="A114" s="226"/>
      <c r="B114" s="196"/>
      <c r="C114" s="196"/>
      <c r="D114" s="196"/>
      <c r="E114" s="196"/>
      <c r="F114" s="196"/>
      <c r="G114" s="196"/>
      <c r="H114" s="196"/>
      <c r="I114" s="196"/>
      <c r="J114" s="196"/>
    </row>
    <row r="115" spans="1:10" ht="15">
      <c r="A115" s="226"/>
      <c r="B115" s="196"/>
      <c r="C115" s="196"/>
      <c r="D115" s="196"/>
      <c r="E115" s="196"/>
      <c r="F115" s="196"/>
      <c r="G115" s="196"/>
      <c r="H115" s="196"/>
      <c r="I115" s="196"/>
      <c r="J115" s="196"/>
    </row>
    <row r="116" spans="1:10" ht="15">
      <c r="A116" s="226"/>
      <c r="B116" s="196"/>
      <c r="C116" s="196"/>
      <c r="D116" s="196"/>
      <c r="E116" s="196"/>
      <c r="F116" s="196"/>
      <c r="G116" s="196"/>
      <c r="H116" s="196"/>
      <c r="I116" s="196"/>
      <c r="J116" s="196"/>
    </row>
    <row r="117" spans="1:10" ht="15">
      <c r="A117" s="226"/>
      <c r="B117" s="196"/>
      <c r="C117" s="196"/>
      <c r="D117" s="196"/>
      <c r="E117" s="196"/>
      <c r="F117" s="196"/>
      <c r="G117" s="196"/>
      <c r="H117" s="196"/>
      <c r="I117" s="196"/>
      <c r="J117" s="196"/>
    </row>
    <row r="118" spans="1:10" ht="15">
      <c r="A118" s="226"/>
      <c r="B118" s="196"/>
      <c r="C118" s="196"/>
      <c r="D118" s="196"/>
      <c r="E118" s="196"/>
      <c r="F118" s="196"/>
      <c r="G118" s="196"/>
      <c r="H118" s="196"/>
      <c r="I118" s="196"/>
      <c r="J118" s="196"/>
    </row>
    <row r="119" spans="1:10" ht="15">
      <c r="A119" s="226"/>
      <c r="B119" s="196"/>
      <c r="C119" s="196"/>
      <c r="D119" s="196"/>
      <c r="E119" s="196"/>
      <c r="F119" s="196"/>
      <c r="G119" s="196"/>
      <c r="H119" s="196"/>
      <c r="I119" s="196"/>
      <c r="J119" s="196"/>
    </row>
    <row r="120" spans="1:10" ht="15">
      <c r="A120" s="226"/>
      <c r="B120" s="196"/>
      <c r="C120" s="196"/>
      <c r="D120" s="196"/>
      <c r="E120" s="196"/>
      <c r="F120" s="196"/>
      <c r="G120" s="196"/>
      <c r="H120" s="196"/>
      <c r="I120" s="196"/>
      <c r="J120" s="196"/>
    </row>
    <row r="121" spans="1:10" ht="15">
      <c r="A121" s="226"/>
      <c r="B121" s="196"/>
      <c r="C121" s="196"/>
      <c r="D121" s="196"/>
      <c r="E121" s="196"/>
      <c r="F121" s="196"/>
      <c r="G121" s="196"/>
      <c r="H121" s="196"/>
      <c r="I121" s="196"/>
      <c r="J121" s="196"/>
    </row>
    <row r="122" spans="1:10" ht="15">
      <c r="A122" s="226"/>
      <c r="B122" s="196"/>
      <c r="C122" s="196"/>
      <c r="D122" s="196"/>
      <c r="E122" s="196"/>
      <c r="F122" s="196"/>
      <c r="G122" s="196"/>
      <c r="H122" s="196"/>
      <c r="I122" s="196"/>
      <c r="J122" s="196"/>
    </row>
    <row r="123" spans="1:10" ht="15">
      <c r="A123" s="226"/>
      <c r="B123" s="196"/>
      <c r="C123" s="196"/>
      <c r="D123" s="196"/>
      <c r="E123" s="196"/>
      <c r="F123" s="196"/>
      <c r="G123" s="196"/>
      <c r="H123" s="196"/>
      <c r="I123" s="196"/>
      <c r="J123" s="196"/>
    </row>
    <row r="124" spans="1:10" ht="15">
      <c r="A124" s="226"/>
      <c r="B124" s="196"/>
      <c r="C124" s="196"/>
      <c r="D124" s="196"/>
      <c r="E124" s="196"/>
      <c r="F124" s="196"/>
      <c r="G124" s="196"/>
      <c r="H124" s="196"/>
      <c r="I124" s="196"/>
      <c r="J124" s="196"/>
    </row>
    <row r="125" spans="1:10" ht="15">
      <c r="A125" s="226"/>
      <c r="B125" s="196"/>
      <c r="C125" s="196"/>
      <c r="D125" s="196"/>
      <c r="E125" s="196"/>
      <c r="F125" s="196"/>
      <c r="G125" s="196"/>
      <c r="H125" s="196"/>
      <c r="I125" s="196"/>
      <c r="J125" s="196"/>
    </row>
    <row r="126" spans="1:10" ht="15">
      <c r="A126" s="226"/>
      <c r="B126" s="196"/>
      <c r="C126" s="196"/>
      <c r="D126" s="196"/>
      <c r="E126" s="196"/>
      <c r="F126" s="196"/>
      <c r="G126" s="196"/>
      <c r="H126" s="196"/>
      <c r="I126" s="196"/>
      <c r="J126" s="196"/>
    </row>
    <row r="127" spans="1:10" ht="15">
      <c r="A127" s="226"/>
      <c r="B127" s="196"/>
      <c r="C127" s="196"/>
      <c r="D127" s="196"/>
      <c r="E127" s="196"/>
      <c r="F127" s="196"/>
      <c r="G127" s="196"/>
      <c r="H127" s="196"/>
      <c r="I127" s="196"/>
      <c r="J127" s="196"/>
    </row>
    <row r="128" spans="1:10" ht="15">
      <c r="A128" s="226"/>
      <c r="B128" s="196"/>
      <c r="C128" s="196"/>
      <c r="D128" s="196"/>
      <c r="E128" s="196"/>
      <c r="F128" s="196"/>
      <c r="G128" s="196"/>
      <c r="H128" s="196"/>
      <c r="I128" s="196"/>
      <c r="J128" s="196"/>
    </row>
    <row r="129" spans="1:10" ht="15">
      <c r="A129" s="226"/>
      <c r="B129" s="196"/>
      <c r="C129" s="196"/>
      <c r="D129" s="196"/>
      <c r="E129" s="196"/>
      <c r="F129" s="196"/>
      <c r="G129" s="196"/>
      <c r="H129" s="196"/>
      <c r="I129" s="196"/>
      <c r="J129" s="196"/>
    </row>
    <row r="130" spans="1:10" ht="15">
      <c r="A130" s="226"/>
      <c r="B130" s="196"/>
      <c r="C130" s="196"/>
      <c r="D130" s="196"/>
      <c r="E130" s="196"/>
      <c r="F130" s="196"/>
      <c r="G130" s="196"/>
      <c r="H130" s="196"/>
      <c r="I130" s="196"/>
      <c r="J130" s="196"/>
    </row>
    <row r="131" spans="1:10" ht="15">
      <c r="A131" s="226"/>
      <c r="B131" s="196"/>
      <c r="C131" s="196"/>
      <c r="D131" s="196"/>
      <c r="E131" s="196"/>
      <c r="F131" s="196"/>
      <c r="G131" s="196"/>
      <c r="H131" s="196"/>
      <c r="I131" s="196"/>
      <c r="J131" s="196"/>
    </row>
    <row r="132" spans="1:10" ht="15">
      <c r="A132" s="226"/>
      <c r="B132" s="196"/>
      <c r="C132" s="196"/>
      <c r="D132" s="196"/>
      <c r="E132" s="196"/>
      <c r="F132" s="196"/>
      <c r="G132" s="196"/>
      <c r="H132" s="196"/>
      <c r="I132" s="196"/>
      <c r="J132" s="196"/>
    </row>
    <row r="133" spans="1:10" ht="15">
      <c r="A133" s="226"/>
      <c r="B133" s="196"/>
      <c r="C133" s="196"/>
      <c r="D133" s="196"/>
      <c r="E133" s="196"/>
      <c r="F133" s="196"/>
      <c r="G133" s="196"/>
      <c r="H133" s="196"/>
      <c r="I133" s="196"/>
      <c r="J133" s="196"/>
    </row>
    <row r="134" spans="1:10" ht="15">
      <c r="A134" s="226"/>
      <c r="B134" s="196"/>
      <c r="C134" s="196"/>
      <c r="D134" s="196"/>
      <c r="E134" s="196"/>
      <c r="F134" s="196"/>
      <c r="G134" s="196"/>
      <c r="H134" s="196"/>
      <c r="I134" s="196"/>
      <c r="J134" s="196"/>
    </row>
    <row r="135" spans="1:10" ht="15">
      <c r="A135" s="226"/>
      <c r="B135" s="196"/>
      <c r="C135" s="196"/>
      <c r="D135" s="196"/>
      <c r="E135" s="196"/>
      <c r="F135" s="196"/>
      <c r="G135" s="196"/>
      <c r="H135" s="196"/>
      <c r="I135" s="196"/>
      <c r="J135" s="196"/>
    </row>
    <row r="136" spans="1:10" ht="15">
      <c r="A136" s="226"/>
      <c r="B136" s="196"/>
      <c r="C136" s="196"/>
      <c r="D136" s="196"/>
      <c r="E136" s="196"/>
      <c r="F136" s="196"/>
      <c r="G136" s="196"/>
      <c r="H136" s="196"/>
      <c r="I136" s="196"/>
      <c r="J136" s="196"/>
    </row>
    <row r="137" spans="1:10" ht="15">
      <c r="A137" s="226"/>
      <c r="B137" s="196"/>
      <c r="C137" s="196"/>
      <c r="D137" s="196"/>
      <c r="E137" s="196"/>
      <c r="F137" s="196"/>
      <c r="G137" s="196"/>
      <c r="H137" s="196"/>
      <c r="I137" s="196"/>
      <c r="J137" s="196"/>
    </row>
    <row r="138" spans="1:10" ht="15">
      <c r="A138" s="226"/>
      <c r="B138" s="196"/>
      <c r="C138" s="196"/>
      <c r="D138" s="196"/>
      <c r="E138" s="196"/>
      <c r="F138" s="196"/>
      <c r="G138" s="196"/>
      <c r="H138" s="196"/>
      <c r="I138" s="196"/>
      <c r="J138" s="196"/>
    </row>
    <row r="139" spans="1:10" ht="15">
      <c r="A139" s="226"/>
      <c r="B139" s="196"/>
      <c r="C139" s="196"/>
      <c r="D139" s="196"/>
      <c r="E139" s="196"/>
      <c r="F139" s="196"/>
      <c r="G139" s="196"/>
      <c r="H139" s="196"/>
      <c r="I139" s="196"/>
      <c r="J139" s="196"/>
    </row>
    <row r="140" spans="1:10" ht="15">
      <c r="A140" s="226"/>
      <c r="B140" s="196"/>
      <c r="C140" s="196"/>
      <c r="D140" s="196"/>
      <c r="E140" s="196"/>
      <c r="F140" s="196"/>
      <c r="G140" s="196"/>
      <c r="H140" s="196"/>
      <c r="I140" s="196"/>
      <c r="J140" s="196"/>
    </row>
    <row r="141" spans="1:10" ht="15">
      <c r="A141" s="226"/>
      <c r="B141" s="196"/>
      <c r="C141" s="196"/>
      <c r="D141" s="196"/>
      <c r="E141" s="196"/>
      <c r="F141" s="196"/>
      <c r="G141" s="196"/>
      <c r="H141" s="196"/>
      <c r="I141" s="196"/>
      <c r="J141" s="196"/>
    </row>
    <row r="142" spans="1:10" ht="15">
      <c r="A142" s="226"/>
      <c r="B142" s="196"/>
      <c r="C142" s="196"/>
      <c r="D142" s="196"/>
      <c r="E142" s="196"/>
      <c r="F142" s="196"/>
      <c r="G142" s="196"/>
      <c r="H142" s="196"/>
      <c r="I142" s="196"/>
      <c r="J142" s="196"/>
    </row>
    <row r="143" spans="1:10" ht="15">
      <c r="A143" s="226"/>
      <c r="B143" s="196"/>
      <c r="C143" s="196"/>
      <c r="D143" s="196"/>
      <c r="E143" s="196"/>
      <c r="F143" s="196"/>
      <c r="G143" s="196"/>
      <c r="H143" s="196"/>
      <c r="I143" s="196"/>
      <c r="J143" s="196"/>
    </row>
    <row r="144" spans="1:10" ht="15">
      <c r="A144" s="226"/>
      <c r="B144" s="196"/>
      <c r="C144" s="196"/>
      <c r="D144" s="196"/>
      <c r="E144" s="196"/>
      <c r="F144" s="196"/>
      <c r="G144" s="196"/>
      <c r="H144" s="196"/>
      <c r="I144" s="196"/>
      <c r="J144" s="196"/>
    </row>
    <row r="145" spans="1:10" ht="15">
      <c r="A145" s="226"/>
      <c r="B145" s="196"/>
      <c r="C145" s="196"/>
      <c r="D145" s="196"/>
      <c r="E145" s="196"/>
      <c r="F145" s="196"/>
      <c r="G145" s="196"/>
      <c r="H145" s="196"/>
      <c r="I145" s="196"/>
      <c r="J145" s="196"/>
    </row>
    <row r="146" spans="1:10" ht="15">
      <c r="A146" s="226"/>
      <c r="B146" s="196"/>
      <c r="C146" s="196"/>
      <c r="D146" s="196"/>
      <c r="E146" s="196"/>
      <c r="F146" s="196"/>
      <c r="G146" s="196"/>
      <c r="H146" s="196"/>
      <c r="I146" s="196"/>
      <c r="J146" s="196"/>
    </row>
    <row r="147" spans="1:10" ht="15">
      <c r="A147" s="226"/>
      <c r="B147" s="196"/>
      <c r="C147" s="196"/>
      <c r="D147" s="196"/>
      <c r="E147" s="196"/>
      <c r="F147" s="196"/>
      <c r="G147" s="196"/>
      <c r="H147" s="196"/>
      <c r="I147" s="196"/>
      <c r="J147" s="196"/>
    </row>
    <row r="148" spans="1:10" ht="15">
      <c r="A148" s="226"/>
      <c r="B148" s="196"/>
      <c r="C148" s="196"/>
      <c r="D148" s="196"/>
      <c r="E148" s="196"/>
      <c r="F148" s="196"/>
      <c r="G148" s="196"/>
      <c r="H148" s="196"/>
      <c r="I148" s="196"/>
      <c r="J148" s="196"/>
    </row>
    <row r="149" spans="1:10" ht="15">
      <c r="A149" s="226"/>
      <c r="B149" s="196"/>
      <c r="C149" s="196"/>
      <c r="D149" s="196"/>
      <c r="E149" s="196"/>
      <c r="F149" s="196"/>
      <c r="G149" s="196"/>
      <c r="H149" s="196"/>
      <c r="I149" s="196"/>
      <c r="J149" s="196"/>
    </row>
    <row r="150" spans="1:10" ht="15">
      <c r="A150" s="226"/>
      <c r="B150" s="196"/>
      <c r="C150" s="196"/>
      <c r="D150" s="196"/>
      <c r="E150" s="196"/>
      <c r="F150" s="196"/>
      <c r="G150" s="196"/>
      <c r="H150" s="196"/>
      <c r="I150" s="196"/>
      <c r="J150" s="196"/>
    </row>
    <row r="151" spans="1:10" ht="15">
      <c r="A151" s="226"/>
      <c r="B151" s="196"/>
      <c r="C151" s="196"/>
      <c r="D151" s="196"/>
      <c r="E151" s="196"/>
      <c r="F151" s="196"/>
      <c r="G151" s="196"/>
      <c r="H151" s="196"/>
      <c r="I151" s="196"/>
      <c r="J151" s="196"/>
    </row>
    <row r="152" spans="1:10" ht="15">
      <c r="A152" s="226"/>
      <c r="B152" s="196"/>
      <c r="C152" s="196"/>
      <c r="D152" s="196"/>
      <c r="E152" s="196"/>
      <c r="F152" s="196"/>
      <c r="G152" s="196"/>
      <c r="H152" s="196"/>
      <c r="I152" s="196"/>
      <c r="J152" s="196"/>
    </row>
    <row r="153" spans="1:10" ht="15">
      <c r="A153" s="226"/>
      <c r="B153" s="196"/>
      <c r="C153" s="196"/>
      <c r="D153" s="196"/>
      <c r="E153" s="196"/>
      <c r="F153" s="196"/>
      <c r="G153" s="196"/>
      <c r="H153" s="196"/>
      <c r="I153" s="196"/>
      <c r="J153" s="196"/>
    </row>
    <row r="154" spans="1:10" ht="15">
      <c r="A154" s="226"/>
      <c r="B154" s="196"/>
      <c r="C154" s="196"/>
      <c r="D154" s="196"/>
      <c r="E154" s="196"/>
      <c r="F154" s="196"/>
      <c r="G154" s="196"/>
      <c r="H154" s="196"/>
      <c r="I154" s="196"/>
      <c r="J154" s="196"/>
    </row>
    <row r="155" spans="1:10" ht="15">
      <c r="A155" s="196"/>
      <c r="B155" s="196"/>
      <c r="C155" s="196"/>
      <c r="D155" s="196"/>
      <c r="E155" s="196"/>
      <c r="F155" s="196"/>
      <c r="G155" s="196"/>
      <c r="H155" s="196"/>
      <c r="I155" s="196"/>
      <c r="J155" s="196"/>
    </row>
    <row r="156" spans="1:10" ht="15">
      <c r="A156" s="196"/>
      <c r="B156" s="196"/>
      <c r="C156" s="196"/>
      <c r="D156" s="196"/>
      <c r="E156" s="196"/>
      <c r="F156" s="196"/>
      <c r="G156" s="196"/>
      <c r="H156" s="196"/>
      <c r="I156" s="196"/>
      <c r="J156" s="196"/>
    </row>
    <row r="157" spans="1:10" ht="15">
      <c r="A157" s="196"/>
      <c r="B157" s="196"/>
      <c r="C157" s="196"/>
      <c r="D157" s="196"/>
      <c r="E157" s="196"/>
      <c r="F157" s="196"/>
      <c r="G157" s="196"/>
      <c r="H157" s="196"/>
      <c r="I157" s="196"/>
      <c r="J157" s="196"/>
    </row>
    <row r="158" spans="1:10" ht="15">
      <c r="A158" s="196"/>
      <c r="B158" s="196"/>
      <c r="C158" s="196"/>
      <c r="D158" s="196"/>
      <c r="E158" s="196"/>
      <c r="F158" s="196"/>
      <c r="G158" s="196"/>
      <c r="H158" s="196"/>
      <c r="I158" s="196"/>
      <c r="J158" s="196"/>
    </row>
    <row r="159" spans="1:10" ht="15">
      <c r="A159" s="196"/>
      <c r="B159" s="196"/>
      <c r="C159" s="196"/>
      <c r="D159" s="196"/>
      <c r="E159" s="196"/>
      <c r="F159" s="196"/>
      <c r="G159" s="196"/>
      <c r="H159" s="196"/>
      <c r="I159" s="196"/>
      <c r="J159" s="196"/>
    </row>
    <row r="160" spans="1:10" ht="15">
      <c r="A160" s="196"/>
      <c r="B160" s="196"/>
      <c r="C160" s="196"/>
      <c r="D160" s="196"/>
      <c r="E160" s="196"/>
      <c r="F160" s="196"/>
      <c r="G160" s="196"/>
      <c r="H160" s="196"/>
      <c r="I160" s="196"/>
      <c r="J160" s="196"/>
    </row>
    <row r="161" spans="1:10" ht="15">
      <c r="A161" s="196"/>
      <c r="B161" s="196"/>
      <c r="C161" s="196"/>
      <c r="D161" s="196"/>
      <c r="E161" s="196"/>
      <c r="F161" s="196"/>
      <c r="G161" s="196"/>
      <c r="H161" s="196"/>
      <c r="I161" s="196"/>
      <c r="J161" s="196"/>
    </row>
    <row r="162" spans="1:10" ht="15">
      <c r="A162" s="196"/>
      <c r="B162" s="196"/>
      <c r="C162" s="196"/>
      <c r="D162" s="196"/>
      <c r="E162" s="196"/>
      <c r="F162" s="196"/>
      <c r="G162" s="196"/>
      <c r="H162" s="196"/>
      <c r="I162" s="196"/>
      <c r="J162" s="196"/>
    </row>
    <row r="163" spans="1:10" ht="15">
      <c r="A163" s="196"/>
      <c r="B163" s="196"/>
      <c r="C163" s="196"/>
      <c r="D163" s="196"/>
      <c r="E163" s="196"/>
      <c r="F163" s="196"/>
      <c r="G163" s="196"/>
      <c r="H163" s="196"/>
      <c r="I163" s="196"/>
      <c r="J163" s="196"/>
    </row>
    <row r="164" spans="1:10" ht="15">
      <c r="A164" s="196"/>
      <c r="B164" s="196"/>
      <c r="C164" s="196"/>
      <c r="D164" s="196"/>
      <c r="E164" s="196"/>
      <c r="F164" s="196"/>
      <c r="G164" s="196"/>
      <c r="H164" s="196"/>
      <c r="I164" s="196"/>
      <c r="J164" s="196"/>
    </row>
    <row r="165" spans="1:10" ht="15">
      <c r="A165" s="196"/>
      <c r="B165" s="196"/>
      <c r="C165" s="196"/>
      <c r="D165" s="196"/>
      <c r="E165" s="196"/>
      <c r="F165" s="196"/>
      <c r="G165" s="196"/>
      <c r="H165" s="196"/>
      <c r="I165" s="196"/>
      <c r="J165" s="196"/>
    </row>
    <row r="166" spans="1:10" ht="15">
      <c r="A166" s="196"/>
      <c r="B166" s="196"/>
      <c r="C166" s="196"/>
      <c r="D166" s="196"/>
      <c r="E166" s="196"/>
      <c r="F166" s="196"/>
      <c r="G166" s="196"/>
      <c r="H166" s="196"/>
      <c r="I166" s="196"/>
      <c r="J166" s="196"/>
    </row>
    <row r="167" spans="1:10" ht="15">
      <c r="A167" s="196"/>
      <c r="B167" s="196"/>
      <c r="C167" s="196"/>
      <c r="D167" s="196"/>
      <c r="E167" s="196"/>
      <c r="F167" s="196"/>
      <c r="G167" s="196"/>
      <c r="H167" s="196"/>
      <c r="I167" s="196"/>
      <c r="J167" s="196"/>
    </row>
    <row r="168" spans="1:10" ht="15">
      <c r="A168" s="196"/>
      <c r="B168" s="196"/>
      <c r="C168" s="196"/>
      <c r="D168" s="196"/>
      <c r="E168" s="196"/>
      <c r="F168" s="196"/>
      <c r="G168" s="196"/>
      <c r="H168" s="196"/>
      <c r="I168" s="196"/>
      <c r="J168" s="196"/>
    </row>
    <row r="169" spans="1:10" ht="15">
      <c r="A169" s="196"/>
      <c r="B169" s="196"/>
      <c r="C169" s="196"/>
      <c r="D169" s="196"/>
      <c r="E169" s="196"/>
      <c r="F169" s="196"/>
      <c r="G169" s="196"/>
      <c r="H169" s="196"/>
      <c r="I169" s="196"/>
      <c r="J169" s="196"/>
    </row>
    <row r="170" spans="1:10" ht="15">
      <c r="A170" s="196"/>
      <c r="B170" s="196"/>
      <c r="C170" s="196"/>
      <c r="D170" s="196"/>
      <c r="E170" s="196"/>
      <c r="F170" s="196"/>
      <c r="G170" s="196"/>
      <c r="H170" s="196"/>
      <c r="I170" s="196"/>
      <c r="J170" s="196"/>
    </row>
    <row r="171" spans="1:10" ht="15">
      <c r="A171" s="196"/>
      <c r="B171" s="196"/>
      <c r="C171" s="196"/>
      <c r="D171" s="196"/>
      <c r="E171" s="196"/>
      <c r="F171" s="196"/>
      <c r="G171" s="196"/>
      <c r="H171" s="196"/>
      <c r="I171" s="196"/>
      <c r="J171" s="196"/>
    </row>
    <row r="172" spans="1:10" ht="15">
      <c r="A172" s="196"/>
      <c r="B172" s="196"/>
      <c r="C172" s="196"/>
      <c r="D172" s="196"/>
      <c r="E172" s="196"/>
      <c r="F172" s="196"/>
      <c r="G172" s="196"/>
      <c r="H172" s="196"/>
      <c r="I172" s="196"/>
      <c r="J172" s="196"/>
    </row>
    <row r="173" spans="1:10" ht="15">
      <c r="A173" s="196"/>
      <c r="B173" s="196"/>
      <c r="C173" s="196"/>
      <c r="D173" s="196"/>
      <c r="E173" s="196"/>
      <c r="F173" s="196"/>
      <c r="G173" s="196"/>
      <c r="H173" s="196"/>
      <c r="I173" s="196"/>
      <c r="J173" s="196"/>
    </row>
    <row r="174" spans="1:10" ht="15">
      <c r="A174" s="196"/>
      <c r="B174" s="196"/>
      <c r="C174" s="196"/>
      <c r="D174" s="196"/>
      <c r="E174" s="196"/>
      <c r="F174" s="196"/>
      <c r="G174" s="196"/>
      <c r="H174" s="196"/>
      <c r="I174" s="196"/>
      <c r="J174" s="196"/>
    </row>
    <row r="175" spans="1:10" ht="15">
      <c r="A175" s="196"/>
      <c r="B175" s="196"/>
      <c r="C175" s="196"/>
      <c r="D175" s="196"/>
      <c r="E175" s="196"/>
      <c r="F175" s="196"/>
      <c r="G175" s="196"/>
      <c r="H175" s="196"/>
      <c r="I175" s="196"/>
      <c r="J175" s="196"/>
    </row>
    <row r="176" spans="1:10" ht="15">
      <c r="A176" s="196"/>
      <c r="B176" s="196"/>
      <c r="C176" s="196"/>
      <c r="D176" s="196"/>
      <c r="E176" s="196"/>
      <c r="F176" s="196"/>
      <c r="G176" s="196"/>
      <c r="H176" s="196"/>
      <c r="I176" s="196"/>
      <c r="J176" s="196"/>
    </row>
    <row r="177" spans="1:10" ht="15">
      <c r="A177" s="196"/>
      <c r="B177" s="196"/>
      <c r="C177" s="196"/>
      <c r="D177" s="196"/>
      <c r="E177" s="196"/>
      <c r="F177" s="196"/>
      <c r="G177" s="196"/>
      <c r="H177" s="196"/>
      <c r="I177" s="196"/>
      <c r="J177" s="196"/>
    </row>
    <row r="178" spans="1:10" ht="15">
      <c r="A178" s="196"/>
      <c r="B178" s="196"/>
      <c r="C178" s="196"/>
      <c r="D178" s="196"/>
      <c r="E178" s="196"/>
      <c r="F178" s="196"/>
      <c r="G178" s="196"/>
      <c r="H178" s="196"/>
      <c r="I178" s="196"/>
      <c r="J178" s="196"/>
    </row>
    <row r="179" spans="1:10" ht="15">
      <c r="A179" s="196"/>
      <c r="B179" s="196"/>
      <c r="C179" s="196"/>
      <c r="D179" s="196"/>
      <c r="E179" s="196"/>
      <c r="F179" s="196"/>
      <c r="G179" s="196"/>
      <c r="H179" s="196"/>
      <c r="I179" s="196"/>
      <c r="J179" s="196"/>
    </row>
    <row r="180" spans="1:10" ht="15">
      <c r="A180" s="196"/>
      <c r="B180" s="196"/>
      <c r="C180" s="196"/>
      <c r="D180" s="196"/>
      <c r="E180" s="196"/>
      <c r="F180" s="196"/>
      <c r="G180" s="196"/>
      <c r="H180" s="196"/>
      <c r="I180" s="196"/>
      <c r="J180" s="196"/>
    </row>
    <row r="181" spans="1:10" ht="15">
      <c r="A181" s="196"/>
      <c r="B181" s="196"/>
      <c r="C181" s="196"/>
      <c r="D181" s="196"/>
      <c r="E181" s="196"/>
      <c r="F181" s="196"/>
      <c r="G181" s="196"/>
      <c r="H181" s="196"/>
      <c r="I181" s="196"/>
      <c r="J181" s="196"/>
    </row>
    <row r="182" spans="1:10" ht="15">
      <c r="A182" s="196"/>
      <c r="B182" s="196"/>
      <c r="C182" s="196"/>
      <c r="D182" s="196"/>
      <c r="E182" s="196"/>
      <c r="F182" s="196"/>
      <c r="G182" s="196"/>
      <c r="H182" s="196"/>
      <c r="I182" s="196"/>
      <c r="J182" s="196"/>
    </row>
    <row r="183" spans="1:10" ht="15">
      <c r="A183" s="196"/>
      <c r="B183" s="196"/>
      <c r="C183" s="196"/>
      <c r="D183" s="196"/>
      <c r="E183" s="196"/>
      <c r="F183" s="196"/>
      <c r="G183" s="196"/>
      <c r="H183" s="196"/>
      <c r="I183" s="196"/>
      <c r="J183" s="196"/>
    </row>
    <row r="184" spans="1:10" ht="15">
      <c r="A184" s="196"/>
      <c r="B184" s="196"/>
      <c r="C184" s="196"/>
      <c r="D184" s="196"/>
      <c r="E184" s="196"/>
      <c r="F184" s="196"/>
      <c r="G184" s="196"/>
      <c r="H184" s="196"/>
      <c r="I184" s="196"/>
      <c r="J184" s="196"/>
    </row>
    <row r="185" spans="1:10" ht="15">
      <c r="A185" s="196"/>
      <c r="B185" s="196"/>
      <c r="C185" s="196"/>
      <c r="D185" s="196"/>
      <c r="E185" s="196"/>
      <c r="F185" s="196"/>
      <c r="G185" s="196"/>
      <c r="H185" s="196"/>
      <c r="I185" s="196"/>
      <c r="J185" s="196"/>
    </row>
    <row r="186" spans="1:10" ht="15">
      <c r="A186" s="196"/>
      <c r="B186" s="196"/>
      <c r="C186" s="196"/>
      <c r="D186" s="196"/>
      <c r="E186" s="196"/>
      <c r="F186" s="196"/>
      <c r="G186" s="196"/>
      <c r="H186" s="196"/>
      <c r="I186" s="196"/>
      <c r="J186" s="196"/>
    </row>
    <row r="187" spans="1:10" ht="15">
      <c r="A187" s="196"/>
      <c r="B187" s="196"/>
      <c r="C187" s="196"/>
      <c r="D187" s="196"/>
      <c r="E187" s="196"/>
      <c r="F187" s="196"/>
      <c r="G187" s="196"/>
      <c r="H187" s="196"/>
      <c r="I187" s="196"/>
      <c r="J187" s="196"/>
    </row>
    <row r="188" spans="1:10" ht="15">
      <c r="A188" s="196"/>
      <c r="B188" s="196"/>
      <c r="C188" s="196"/>
      <c r="D188" s="196"/>
      <c r="E188" s="196"/>
      <c r="F188" s="196"/>
      <c r="G188" s="196"/>
      <c r="H188" s="196"/>
      <c r="I188" s="196"/>
      <c r="J188" s="196"/>
    </row>
    <row r="189" spans="1:10" ht="15">
      <c r="A189" s="196"/>
      <c r="B189" s="196"/>
      <c r="C189" s="196"/>
      <c r="D189" s="196"/>
      <c r="E189" s="196"/>
      <c r="F189" s="196"/>
      <c r="G189" s="196"/>
      <c r="H189" s="196"/>
      <c r="I189" s="196"/>
      <c r="J189" s="196"/>
    </row>
  </sheetData>
  <sheetProtection algorithmName="SHA-512" hashValue="IbTWUL66aU/S31DrvgFTfKEBG8pjjFQBx7JUn62+T9cYJbF4Tu2JubYvATZHC7/IOL4c+EVe4UNr7G+znHnJNQ==" saltValue="3zDMZ8xvA8NrU90A+T0QL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98"/>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12.7109375" style="194" customWidth="1"/>
    <col min="2" max="2" width="55.7109375" style="194" customWidth="1"/>
    <col min="3" max="10" width="18.7109375" style="194" customWidth="1"/>
    <col min="11" max="16384" width="8.85546875" style="194"/>
  </cols>
  <sheetData>
    <row r="1" spans="1:11" ht="18">
      <c r="A1" s="2"/>
      <c r="B1" s="4" t="str">
        <f>+'COVER PAGE'!A9</f>
        <v>LOCAL GOVERNMENT NAME:</v>
      </c>
      <c r="C1" s="2"/>
      <c r="D1" s="2"/>
      <c r="E1" s="2"/>
      <c r="F1" s="2"/>
      <c r="G1" s="2"/>
      <c r="H1" s="2"/>
      <c r="I1" s="2"/>
      <c r="J1" s="2"/>
    </row>
    <row r="2" spans="1:11" ht="18">
      <c r="A2" s="209"/>
      <c r="B2" s="192" t="s">
        <v>1240</v>
      </c>
      <c r="C2" s="209"/>
      <c r="D2" s="209"/>
      <c r="E2" s="209"/>
      <c r="F2" s="209"/>
      <c r="G2" s="209"/>
      <c r="H2" s="209"/>
      <c r="I2" s="209"/>
      <c r="J2" s="209"/>
    </row>
    <row r="3" spans="1:11" ht="18">
      <c r="A3" s="209"/>
      <c r="B3" s="192" t="s">
        <v>138</v>
      </c>
      <c r="C3" s="209"/>
      <c r="D3" s="209"/>
      <c r="E3" s="209"/>
      <c r="F3" s="209"/>
      <c r="G3" s="209"/>
      <c r="H3" s="209"/>
      <c r="I3" s="209"/>
      <c r="J3" s="209"/>
    </row>
    <row r="4" spans="1:11" ht="18">
      <c r="A4" s="2"/>
      <c r="B4" s="5" t="str">
        <f>+'COVER PAGE'!A30</f>
        <v>FISCAL YEAR ENDING JUNE 30, 2026</v>
      </c>
      <c r="C4" s="2"/>
      <c r="D4" s="2"/>
      <c r="E4" s="2"/>
      <c r="F4" s="2"/>
      <c r="G4" s="2"/>
      <c r="H4" s="2"/>
      <c r="I4" s="2"/>
      <c r="J4" s="2"/>
    </row>
    <row r="5" spans="1:11" ht="18">
      <c r="B5" s="195"/>
      <c r="H5"/>
      <c r="I5"/>
      <c r="J5" s="9" t="s">
        <v>775</v>
      </c>
    </row>
    <row r="6" spans="1:11" ht="30.75" customHeight="1" thickBot="1">
      <c r="B6" s="195"/>
      <c r="C6" s="197" t="s">
        <v>142</v>
      </c>
      <c r="D6" s="238"/>
      <c r="E6" s="238"/>
      <c r="F6" s="238"/>
      <c r="G6" s="238"/>
      <c r="H6" s="11"/>
      <c r="I6" s="11"/>
      <c r="J6" s="449" t="s">
        <v>778</v>
      </c>
    </row>
    <row r="7" spans="1:11">
      <c r="H7"/>
      <c r="I7"/>
      <c r="J7"/>
    </row>
    <row r="8" spans="1:11" ht="16.5" thickBot="1">
      <c r="A8" s="196"/>
      <c r="B8" s="196"/>
      <c r="C8" s="197" t="s">
        <v>598</v>
      </c>
      <c r="D8" s="198"/>
      <c r="E8" s="198"/>
      <c r="F8" s="198"/>
      <c r="G8" s="198"/>
      <c r="H8" s="9" t="s">
        <v>139</v>
      </c>
      <c r="I8" s="6"/>
      <c r="J8" s="6"/>
    </row>
    <row r="9" spans="1:11" ht="15.75">
      <c r="A9" s="9" t="s">
        <v>122</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140</v>
      </c>
      <c r="I9" s="9" t="s">
        <v>777</v>
      </c>
      <c r="J9" s="9" t="s">
        <v>143</v>
      </c>
    </row>
    <row r="10" spans="1:11" ht="16.5" thickBot="1">
      <c r="A10" s="449" t="s">
        <v>123</v>
      </c>
      <c r="B10" s="449" t="s">
        <v>124</v>
      </c>
      <c r="C10" s="449" t="str">
        <f>'NET POSITION-PROPRIETARY(18)'!C10</f>
        <v>Name</v>
      </c>
      <c r="D10" s="449" t="str">
        <f>'NET POSITION-PROPRIETARY(18)'!D10</f>
        <v>Name</v>
      </c>
      <c r="E10" s="449" t="str">
        <f>'NET POSITION-PROPRIETARY(18)'!E10</f>
        <v>Name</v>
      </c>
      <c r="F10" s="449" t="str">
        <f>'NET POSITION-PROPRIETARY(18)'!F10</f>
        <v>Name</v>
      </c>
      <c r="G10" s="449" t="str">
        <f>'NET POSITION-PROPRIETARY(18)'!G10</f>
        <v>Name</v>
      </c>
      <c r="H10" s="449" t="s">
        <v>876</v>
      </c>
      <c r="I10" s="449" t="s">
        <v>3144</v>
      </c>
      <c r="J10" s="449" t="s">
        <v>144</v>
      </c>
    </row>
    <row r="11" spans="1:11" ht="24.95" customHeight="1">
      <c r="A11" s="285"/>
      <c r="B11" s="8" t="s">
        <v>599</v>
      </c>
      <c r="C11" s="246"/>
      <c r="D11" s="246"/>
      <c r="E11" s="246"/>
      <c r="F11" s="246"/>
      <c r="G11" s="246"/>
      <c r="H11" s="246"/>
      <c r="I11" s="246"/>
      <c r="J11" s="246"/>
    </row>
    <row r="12" spans="1:11" ht="24.95" customHeight="1">
      <c r="A12" s="285">
        <v>340000</v>
      </c>
      <c r="B12" s="6" t="s">
        <v>600</v>
      </c>
      <c r="C12" s="202"/>
      <c r="D12" s="202"/>
      <c r="E12" s="202"/>
      <c r="F12" s="202"/>
      <c r="G12" s="202"/>
      <c r="H12" s="210">
        <f>+'CHG. IN NP-NONMAJOR ENTERPR(73)'!H12</f>
        <v>0</v>
      </c>
      <c r="I12" s="210">
        <f>SUM(C12:H12)</f>
        <v>0</v>
      </c>
      <c r="J12" s="210">
        <f>+'COMB. CHGE IN NP IN. SERV.(76)'!G12</f>
        <v>0</v>
      </c>
    </row>
    <row r="13" spans="1:11" ht="24.95" customHeight="1">
      <c r="A13" s="285">
        <v>360000</v>
      </c>
      <c r="B13" s="6" t="s">
        <v>601</v>
      </c>
      <c r="C13" s="202"/>
      <c r="D13" s="202"/>
      <c r="E13" s="202"/>
      <c r="F13" s="202"/>
      <c r="G13" s="202"/>
      <c r="H13" s="210">
        <f>+'CHG. IN NP-NONMAJOR ENTERPR(73)'!H13</f>
        <v>0</v>
      </c>
      <c r="I13" s="210">
        <f>SUM(C13:H13)</f>
        <v>0</v>
      </c>
      <c r="J13" s="210">
        <f>+'COMB. CHGE IN NP IN. SERV.(76)'!G13</f>
        <v>0</v>
      </c>
    </row>
    <row r="14" spans="1:11" ht="24.95" customHeight="1">
      <c r="A14" s="285">
        <v>363000</v>
      </c>
      <c r="B14" s="6" t="s">
        <v>602</v>
      </c>
      <c r="C14" s="202"/>
      <c r="D14" s="202"/>
      <c r="E14" s="202"/>
      <c r="F14" s="202"/>
      <c r="G14" s="202"/>
      <c r="H14" s="210">
        <f>+'CHG. IN NP-NONMAJOR ENTERPR(73)'!H14</f>
        <v>0</v>
      </c>
      <c r="I14" s="210">
        <f>SUM(C14:H14)</f>
        <v>0</v>
      </c>
      <c r="J14" s="210">
        <f>+'COMB. CHGE IN NP IN. SERV.(76)'!G14</f>
        <v>0</v>
      </c>
    </row>
    <row r="15" spans="1:11" ht="24.95" customHeight="1" thickBot="1">
      <c r="A15" s="285"/>
      <c r="B15" s="6"/>
      <c r="C15" s="204"/>
      <c r="D15" s="204"/>
      <c r="E15" s="204"/>
      <c r="F15" s="204"/>
      <c r="G15" s="204"/>
      <c r="H15" s="211">
        <f>+'CHG. IN NP-NONMAJOR ENTERPR(73)'!H15</f>
        <v>0</v>
      </c>
      <c r="I15" s="211">
        <f>SUM(C15:H15)</f>
        <v>0</v>
      </c>
      <c r="J15" s="211"/>
    </row>
    <row r="16" spans="1:11" ht="24.95" customHeight="1" thickBot="1">
      <c r="A16" s="285"/>
      <c r="B16" s="9" t="s">
        <v>603</v>
      </c>
      <c r="C16" s="211">
        <f>SUM(C12:C15)</f>
        <v>0</v>
      </c>
      <c r="D16" s="211">
        <f t="shared" ref="D16:J16" si="0">SUM(D12:D15)</f>
        <v>0</v>
      </c>
      <c r="E16" s="211">
        <f t="shared" si="0"/>
        <v>0</v>
      </c>
      <c r="F16" s="211">
        <f t="shared" ref="F16" si="1">SUM(F12:F15)</f>
        <v>0</v>
      </c>
      <c r="G16" s="211">
        <f t="shared" si="0"/>
        <v>0</v>
      </c>
      <c r="H16" s="211">
        <f t="shared" si="0"/>
        <v>0</v>
      </c>
      <c r="I16" s="211">
        <f t="shared" si="0"/>
        <v>0</v>
      </c>
      <c r="J16" s="211">
        <f t="shared" si="0"/>
        <v>0</v>
      </c>
      <c r="K16"/>
    </row>
    <row r="17" spans="1:11" ht="24.95" customHeight="1">
      <c r="A17" s="285"/>
      <c r="B17" s="6"/>
      <c r="C17" s="210"/>
      <c r="D17" s="210"/>
      <c r="E17" s="210"/>
      <c r="F17" s="210"/>
      <c r="G17" s="210"/>
      <c r="H17" s="210"/>
      <c r="I17" s="210"/>
      <c r="J17" s="210"/>
      <c r="K17"/>
    </row>
    <row r="18" spans="1:11" ht="24.95" customHeight="1">
      <c r="A18" s="285"/>
      <c r="B18" s="8" t="s">
        <v>604</v>
      </c>
      <c r="C18" s="210"/>
      <c r="D18" s="210"/>
      <c r="E18" s="210"/>
      <c r="F18" s="210"/>
      <c r="G18" s="210"/>
      <c r="H18" s="210"/>
      <c r="I18" s="210"/>
      <c r="J18" s="210"/>
      <c r="K18"/>
    </row>
    <row r="19" spans="1:11" ht="24.95" customHeight="1">
      <c r="A19" s="285">
        <v>100</v>
      </c>
      <c r="B19" s="6" t="s">
        <v>605</v>
      </c>
      <c r="C19" s="202"/>
      <c r="D19" s="202"/>
      <c r="E19" s="202"/>
      <c r="F19" s="202"/>
      <c r="G19" s="202"/>
      <c r="H19" s="210">
        <f>+'CHG. IN NP-NONMAJOR ENTERPR(73)'!H19</f>
        <v>0</v>
      </c>
      <c r="I19" s="210">
        <f t="shared" ref="I19:I26" si="2">SUM(C19:H19)</f>
        <v>0</v>
      </c>
      <c r="J19" s="210">
        <f>+'COMB. CHGE IN NP IN. SERV.(76)'!G19</f>
        <v>0</v>
      </c>
    </row>
    <row r="20" spans="1:11" ht="24.95" customHeight="1">
      <c r="A20" s="285">
        <v>200</v>
      </c>
      <c r="B20" s="6" t="s">
        <v>606</v>
      </c>
      <c r="C20" s="202"/>
      <c r="D20" s="202"/>
      <c r="E20" s="202"/>
      <c r="F20" s="202"/>
      <c r="G20" s="202"/>
      <c r="H20" s="210">
        <f>+'CHG. IN NP-NONMAJOR ENTERPR(73)'!H20</f>
        <v>0</v>
      </c>
      <c r="I20" s="210">
        <f t="shared" si="2"/>
        <v>0</v>
      </c>
      <c r="J20" s="210">
        <f>+'COMB. CHGE IN NP IN. SERV.(76)'!G20</f>
        <v>0</v>
      </c>
    </row>
    <row r="21" spans="1:11" ht="24.95" customHeight="1">
      <c r="A21" s="285">
        <v>300</v>
      </c>
      <c r="B21" s="6" t="s">
        <v>607</v>
      </c>
      <c r="C21" s="202"/>
      <c r="D21" s="202"/>
      <c r="E21" s="202"/>
      <c r="F21" s="202"/>
      <c r="G21" s="202"/>
      <c r="H21" s="210">
        <f>+'CHG. IN NP-NONMAJOR ENTERPR(73)'!H21</f>
        <v>0</v>
      </c>
      <c r="I21" s="210">
        <f t="shared" si="2"/>
        <v>0</v>
      </c>
      <c r="J21" s="210">
        <f>+'COMB. CHGE IN NP IN. SERV.(76)'!G21</f>
        <v>0</v>
      </c>
    </row>
    <row r="22" spans="1:11" ht="24.95" customHeight="1">
      <c r="A22" s="285">
        <v>400</v>
      </c>
      <c r="B22" s="6" t="s">
        <v>608</v>
      </c>
      <c r="C22" s="202"/>
      <c r="D22" s="202"/>
      <c r="E22" s="202"/>
      <c r="F22" s="202"/>
      <c r="G22" s="202"/>
      <c r="H22" s="210">
        <f>+'CHG. IN NP-NONMAJOR ENTERPR(73)'!H22</f>
        <v>0</v>
      </c>
      <c r="I22" s="210">
        <f t="shared" si="2"/>
        <v>0</v>
      </c>
      <c r="J22" s="210">
        <f>+'COMB. CHGE IN NP IN. SERV.(76)'!G22</f>
        <v>0</v>
      </c>
    </row>
    <row r="23" spans="1:11" ht="24.95" customHeight="1">
      <c r="A23" s="285">
        <v>500</v>
      </c>
      <c r="B23" s="6" t="s">
        <v>609</v>
      </c>
      <c r="C23" s="202"/>
      <c r="D23" s="202"/>
      <c r="E23" s="202"/>
      <c r="F23" s="202"/>
      <c r="G23" s="202"/>
      <c r="H23" s="210">
        <f>+'CHG. IN NP-NONMAJOR ENTERPR(73)'!H23</f>
        <v>0</v>
      </c>
      <c r="I23" s="210">
        <f t="shared" si="2"/>
        <v>0</v>
      </c>
      <c r="J23" s="210">
        <f>+'COMB. CHGE IN NP IN. SERV.(76)'!G23</f>
        <v>0</v>
      </c>
    </row>
    <row r="24" spans="1:11" ht="24.95" customHeight="1">
      <c r="A24" s="285">
        <v>810</v>
      </c>
      <c r="B24" s="6" t="s">
        <v>610</v>
      </c>
      <c r="C24" s="202"/>
      <c r="D24" s="202"/>
      <c r="E24" s="202"/>
      <c r="F24" s="202"/>
      <c r="G24" s="202"/>
      <c r="H24" s="210">
        <f>+'CHG. IN NP-NONMAJOR ENTERPR(73)'!H24</f>
        <v>0</v>
      </c>
      <c r="I24" s="210">
        <f t="shared" si="2"/>
        <v>0</v>
      </c>
      <c r="J24" s="210">
        <f>+'COMB. CHGE IN NP IN. SERV.(76)'!G24</f>
        <v>0</v>
      </c>
    </row>
    <row r="25" spans="1:11" ht="24.95" customHeight="1">
      <c r="A25" s="285">
        <v>830</v>
      </c>
      <c r="B25" s="6" t="s">
        <v>2415</v>
      </c>
      <c r="C25" s="202"/>
      <c r="D25" s="202"/>
      <c r="E25" s="202"/>
      <c r="F25" s="202"/>
      <c r="G25" s="202"/>
      <c r="H25" s="210">
        <f>+'CHG. IN NP-NONMAJOR ENTERPR(73)'!H25</f>
        <v>0</v>
      </c>
      <c r="I25" s="210">
        <f t="shared" si="2"/>
        <v>0</v>
      </c>
      <c r="J25" s="210">
        <f>+'COMB. CHGE IN NP IN. SERV.(76)'!G25</f>
        <v>0</v>
      </c>
    </row>
    <row r="26" spans="1:11" ht="24.95" customHeight="1" thickBot="1">
      <c r="A26" s="285"/>
      <c r="B26" s="6"/>
      <c r="C26" s="204"/>
      <c r="D26" s="204"/>
      <c r="E26" s="204"/>
      <c r="F26" s="204"/>
      <c r="G26" s="204"/>
      <c r="H26" s="211">
        <f>+'CHG. IN NP-NONMAJOR ENTERPR(73)'!H26</f>
        <v>0</v>
      </c>
      <c r="I26" s="211">
        <f t="shared" si="2"/>
        <v>0</v>
      </c>
      <c r="J26" s="211">
        <f>+'COMB. CHGE IN NP IN. SERV.(76)'!G26</f>
        <v>0</v>
      </c>
    </row>
    <row r="27" spans="1:11" ht="24.95" customHeight="1" thickBot="1">
      <c r="A27" s="285"/>
      <c r="B27" s="9" t="s">
        <v>280</v>
      </c>
      <c r="C27" s="211">
        <f>SUM(C18:C26)</f>
        <v>0</v>
      </c>
      <c r="D27" s="211">
        <f t="shared" ref="D27:I27" si="3">SUM(D18:D26)</f>
        <v>0</v>
      </c>
      <c r="E27" s="211">
        <f t="shared" si="3"/>
        <v>0</v>
      </c>
      <c r="F27" s="211">
        <f t="shared" ref="F27" si="4">SUM(F18:F26)</f>
        <v>0</v>
      </c>
      <c r="G27" s="211">
        <f t="shared" si="3"/>
        <v>0</v>
      </c>
      <c r="H27" s="211">
        <f t="shared" si="3"/>
        <v>0</v>
      </c>
      <c r="I27" s="211">
        <f t="shared" si="3"/>
        <v>0</v>
      </c>
      <c r="J27" s="211">
        <f>SUM(J18:J26)</f>
        <v>0</v>
      </c>
    </row>
    <row r="28" spans="1:11" ht="24.95" customHeight="1" thickBot="1">
      <c r="A28" s="285"/>
      <c r="B28" s="8" t="s">
        <v>902</v>
      </c>
      <c r="C28" s="211">
        <f>+C16-C27</f>
        <v>0</v>
      </c>
      <c r="D28" s="211">
        <f t="shared" ref="D28:J28" si="5">+D16-D27</f>
        <v>0</v>
      </c>
      <c r="E28" s="211">
        <f t="shared" si="5"/>
        <v>0</v>
      </c>
      <c r="F28" s="211">
        <f t="shared" ref="F28" si="6">+F16-F27</f>
        <v>0</v>
      </c>
      <c r="G28" s="211">
        <f t="shared" si="5"/>
        <v>0</v>
      </c>
      <c r="H28" s="211">
        <f t="shared" si="5"/>
        <v>0</v>
      </c>
      <c r="I28" s="211">
        <f t="shared" si="5"/>
        <v>0</v>
      </c>
      <c r="J28" s="211">
        <f t="shared" si="5"/>
        <v>0</v>
      </c>
    </row>
    <row r="29" spans="1:11" ht="24.95" customHeight="1">
      <c r="A29" s="285"/>
      <c r="B29" s="8"/>
      <c r="C29" s="210"/>
      <c r="D29" s="210"/>
      <c r="E29" s="210"/>
      <c r="F29" s="210"/>
      <c r="G29" s="210"/>
      <c r="H29" s="210"/>
      <c r="I29" s="210"/>
      <c r="J29" s="210"/>
    </row>
    <row r="30" spans="1:11" ht="24.95" customHeight="1">
      <c r="A30" s="285"/>
      <c r="B30" s="8" t="s">
        <v>3337</v>
      </c>
      <c r="C30" s="210"/>
      <c r="D30" s="210"/>
      <c r="E30" s="210"/>
      <c r="F30" s="210"/>
      <c r="G30" s="210"/>
      <c r="H30" s="210"/>
      <c r="I30" s="210"/>
      <c r="J30" s="210"/>
    </row>
    <row r="31" spans="1:11" ht="24.95" customHeight="1">
      <c r="A31" s="285">
        <v>310000</v>
      </c>
      <c r="B31" s="6" t="s">
        <v>612</v>
      </c>
      <c r="C31" s="202"/>
      <c r="D31" s="202"/>
      <c r="E31" s="202"/>
      <c r="F31" s="202"/>
      <c r="G31" s="202"/>
      <c r="H31" s="210">
        <f>+'CHG. IN NP-NONMAJOR ENTERPR(73)'!H30</f>
        <v>0</v>
      </c>
      <c r="I31" s="210">
        <f t="shared" ref="I31:I41" si="7">SUM(C31:H31)</f>
        <v>0</v>
      </c>
      <c r="J31" s="210">
        <f>+'COMB. CHGE IN NP IN. SERV.(76)'!G30</f>
        <v>0</v>
      </c>
    </row>
    <row r="32" spans="1:11" ht="24.95" customHeight="1">
      <c r="A32" s="285">
        <v>320000</v>
      </c>
      <c r="B32" s="6" t="s">
        <v>613</v>
      </c>
      <c r="C32" s="202"/>
      <c r="D32" s="202"/>
      <c r="E32" s="202"/>
      <c r="F32" s="202"/>
      <c r="G32" s="202"/>
      <c r="H32" s="210">
        <f>+'CHG. IN NP-NONMAJOR ENTERPR(73)'!H31</f>
        <v>0</v>
      </c>
      <c r="I32" s="210">
        <f>SUM(C32:H32)</f>
        <v>0</v>
      </c>
      <c r="J32" s="210">
        <f>+'COMB. CHGE IN NP IN. SERV.(76)'!G31</f>
        <v>0</v>
      </c>
    </row>
    <row r="33" spans="1:10" ht="24.95" customHeight="1">
      <c r="A33" s="285">
        <v>330000</v>
      </c>
      <c r="B33" s="6" t="s">
        <v>904</v>
      </c>
      <c r="C33" s="202"/>
      <c r="D33" s="202"/>
      <c r="E33" s="202"/>
      <c r="F33" s="202"/>
      <c r="G33" s="202"/>
      <c r="H33" s="210">
        <f>+'CHG. IN NP-NONMAJOR ENTERPR(73)'!H32</f>
        <v>0</v>
      </c>
      <c r="I33" s="210">
        <f>SUM(C33:H33)</f>
        <v>0</v>
      </c>
      <c r="J33" s="210">
        <f>+'COMB. CHGE IN NP IN. SERV.(76)'!G32</f>
        <v>0</v>
      </c>
    </row>
    <row r="34" spans="1:10" s="252" customFormat="1" ht="24.95" customHeight="1">
      <c r="A34" s="472"/>
      <c r="B34" s="9" t="s">
        <v>3338</v>
      </c>
      <c r="C34" s="1163">
        <f>SUM(C31:C33)</f>
        <v>0</v>
      </c>
      <c r="D34" s="1163">
        <f t="shared" ref="D34:I34" si="8">SUM(D31:D33)</f>
        <v>0</v>
      </c>
      <c r="E34" s="1163">
        <f t="shared" si="8"/>
        <v>0</v>
      </c>
      <c r="F34" s="1163">
        <f t="shared" si="8"/>
        <v>0</v>
      </c>
      <c r="G34" s="1163">
        <f t="shared" si="8"/>
        <v>0</v>
      </c>
      <c r="H34" s="1163">
        <f>SUM(H31:H33)</f>
        <v>0</v>
      </c>
      <c r="I34" s="1163">
        <f t="shared" si="8"/>
        <v>0</v>
      </c>
      <c r="J34" s="1163">
        <f>SUM(J31:J33)</f>
        <v>0</v>
      </c>
    </row>
    <row r="35" spans="1:10" s="252" customFormat="1" ht="24.95" customHeight="1">
      <c r="A35" s="472"/>
      <c r="B35" s="8" t="s">
        <v>3192</v>
      </c>
      <c r="C35" s="1163">
        <f>C28+C34</f>
        <v>0</v>
      </c>
      <c r="D35" s="1163">
        <f t="shared" ref="D35:I35" si="9">D28+D34</f>
        <v>0</v>
      </c>
      <c r="E35" s="1163">
        <f t="shared" si="9"/>
        <v>0</v>
      </c>
      <c r="F35" s="1163">
        <f t="shared" si="9"/>
        <v>0</v>
      </c>
      <c r="G35" s="1163">
        <f t="shared" si="9"/>
        <v>0</v>
      </c>
      <c r="H35" s="1163">
        <f t="shared" si="9"/>
        <v>0</v>
      </c>
      <c r="I35" s="1163">
        <f t="shared" si="9"/>
        <v>0</v>
      </c>
      <c r="J35" s="1163">
        <f>J28+J34</f>
        <v>0</v>
      </c>
    </row>
    <row r="36" spans="1:10" s="252" customFormat="1" ht="24.95" customHeight="1">
      <c r="A36" s="472"/>
      <c r="B36" s="8"/>
      <c r="C36" s="1163"/>
      <c r="D36" s="1163"/>
      <c r="E36" s="1163"/>
      <c r="F36" s="1163"/>
      <c r="G36" s="1163"/>
      <c r="H36" s="1163"/>
      <c r="I36" s="1163"/>
      <c r="J36" s="1163"/>
    </row>
    <row r="37" spans="1:10" ht="24.95" customHeight="1">
      <c r="A37" s="285"/>
      <c r="B37" s="8" t="s">
        <v>611</v>
      </c>
      <c r="C37" s="202"/>
      <c r="D37" s="202"/>
      <c r="E37" s="202"/>
      <c r="F37" s="202"/>
      <c r="G37" s="202"/>
      <c r="H37" s="210"/>
      <c r="I37" s="210"/>
      <c r="J37" s="210"/>
    </row>
    <row r="38" spans="1:10" ht="24.95" customHeight="1">
      <c r="A38" s="285">
        <v>371000</v>
      </c>
      <c r="B38" s="6" t="s">
        <v>905</v>
      </c>
      <c r="C38" s="202"/>
      <c r="D38" s="202"/>
      <c r="E38" s="202"/>
      <c r="F38" s="202"/>
      <c r="G38" s="202"/>
      <c r="H38" s="210">
        <f>+'CHG. IN NP-NONMAJOR ENTERPR(73)'!H33</f>
        <v>0</v>
      </c>
      <c r="I38" s="210">
        <f>SUM(C38:H38)</f>
        <v>0</v>
      </c>
      <c r="J38" s="210">
        <f>+'COMB. CHGE IN NP IN. SERV.(76)'!G33</f>
        <v>0</v>
      </c>
    </row>
    <row r="39" spans="1:10" ht="24.95" customHeight="1">
      <c r="A39" s="285">
        <v>382030</v>
      </c>
      <c r="B39" s="6" t="s">
        <v>1222</v>
      </c>
      <c r="C39" s="202"/>
      <c r="D39" s="202"/>
      <c r="E39" s="202"/>
      <c r="F39" s="202"/>
      <c r="G39" s="202"/>
      <c r="H39" s="210">
        <f>+'CHG. IN NP-NONMAJOR ENTERPR(73)'!H34</f>
        <v>0</v>
      </c>
      <c r="I39" s="210">
        <f t="shared" si="7"/>
        <v>0</v>
      </c>
      <c r="J39" s="210">
        <f>+'COMB. CHGE IN NP IN. SERV.(76)'!G34</f>
        <v>0</v>
      </c>
    </row>
    <row r="40" spans="1:10" ht="24.95" customHeight="1">
      <c r="A40" s="285">
        <v>490000</v>
      </c>
      <c r="B40" s="6" t="s">
        <v>1223</v>
      </c>
      <c r="C40" s="202"/>
      <c r="D40" s="202"/>
      <c r="E40" s="202"/>
      <c r="F40" s="202"/>
      <c r="G40" s="202"/>
      <c r="H40" s="210">
        <f>+'CHG. IN NP-NONMAJOR ENTERPR(73)'!H35</f>
        <v>0</v>
      </c>
      <c r="I40" s="210">
        <f t="shared" si="7"/>
        <v>0</v>
      </c>
      <c r="J40" s="210">
        <f>+'COMB. CHGE IN NP IN. SERV.(76)'!G35</f>
        <v>0</v>
      </c>
    </row>
    <row r="41" spans="1:10" ht="24.95" customHeight="1">
      <c r="A41" s="285">
        <v>490500</v>
      </c>
      <c r="B41" s="6" t="s">
        <v>2403</v>
      </c>
      <c r="C41" s="202"/>
      <c r="D41" s="202"/>
      <c r="E41" s="202"/>
      <c r="F41" s="202"/>
      <c r="G41" s="202"/>
      <c r="H41" s="210">
        <f>'CHG. IN NP-NONMAJOR ENTERPR(73)'!H36</f>
        <v>0</v>
      </c>
      <c r="I41" s="210">
        <f t="shared" si="7"/>
        <v>0</v>
      </c>
      <c r="J41" s="210">
        <f>'COMB. CHGE IN NP IN. SERV.(76)'!G36</f>
        <v>0</v>
      </c>
    </row>
    <row r="42" spans="1:10" ht="24.95" customHeight="1" thickBot="1">
      <c r="A42" s="285"/>
      <c r="B42" s="9" t="s">
        <v>825</v>
      </c>
      <c r="C42" s="211">
        <f>SUM(C38:C41)</f>
        <v>0</v>
      </c>
      <c r="D42" s="211">
        <f t="shared" ref="D42:F42" si="10">SUM(D38:D41)</f>
        <v>0</v>
      </c>
      <c r="E42" s="211">
        <f t="shared" si="10"/>
        <v>0</v>
      </c>
      <c r="F42" s="211">
        <f t="shared" si="10"/>
        <v>0</v>
      </c>
      <c r="G42" s="211">
        <f>SUM(G38:G41)</f>
        <v>0</v>
      </c>
      <c r="H42" s="211">
        <f>SUM(H38:H41)</f>
        <v>0</v>
      </c>
      <c r="I42" s="211">
        <f>SUM(I38:I41)</f>
        <v>0</v>
      </c>
      <c r="J42" s="211">
        <f>SUM(J38:J41)</f>
        <v>0</v>
      </c>
    </row>
    <row r="43" spans="1:10" ht="32.450000000000003" customHeight="1">
      <c r="A43" s="285"/>
      <c r="B43" s="1200" t="s">
        <v>3342</v>
      </c>
      <c r="C43" s="229">
        <f>C42+C35</f>
        <v>0</v>
      </c>
      <c r="D43" s="229">
        <f t="shared" ref="D43:I43" si="11">D42+D35</f>
        <v>0</v>
      </c>
      <c r="E43" s="229">
        <f t="shared" si="11"/>
        <v>0</v>
      </c>
      <c r="F43" s="229">
        <f t="shared" si="11"/>
        <v>0</v>
      </c>
      <c r="G43" s="229">
        <f t="shared" si="11"/>
        <v>0</v>
      </c>
      <c r="H43" s="229">
        <f t="shared" si="11"/>
        <v>0</v>
      </c>
      <c r="I43" s="229">
        <f t="shared" si="11"/>
        <v>0</v>
      </c>
      <c r="J43" s="229">
        <f>J42+J35</f>
        <v>0</v>
      </c>
    </row>
    <row r="44" spans="1:10" ht="24.95" customHeight="1">
      <c r="A44" s="285"/>
      <c r="B44" s="6"/>
      <c r="C44" s="210"/>
      <c r="D44" s="210"/>
      <c r="E44" s="210"/>
      <c r="F44" s="210"/>
      <c r="G44" s="210"/>
      <c r="H44" s="210"/>
      <c r="I44" s="210"/>
      <c r="J44" s="210"/>
    </row>
    <row r="45" spans="1:10" ht="24.95" customHeight="1">
      <c r="A45" s="285"/>
      <c r="B45" s="8" t="s">
        <v>3340</v>
      </c>
      <c r="C45" s="210"/>
      <c r="D45" s="210"/>
      <c r="E45" s="210"/>
      <c r="F45" s="210"/>
      <c r="G45" s="210"/>
      <c r="H45" s="210"/>
      <c r="I45" s="210"/>
      <c r="J45" s="210"/>
    </row>
    <row r="46" spans="1:10" ht="24.95" customHeight="1">
      <c r="A46" s="285">
        <v>384000</v>
      </c>
      <c r="B46" s="1199" t="s">
        <v>3193</v>
      </c>
      <c r="C46" s="202"/>
      <c r="D46" s="202"/>
      <c r="E46" s="202"/>
      <c r="F46" s="202"/>
      <c r="G46" s="202"/>
      <c r="H46" s="210">
        <f>+'CHG. IN NP-NONMAJOR ENTERPR(73)'!H40</f>
        <v>0</v>
      </c>
      <c r="I46" s="210">
        <f>SUM(C46:H46)</f>
        <v>0</v>
      </c>
      <c r="J46" s="210">
        <f>+'COMB. CHGE IN NP IN. SERV.(76)'!G39</f>
        <v>0</v>
      </c>
    </row>
    <row r="47" spans="1:10" ht="24.95" customHeight="1">
      <c r="A47" s="285">
        <v>385000</v>
      </c>
      <c r="B47" s="1199" t="s">
        <v>3193</v>
      </c>
      <c r="C47" s="202"/>
      <c r="D47" s="202"/>
      <c r="E47" s="202"/>
      <c r="F47" s="202"/>
      <c r="G47" s="202"/>
      <c r="H47" s="210">
        <f>+'CHG. IN NP-NONMAJOR ENTERPR(73)'!H41</f>
        <v>0</v>
      </c>
      <c r="I47" s="210">
        <f>SUM(C47:H47)</f>
        <v>0</v>
      </c>
      <c r="J47" s="210">
        <f>+'COMB. CHGE IN NP IN. SERV.(76)'!G40</f>
        <v>0</v>
      </c>
    </row>
    <row r="48" spans="1:10" ht="24.95" customHeight="1">
      <c r="A48" s="285">
        <v>524000</v>
      </c>
      <c r="B48" s="1199" t="s">
        <v>3194</v>
      </c>
      <c r="C48" s="202"/>
      <c r="D48" s="202"/>
      <c r="E48" s="202"/>
      <c r="F48" s="202"/>
      <c r="G48" s="202"/>
      <c r="H48" s="210">
        <f>+'CHG. IN NP-NONMAJOR ENTERPR(73)'!H42</f>
        <v>0</v>
      </c>
      <c r="I48" s="210">
        <f>SUM(C48:H48)</f>
        <v>0</v>
      </c>
      <c r="J48" s="210">
        <f>+'COMB. CHGE IN NP IN. SERV.(76)'!G41</f>
        <v>0</v>
      </c>
    </row>
    <row r="49" spans="1:10" ht="24.95" customHeight="1" thickBot="1">
      <c r="A49" s="285">
        <v>525000</v>
      </c>
      <c r="B49" s="1199" t="s">
        <v>3194</v>
      </c>
      <c r="C49" s="204"/>
      <c r="D49" s="204"/>
      <c r="E49" s="204"/>
      <c r="F49" s="204"/>
      <c r="G49" s="204"/>
      <c r="H49" s="211">
        <f>+'CHG. IN NP-NONMAJOR ENTERPR(73)'!H43</f>
        <v>0</v>
      </c>
      <c r="I49" s="211">
        <f>SUM(C49:H49)</f>
        <v>0</v>
      </c>
      <c r="J49" s="211">
        <f>+'COMB. CHGE IN NP IN. SERV.(76)'!G42</f>
        <v>0</v>
      </c>
    </row>
    <row r="50" spans="1:10" ht="24.95" customHeight="1" thickBot="1">
      <c r="A50" s="285"/>
      <c r="B50" s="9" t="s">
        <v>3341</v>
      </c>
      <c r="C50" s="204">
        <f>SUM(C46:C49)</f>
        <v>0</v>
      </c>
      <c r="D50" s="204">
        <f t="shared" ref="D50:I50" si="12">SUM(D46:D49)</f>
        <v>0</v>
      </c>
      <c r="E50" s="204">
        <f t="shared" si="12"/>
        <v>0</v>
      </c>
      <c r="F50" s="204">
        <f t="shared" si="12"/>
        <v>0</v>
      </c>
      <c r="G50" s="204">
        <f t="shared" si="12"/>
        <v>0</v>
      </c>
      <c r="H50" s="204">
        <f t="shared" si="12"/>
        <v>0</v>
      </c>
      <c r="I50" s="204">
        <f t="shared" si="12"/>
        <v>0</v>
      </c>
      <c r="J50" s="204">
        <f>SUM(J46:J49)</f>
        <v>0</v>
      </c>
    </row>
    <row r="51" spans="1:10" ht="24.95" customHeight="1">
      <c r="A51" s="285"/>
      <c r="B51" s="6" t="s">
        <v>618</v>
      </c>
      <c r="C51" s="202"/>
      <c r="D51" s="202"/>
      <c r="E51" s="202"/>
      <c r="F51" s="202"/>
      <c r="G51" s="202"/>
      <c r="H51" s="210">
        <f>+'CHG. IN NP-NONMAJOR ENTERPR(73)'!H45</f>
        <v>0</v>
      </c>
      <c r="I51" s="210">
        <f>SUM(C51:H51)</f>
        <v>0</v>
      </c>
      <c r="J51" s="210">
        <f>+'COMB. CHGE IN NP IN. SERV.(76)'!G45</f>
        <v>0</v>
      </c>
    </row>
    <row r="52" spans="1:10" ht="24.95" customHeight="1">
      <c r="A52" s="285"/>
      <c r="B52" s="6" t="s">
        <v>313</v>
      </c>
      <c r="C52" s="202"/>
      <c r="D52" s="202"/>
      <c r="E52" s="202"/>
      <c r="F52" s="202"/>
      <c r="G52" s="202"/>
      <c r="H52" s="210">
        <f>+'CHG. IN NP-NONMAJOR ENTERPR(73)'!H46</f>
        <v>0</v>
      </c>
      <c r="I52" s="210">
        <f>SUM(C52:H52)</f>
        <v>0</v>
      </c>
      <c r="J52" s="210">
        <f>+'COMB. CHGE IN NP IN. SERV.(76)'!G46</f>
        <v>0</v>
      </c>
    </row>
    <row r="53" spans="1:10" ht="24.95" customHeight="1">
      <c r="A53" s="285"/>
      <c r="B53" s="6" t="s">
        <v>1241</v>
      </c>
      <c r="C53" s="210">
        <f>+C43+C50+C51+C52</f>
        <v>0</v>
      </c>
      <c r="D53" s="210">
        <f t="shared" ref="D53:I53" si="13">+D43+D50+D51+D52</f>
        <v>0</v>
      </c>
      <c r="E53" s="210">
        <f t="shared" si="13"/>
        <v>0</v>
      </c>
      <c r="F53" s="210">
        <f t="shared" si="13"/>
        <v>0</v>
      </c>
      <c r="G53" s="210">
        <f t="shared" si="13"/>
        <v>0</v>
      </c>
      <c r="H53" s="210">
        <f t="shared" si="13"/>
        <v>0</v>
      </c>
      <c r="I53" s="210">
        <f t="shared" si="13"/>
        <v>0</v>
      </c>
      <c r="J53" s="210">
        <f>+J43+J50+J51+J52</f>
        <v>0</v>
      </c>
    </row>
    <row r="54" spans="1:10" ht="24.95" customHeight="1">
      <c r="A54" s="285"/>
      <c r="B54" s="6" t="str">
        <f>+'GW-STATEMENT OF ACTIVITIES(14A)'!C54</f>
        <v>Total net position - July 1, 2025 as previously reported</v>
      </c>
      <c r="C54" s="202"/>
      <c r="D54" s="202"/>
      <c r="E54" s="202"/>
      <c r="F54" s="202"/>
      <c r="G54" s="202"/>
      <c r="H54" s="210">
        <f>+'CHG. IN NP-NONMAJOR ENTERPR(73)'!H48</f>
        <v>0</v>
      </c>
      <c r="I54" s="210">
        <f>SUM(C54:H54)</f>
        <v>0</v>
      </c>
      <c r="J54" s="210">
        <f>+'COMB. CHGE IN NP IN. SERV.(76)'!G48</f>
        <v>0</v>
      </c>
    </row>
    <row r="55" spans="1:10" ht="31.5" customHeight="1">
      <c r="A55" s="285"/>
      <c r="B55" s="232" t="s">
        <v>3122</v>
      </c>
      <c r="C55" s="202"/>
      <c r="D55" s="202"/>
      <c r="E55" s="202"/>
      <c r="F55" s="202"/>
      <c r="G55" s="202"/>
      <c r="H55" s="210">
        <f>+'CHG. IN NP-NONMAJOR ENTERPR(73)'!H49</f>
        <v>0</v>
      </c>
      <c r="I55" s="210">
        <f>SUM(C55:H55)</f>
        <v>0</v>
      </c>
      <c r="J55" s="210">
        <f>+'COMB. CHGE IN NP IN. SERV.(76)'!G49</f>
        <v>0</v>
      </c>
    </row>
    <row r="56" spans="1:10" ht="33.75" customHeight="1">
      <c r="A56" s="285"/>
      <c r="B56" s="232" t="s">
        <v>3125</v>
      </c>
      <c r="C56" s="202"/>
      <c r="D56" s="202"/>
      <c r="E56" s="202"/>
      <c r="F56" s="202"/>
      <c r="G56" s="202"/>
      <c r="H56" s="210">
        <f>+'CHG. IN NP-NONMAJOR ENTERPR(73)'!H50</f>
        <v>0</v>
      </c>
      <c r="I56" s="210">
        <f>SUM(C56:H56)</f>
        <v>0</v>
      </c>
      <c r="J56" s="210">
        <f>+'COMB. CHGE IN NP IN. SERV.(76)'!G50</f>
        <v>0</v>
      </c>
    </row>
    <row r="57" spans="1:10" ht="24.95" customHeight="1" thickBot="1">
      <c r="A57" s="285"/>
      <c r="B57" s="6" t="s">
        <v>3145</v>
      </c>
      <c r="C57" s="204"/>
      <c r="D57" s="204"/>
      <c r="E57" s="204"/>
      <c r="F57" s="204"/>
      <c r="G57" s="204"/>
      <c r="H57" s="211">
        <f>+'CHG. IN NP-NONMAJOR ENTERPR(73)'!H51</f>
        <v>0</v>
      </c>
      <c r="I57" s="211">
        <f>SUM(C57:H57)</f>
        <v>0</v>
      </c>
      <c r="J57" s="211">
        <f>+'COMB. CHGE IN NP IN. SERV.(76)'!G51</f>
        <v>0</v>
      </c>
    </row>
    <row r="58" spans="1:10" ht="24.95" customHeight="1" thickBot="1">
      <c r="A58" s="285"/>
      <c r="B58" s="6" t="str">
        <f>+'GW-STATEMENT OF ACTIVITIES(14A)'!C58</f>
        <v>Fund Balances, July 1, 2025 as adjusted or restated</v>
      </c>
      <c r="C58" s="210">
        <f>+C54+C57+C55+C56</f>
        <v>0</v>
      </c>
      <c r="D58" s="210">
        <f t="shared" ref="D58:I58" si="14">+D54+D57+D55+D56</f>
        <v>0</v>
      </c>
      <c r="E58" s="210">
        <f t="shared" si="14"/>
        <v>0</v>
      </c>
      <c r="F58" s="210">
        <f t="shared" si="14"/>
        <v>0</v>
      </c>
      <c r="G58" s="210">
        <f t="shared" si="14"/>
        <v>0</v>
      </c>
      <c r="H58" s="210">
        <f>+H54+H57+H55+H56</f>
        <v>0</v>
      </c>
      <c r="I58" s="210">
        <f t="shared" si="14"/>
        <v>0</v>
      </c>
      <c r="J58" s="210">
        <f>+J54+J57+J55+J56</f>
        <v>0</v>
      </c>
    </row>
    <row r="59" spans="1:10" ht="24.95" customHeight="1" thickBot="1">
      <c r="A59" s="285"/>
      <c r="B59" s="246" t="str">
        <f>+'GW-STATEMENT OF ACTIVITIES(14A)'!C59</f>
        <v>Total net position - June 30, 2026</v>
      </c>
      <c r="C59" s="213">
        <f>+C53+C58</f>
        <v>0</v>
      </c>
      <c r="D59" s="213">
        <f t="shared" ref="D59:I59" si="15">+D53+D58</f>
        <v>0</v>
      </c>
      <c r="E59" s="213">
        <f t="shared" si="15"/>
        <v>0</v>
      </c>
      <c r="F59" s="213">
        <f t="shared" si="15"/>
        <v>0</v>
      </c>
      <c r="G59" s="213">
        <f t="shared" si="15"/>
        <v>0</v>
      </c>
      <c r="H59" s="213">
        <f t="shared" si="15"/>
        <v>0</v>
      </c>
      <c r="I59" s="213">
        <f t="shared" si="15"/>
        <v>0</v>
      </c>
      <c r="J59" s="213">
        <f>+J53+J58</f>
        <v>0</v>
      </c>
    </row>
    <row r="60" spans="1:10" ht="24.95" customHeight="1" thickTop="1">
      <c r="A60" s="226"/>
      <c r="B60" s="196"/>
      <c r="C60" s="196"/>
      <c r="D60" s="196"/>
      <c r="E60" s="196"/>
      <c r="F60" s="196"/>
      <c r="G60" s="196"/>
      <c r="H60" s="196"/>
      <c r="I60" s="196"/>
      <c r="J60" s="196"/>
    </row>
    <row r="61" spans="1:10" ht="24.95" customHeight="1">
      <c r="A61" s="226"/>
      <c r="B61" s="196"/>
      <c r="C61" s="196"/>
      <c r="D61" s="196" t="s">
        <v>80</v>
      </c>
      <c r="E61" s="196"/>
      <c r="F61" s="196"/>
      <c r="G61" s="196"/>
      <c r="H61" s="196"/>
      <c r="I61" s="196"/>
      <c r="J61" s="196"/>
    </row>
    <row r="62" spans="1:10" ht="24.95" customHeight="1">
      <c r="A62" s="226"/>
      <c r="B62" s="196"/>
      <c r="C62" s="196"/>
      <c r="D62" s="196" t="s">
        <v>648</v>
      </c>
      <c r="E62" s="196"/>
      <c r="F62" s="196"/>
      <c r="G62" s="196"/>
      <c r="H62" s="196"/>
      <c r="I62" s="196"/>
      <c r="J62" s="196"/>
    </row>
    <row r="63" spans="1:10" ht="24.95" customHeight="1">
      <c r="A63" s="226"/>
      <c r="B63" s="196"/>
      <c r="C63" s="196"/>
      <c r="D63" s="196" t="s">
        <v>649</v>
      </c>
      <c r="E63" s="196"/>
      <c r="F63" s="196"/>
      <c r="G63" s="196"/>
      <c r="H63" s="196"/>
      <c r="I63" s="241"/>
      <c r="J63" s="196"/>
    </row>
    <row r="64" spans="1:10" ht="24.95" customHeight="1" thickBot="1">
      <c r="A64" s="226"/>
      <c r="B64" s="196"/>
      <c r="C64" s="196"/>
      <c r="D64" s="201" t="s">
        <v>1267</v>
      </c>
      <c r="E64" s="196"/>
      <c r="F64" s="196"/>
      <c r="G64" s="196"/>
      <c r="H64" s="196"/>
      <c r="I64" s="243">
        <f>+I53+I63</f>
        <v>0</v>
      </c>
      <c r="J64" s="196"/>
    </row>
    <row r="65" spans="1:10" ht="24.95" customHeight="1" thickTop="1">
      <c r="A65" s="226"/>
      <c r="B65" s="196"/>
      <c r="C65" s="196"/>
      <c r="D65" s="196"/>
      <c r="E65" s="196"/>
      <c r="F65" s="196"/>
      <c r="G65" s="196"/>
      <c r="H65" s="196"/>
      <c r="I65" s="196"/>
      <c r="J65" s="196"/>
    </row>
    <row r="66" spans="1:10" ht="24.95" customHeight="1">
      <c r="A66" s="226"/>
      <c r="B66" s="196"/>
      <c r="C66" s="196"/>
      <c r="D66" s="196"/>
      <c r="E66" s="196"/>
      <c r="F66" s="196"/>
      <c r="G66" s="196"/>
      <c r="H66" s="196"/>
      <c r="I66" s="196"/>
      <c r="J66" s="196"/>
    </row>
    <row r="67" spans="1:10" ht="24.95" customHeight="1">
      <c r="A67" s="226"/>
      <c r="B67" s="196"/>
      <c r="C67" s="196"/>
      <c r="D67" s="196"/>
      <c r="E67" s="196"/>
      <c r="F67" s="196"/>
      <c r="G67" s="196"/>
      <c r="H67" s="196"/>
      <c r="I67" s="196"/>
      <c r="J67" s="196"/>
    </row>
    <row r="68" spans="1:10" ht="24.95" customHeight="1">
      <c r="A68" s="242" t="s">
        <v>998</v>
      </c>
      <c r="B68" s="215"/>
      <c r="C68" s="215"/>
      <c r="D68" s="215"/>
      <c r="E68" s="215"/>
      <c r="F68" s="215"/>
      <c r="G68" s="215"/>
      <c r="H68" s="215"/>
      <c r="I68" s="215"/>
      <c r="J68" s="215"/>
    </row>
    <row r="69" spans="1:10" ht="15">
      <c r="A69" s="226"/>
      <c r="B69" s="196"/>
      <c r="C69" s="196"/>
      <c r="D69" s="196"/>
      <c r="E69" s="196"/>
      <c r="F69" s="196"/>
      <c r="G69" s="196"/>
      <c r="H69" s="196"/>
      <c r="I69" s="196"/>
      <c r="J69" s="196"/>
    </row>
    <row r="70" spans="1:10" ht="15">
      <c r="A70" s="226"/>
      <c r="B70" s="196"/>
      <c r="C70" s="196"/>
      <c r="D70" s="196"/>
      <c r="E70" s="196"/>
      <c r="F70" s="196"/>
      <c r="G70" s="196"/>
      <c r="H70" s="196"/>
      <c r="I70" s="196"/>
      <c r="J70" s="196"/>
    </row>
    <row r="71" spans="1:10" ht="15">
      <c r="A71" s="226"/>
      <c r="B71" s="196"/>
      <c r="C71" s="196"/>
      <c r="D71" s="196"/>
      <c r="E71" s="196"/>
      <c r="F71" s="196"/>
      <c r="G71" s="196"/>
      <c r="H71" s="196"/>
      <c r="I71" s="196"/>
      <c r="J71" s="196"/>
    </row>
    <row r="72" spans="1:10" ht="15">
      <c r="A72" s="226"/>
      <c r="B72" s="196"/>
      <c r="C72" s="196"/>
      <c r="D72" s="196"/>
      <c r="E72" s="196"/>
      <c r="F72" s="196"/>
      <c r="G72" s="196"/>
      <c r="H72" s="196"/>
      <c r="I72" s="196"/>
      <c r="J72" s="196"/>
    </row>
    <row r="73" spans="1:10" ht="15">
      <c r="A73" s="226"/>
      <c r="B73" s="196"/>
      <c r="C73" s="196"/>
      <c r="D73" s="196"/>
      <c r="E73" s="196"/>
      <c r="F73" s="196"/>
      <c r="G73" s="196"/>
      <c r="H73" s="196"/>
      <c r="I73" s="196"/>
      <c r="J73" s="196"/>
    </row>
    <row r="74" spans="1:10" ht="15">
      <c r="A74" s="226"/>
      <c r="B74" s="196"/>
      <c r="C74" s="196"/>
      <c r="D74" s="196"/>
      <c r="E74" s="196"/>
      <c r="F74" s="196"/>
      <c r="G74" s="196"/>
      <c r="H74" s="196"/>
      <c r="I74" s="196"/>
      <c r="J74" s="196"/>
    </row>
    <row r="75" spans="1:10" ht="15">
      <c r="A75" s="226"/>
      <c r="B75" s="196"/>
      <c r="C75" s="196"/>
      <c r="D75" s="196"/>
      <c r="E75" s="196"/>
      <c r="F75" s="196"/>
      <c r="G75" s="196"/>
      <c r="H75" s="196"/>
      <c r="I75" s="196"/>
      <c r="J75" s="196"/>
    </row>
    <row r="76" spans="1:10" ht="15">
      <c r="A76" s="226"/>
      <c r="B76" s="196"/>
      <c r="C76" s="196"/>
      <c r="D76" s="196"/>
      <c r="E76" s="196"/>
      <c r="F76" s="196"/>
      <c r="G76" s="196"/>
      <c r="H76" s="196"/>
      <c r="I76" s="196"/>
      <c r="J76" s="196"/>
    </row>
    <row r="77" spans="1:10" ht="15">
      <c r="A77" s="226"/>
      <c r="B77" s="196"/>
      <c r="C77" s="196"/>
      <c r="D77" s="196"/>
      <c r="E77" s="196"/>
      <c r="F77" s="196"/>
      <c r="G77" s="196"/>
      <c r="H77" s="196"/>
      <c r="I77" s="196"/>
      <c r="J77" s="196"/>
    </row>
    <row r="78" spans="1:10" ht="15">
      <c r="A78" s="226"/>
      <c r="B78" s="196"/>
      <c r="C78" s="196"/>
      <c r="D78" s="196"/>
      <c r="E78" s="196"/>
      <c r="F78" s="196"/>
      <c r="G78" s="196"/>
      <c r="H78" s="196"/>
      <c r="I78" s="196"/>
      <c r="J78" s="196"/>
    </row>
    <row r="79" spans="1:10" ht="15">
      <c r="A79" s="226"/>
      <c r="B79" s="196"/>
      <c r="C79" s="196"/>
      <c r="D79" s="196"/>
      <c r="E79" s="196"/>
      <c r="F79" s="196"/>
      <c r="G79" s="196"/>
      <c r="H79" s="196"/>
      <c r="I79" s="196"/>
      <c r="J79" s="196"/>
    </row>
    <row r="80" spans="1:10" ht="15">
      <c r="A80" s="226"/>
      <c r="B80" s="196"/>
      <c r="C80" s="196"/>
      <c r="D80" s="196"/>
      <c r="E80" s="196"/>
      <c r="F80" s="196"/>
      <c r="G80" s="196"/>
      <c r="H80" s="196"/>
      <c r="I80" s="196"/>
      <c r="J80" s="196"/>
    </row>
    <row r="81" spans="1:10" ht="15">
      <c r="A81" s="226"/>
      <c r="B81" s="196"/>
      <c r="C81" s="196"/>
      <c r="D81" s="196"/>
      <c r="E81" s="196"/>
      <c r="F81" s="196"/>
      <c r="G81" s="196"/>
      <c r="H81" s="196"/>
      <c r="I81" s="196"/>
      <c r="J81" s="196"/>
    </row>
    <row r="82" spans="1:10" ht="15">
      <c r="A82" s="226"/>
      <c r="B82" s="196"/>
      <c r="C82" s="196"/>
      <c r="D82" s="196"/>
      <c r="E82" s="196"/>
      <c r="F82" s="196"/>
      <c r="G82" s="196"/>
      <c r="H82" s="196"/>
      <c r="I82" s="196"/>
      <c r="J82" s="196"/>
    </row>
    <row r="83" spans="1:10" ht="15">
      <c r="A83" s="226"/>
      <c r="B83" s="196"/>
      <c r="C83" s="196"/>
      <c r="D83" s="196"/>
      <c r="E83" s="196"/>
      <c r="F83" s="196"/>
      <c r="G83" s="196"/>
      <c r="H83" s="196"/>
      <c r="I83" s="196"/>
      <c r="J83" s="196"/>
    </row>
    <row r="84" spans="1:10" ht="15">
      <c r="A84" s="226"/>
      <c r="B84" s="196"/>
      <c r="C84" s="196"/>
      <c r="D84" s="196"/>
      <c r="E84" s="196"/>
      <c r="F84" s="196"/>
      <c r="G84" s="196"/>
      <c r="H84" s="196"/>
      <c r="I84" s="196"/>
      <c r="J84" s="196"/>
    </row>
    <row r="85" spans="1:10" ht="15">
      <c r="A85" s="226"/>
      <c r="B85" s="196"/>
      <c r="C85" s="196"/>
      <c r="D85" s="196"/>
      <c r="E85" s="196"/>
      <c r="F85" s="196"/>
      <c r="G85" s="196"/>
      <c r="H85" s="196"/>
      <c r="I85" s="196"/>
      <c r="J85" s="196"/>
    </row>
    <row r="86" spans="1:10" ht="15">
      <c r="A86" s="226"/>
      <c r="B86" s="196"/>
      <c r="C86" s="196"/>
      <c r="D86" s="196"/>
      <c r="E86" s="196"/>
      <c r="F86" s="196"/>
      <c r="G86" s="196"/>
      <c r="H86" s="196"/>
      <c r="I86" s="196"/>
      <c r="J86" s="196"/>
    </row>
    <row r="87" spans="1:10" ht="15">
      <c r="A87" s="226"/>
      <c r="B87" s="196"/>
      <c r="C87" s="196"/>
      <c r="D87" s="196"/>
      <c r="E87" s="196"/>
      <c r="F87" s="196"/>
      <c r="G87" s="196"/>
      <c r="H87" s="196"/>
      <c r="I87" s="196"/>
      <c r="J87" s="196"/>
    </row>
    <row r="88" spans="1:10" ht="15">
      <c r="A88" s="226"/>
      <c r="B88" s="196"/>
      <c r="C88" s="196"/>
      <c r="D88" s="196"/>
      <c r="E88" s="196"/>
      <c r="F88" s="196"/>
      <c r="G88" s="196"/>
      <c r="H88" s="196"/>
      <c r="I88" s="196"/>
      <c r="J88" s="196"/>
    </row>
    <row r="89" spans="1:10" ht="15">
      <c r="A89" s="226"/>
      <c r="B89" s="196"/>
      <c r="C89" s="196"/>
      <c r="D89" s="196"/>
      <c r="E89" s="196"/>
      <c r="F89" s="196"/>
      <c r="G89" s="196"/>
      <c r="H89" s="196"/>
      <c r="I89" s="196"/>
      <c r="J89" s="196"/>
    </row>
    <row r="90" spans="1:10" ht="15">
      <c r="A90" s="196"/>
      <c r="B90" s="196"/>
      <c r="C90" s="196"/>
      <c r="D90" s="196"/>
      <c r="E90" s="196"/>
      <c r="F90" s="196"/>
      <c r="G90" s="196"/>
      <c r="H90" s="196"/>
      <c r="I90" s="196"/>
      <c r="J90" s="196"/>
    </row>
    <row r="91" spans="1:10" ht="15">
      <c r="A91" s="196"/>
      <c r="B91" s="196"/>
      <c r="C91" s="196"/>
      <c r="D91" s="196"/>
      <c r="E91" s="196"/>
      <c r="F91" s="196"/>
      <c r="G91" s="196"/>
      <c r="H91" s="196"/>
      <c r="I91" s="196"/>
      <c r="J91" s="196"/>
    </row>
    <row r="92" spans="1:10" ht="15">
      <c r="A92" s="196"/>
      <c r="B92" s="196"/>
      <c r="C92" s="196"/>
      <c r="D92" s="196"/>
      <c r="E92" s="196"/>
      <c r="F92" s="196"/>
      <c r="G92" s="196"/>
      <c r="H92" s="196"/>
      <c r="I92" s="196"/>
      <c r="J92" s="196"/>
    </row>
    <row r="93" spans="1:10" ht="15">
      <c r="A93" s="196"/>
      <c r="B93" s="196"/>
      <c r="C93" s="196"/>
      <c r="D93" s="196"/>
      <c r="E93" s="196"/>
      <c r="F93" s="196"/>
      <c r="G93" s="196"/>
      <c r="H93" s="196"/>
      <c r="I93" s="196"/>
      <c r="J93" s="196"/>
    </row>
    <row r="94" spans="1:10" ht="15">
      <c r="A94" s="196"/>
      <c r="B94" s="196"/>
      <c r="C94" s="196"/>
      <c r="D94" s="196"/>
      <c r="E94" s="196"/>
      <c r="F94" s="196"/>
      <c r="G94" s="196"/>
      <c r="H94" s="196"/>
      <c r="I94" s="196"/>
      <c r="J94" s="196"/>
    </row>
    <row r="95" spans="1:10" ht="15">
      <c r="A95" s="196"/>
      <c r="B95" s="196"/>
      <c r="C95" s="196"/>
      <c r="D95" s="196"/>
      <c r="E95" s="196"/>
      <c r="F95" s="196"/>
      <c r="G95" s="196"/>
      <c r="H95" s="196"/>
      <c r="I95" s="196"/>
      <c r="J95" s="196"/>
    </row>
    <row r="96" spans="1:10" ht="15">
      <c r="A96" s="196"/>
      <c r="B96" s="196"/>
      <c r="C96" s="196"/>
      <c r="D96" s="196"/>
      <c r="E96" s="196"/>
      <c r="F96" s="196"/>
      <c r="G96" s="196"/>
      <c r="H96" s="196"/>
      <c r="I96" s="196"/>
      <c r="J96" s="196"/>
    </row>
    <row r="97" spans="1:10" ht="15">
      <c r="A97" s="196"/>
      <c r="B97" s="196"/>
      <c r="C97" s="196"/>
      <c r="D97" s="196"/>
      <c r="E97" s="196"/>
      <c r="F97" s="196"/>
      <c r="G97" s="196"/>
      <c r="H97" s="196"/>
      <c r="I97" s="196"/>
      <c r="J97" s="196"/>
    </row>
    <row r="98" spans="1:10" ht="15">
      <c r="A98" s="196"/>
      <c r="B98" s="196"/>
      <c r="C98" s="196"/>
      <c r="D98" s="196"/>
      <c r="E98" s="196"/>
      <c r="F98" s="196"/>
      <c r="G98" s="196"/>
      <c r="H98" s="196"/>
      <c r="I98" s="196"/>
      <c r="J98" s="196"/>
    </row>
  </sheetData>
  <sheetProtection algorithmName="SHA-512" hashValue="Tic0pL8T8V86MbkNN8oio0e6YkgKlbUkNjyJG90vzYttugyMrB1piONs7HxQ1rbjiXaLpiH1sgn5nRi8xljlUg==" saltValue="EVGWtNJ7Rag/4rpR4Kw6JA=="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5" orientation="portrait" horizontalDpi="360" verticalDpi="360" r:id="rId2"/>
  <headerFooter alignWithMargins="0"/>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64.5703125" style="194" customWidth="1"/>
    <col min="2" max="9" width="20.7109375" style="194" customWidth="1"/>
    <col min="10" max="16384" width="8.85546875" style="194"/>
  </cols>
  <sheetData>
    <row r="1" spans="1:9" ht="18">
      <c r="A1" s="4" t="str">
        <f>+'COVER PAGE'!A9</f>
        <v>LOCAL GOVERNMENT NAME:</v>
      </c>
      <c r="B1" s="2"/>
      <c r="C1" s="2"/>
      <c r="D1" s="2"/>
      <c r="E1" s="2"/>
      <c r="F1" s="2"/>
      <c r="G1" s="2"/>
      <c r="H1" s="2"/>
      <c r="I1" s="209"/>
    </row>
    <row r="2" spans="1:9" ht="18">
      <c r="A2" s="4" t="s">
        <v>15</v>
      </c>
      <c r="B2" s="2"/>
      <c r="C2" s="2"/>
      <c r="D2" s="2"/>
      <c r="E2" s="2"/>
      <c r="F2" s="2"/>
      <c r="G2" s="2"/>
      <c r="H2" s="2"/>
      <c r="I2" s="209"/>
    </row>
    <row r="3" spans="1:9" ht="18">
      <c r="A3" s="4" t="s">
        <v>138</v>
      </c>
      <c r="B3" s="2"/>
      <c r="C3" s="2"/>
      <c r="D3" s="2"/>
      <c r="E3" s="2"/>
      <c r="F3" s="2"/>
      <c r="G3" s="2"/>
      <c r="H3" s="2"/>
      <c r="I3" s="209"/>
    </row>
    <row r="4" spans="1:9" ht="18">
      <c r="A4" s="5" t="str">
        <f>+'COVER PAGE'!A30</f>
        <v>FISCAL YEAR ENDING JUNE 30, 2026</v>
      </c>
      <c r="B4" s="2"/>
      <c r="C4" s="2"/>
      <c r="D4" s="2"/>
      <c r="E4" s="2"/>
      <c r="F4" s="2"/>
      <c r="G4" s="2"/>
      <c r="H4" s="2"/>
      <c r="I4" s="209"/>
    </row>
    <row r="5" spans="1:9" ht="18">
      <c r="A5" s="195"/>
      <c r="I5" s="199" t="s">
        <v>775</v>
      </c>
    </row>
    <row r="6" spans="1:9" ht="18.75" thickBot="1">
      <c r="A6" s="195"/>
      <c r="B6" s="197" t="s">
        <v>142</v>
      </c>
      <c r="C6" s="238"/>
      <c r="D6" s="238"/>
      <c r="E6" s="238"/>
      <c r="F6" s="238"/>
      <c r="G6" s="238"/>
      <c r="H6" s="238"/>
      <c r="I6" s="200" t="s">
        <v>778</v>
      </c>
    </row>
    <row r="8" spans="1:9" ht="16.5" thickBot="1">
      <c r="A8" s="196"/>
      <c r="B8" s="197" t="s">
        <v>598</v>
      </c>
      <c r="C8" s="198"/>
      <c r="D8" s="198"/>
      <c r="E8" s="198"/>
      <c r="F8" s="198"/>
      <c r="G8" s="199" t="s">
        <v>139</v>
      </c>
      <c r="H8" s="196"/>
      <c r="I8" s="196"/>
    </row>
    <row r="9" spans="1:9" ht="15.75">
      <c r="A9" s="199"/>
      <c r="B9" s="199" t="str">
        <f>'NET POSITION-PROPRIETARY(18)'!C9</f>
        <v>Fund #</v>
      </c>
      <c r="C9" s="199" t="str">
        <f>'NET POSITION-PROPRIETARY(18)'!D9</f>
        <v>Fund #</v>
      </c>
      <c r="D9" s="199" t="str">
        <f>'NET POSITION-PROPRIETARY(18)'!E9</f>
        <v>Fund #</v>
      </c>
      <c r="E9" s="199" t="str">
        <f>'NET POSITION-PROPRIETARY(18)'!F9</f>
        <v>Fund #</v>
      </c>
      <c r="F9" s="199" t="str">
        <f>'NET POSITION-PROPRIETARY(18)'!G9</f>
        <v>Fund #</v>
      </c>
      <c r="G9" s="199" t="s">
        <v>140</v>
      </c>
      <c r="H9" s="196"/>
      <c r="I9" s="199" t="s">
        <v>143</v>
      </c>
    </row>
    <row r="10" spans="1:9" ht="16.5" thickBot="1">
      <c r="A10" s="200" t="s">
        <v>124</v>
      </c>
      <c r="B10" s="200" t="str">
        <f>'NET POSITION-PROPRIETARY(18)'!C10</f>
        <v>Name</v>
      </c>
      <c r="C10" s="200" t="str">
        <f>'NET POSITION-PROPRIETARY(18)'!D10</f>
        <v>Name</v>
      </c>
      <c r="D10" s="200" t="str">
        <f>'NET POSITION-PROPRIETARY(18)'!E10</f>
        <v>Name</v>
      </c>
      <c r="E10" s="200" t="str">
        <f>'NET POSITION-PROPRIETARY(18)'!F10</f>
        <v>Name</v>
      </c>
      <c r="F10" s="200" t="str">
        <f>'NET POSITION-PROPRIETARY(18)'!G10</f>
        <v>Name</v>
      </c>
      <c r="G10" s="200" t="s">
        <v>876</v>
      </c>
      <c r="H10" s="200" t="s">
        <v>141</v>
      </c>
      <c r="I10" s="200" t="s">
        <v>144</v>
      </c>
    </row>
    <row r="11" spans="1:9" ht="20.100000000000001" customHeight="1">
      <c r="A11" s="201" t="s">
        <v>21</v>
      </c>
      <c r="B11" s="218"/>
      <c r="C11" s="218"/>
      <c r="D11" s="218"/>
      <c r="E11" s="218"/>
      <c r="F11" s="218"/>
      <c r="G11" s="246"/>
      <c r="H11" s="246"/>
      <c r="I11" s="246"/>
    </row>
    <row r="12" spans="1:9" ht="20.100000000000001" customHeight="1">
      <c r="A12" s="196" t="s">
        <v>16</v>
      </c>
      <c r="B12" s="202">
        <f>'CHANGE NET POSITION-PROP.(19)'!C16+B45+B51</f>
        <v>0</v>
      </c>
      <c r="C12" s="202">
        <f>'CHANGE NET POSITION-PROP.(19)'!D16+C45</f>
        <v>0</v>
      </c>
      <c r="D12" s="202">
        <f>'CHANGE NET POSITION-PROP.(19)'!E16</f>
        <v>0</v>
      </c>
      <c r="E12" s="202">
        <f>'CHANGE NET POSITION-PROP.(19)'!F16</f>
        <v>0</v>
      </c>
      <c r="F12" s="202">
        <f>'CHANGE NET POSITION-PROP.(19)'!G16</f>
        <v>0</v>
      </c>
      <c r="G12" s="210">
        <f>+'NONMAJOR ENTERPR. CASH FLOW(74)'!F10</f>
        <v>0</v>
      </c>
      <c r="H12" s="210">
        <f>SUM(B12:G12)</f>
        <v>0</v>
      </c>
      <c r="I12" s="210">
        <f>+'ST. OF CASH FLOWS-INT.SER.(77)'!E10</f>
        <v>0</v>
      </c>
    </row>
    <row r="13" spans="1:9" ht="20.100000000000001" customHeight="1">
      <c r="A13" s="196" t="s">
        <v>17</v>
      </c>
      <c r="B13" s="202">
        <f>-'CHANGE NET POSITION-PROP.(19)'!C20-'CHANGE NET POSITION-PROP.(19)'!C21-'CHANGE NET POSITION-PROP.(19)'!C22-'CHANGE NET POSITION-PROP.(19)'!C23-'CHANGE NET POSITION-PROP.(19)'!C24</f>
        <v>0</v>
      </c>
      <c r="C13" s="202">
        <f>-'CHANGE NET POSITION-PROP.(19)'!D20-'CHANGE NET POSITION-PROP.(19)'!D21-'CHANGE NET POSITION-PROP.(19)'!D22-'CHANGE NET POSITION-PROP.(19)'!D23-'CHANGE NET POSITION-PROP.(19)'!D24</f>
        <v>0</v>
      </c>
      <c r="D13" s="202">
        <f>-'CHANGE NET POSITION-PROP.(19)'!E20-'CHANGE NET POSITION-PROP.(19)'!E21-'CHANGE NET POSITION-PROP.(19)'!E22-'CHANGE NET POSITION-PROP.(19)'!E23-'CHANGE NET POSITION-PROP.(19)'!E24</f>
        <v>0</v>
      </c>
      <c r="E13" s="202">
        <f>-'CHANGE NET POSITION-PROP.(19)'!F20-'CHANGE NET POSITION-PROP.(19)'!F21-'CHANGE NET POSITION-PROP.(19)'!F22-'CHANGE NET POSITION-PROP.(19)'!F23-'CHANGE NET POSITION-PROP.(19)'!F24</f>
        <v>0</v>
      </c>
      <c r="F13" s="202">
        <f>-'CHANGE NET POSITION-PROP.(19)'!G20-'CHANGE NET POSITION-PROP.(19)'!G21-'CHANGE NET POSITION-PROP.(19)'!G22-'CHANGE NET POSITION-PROP.(19)'!G23-'CHANGE NET POSITION-PROP.(19)'!G24</f>
        <v>0</v>
      </c>
      <c r="G13" s="210">
        <f>+'NONMAJOR ENTERPR. CASH FLOW(74)'!F11</f>
        <v>0</v>
      </c>
      <c r="H13" s="210">
        <f>SUM(B13:G13)</f>
        <v>0</v>
      </c>
      <c r="I13" s="210">
        <f>+'ST. OF CASH FLOWS-INT.SER.(77)'!E11</f>
        <v>0</v>
      </c>
    </row>
    <row r="14" spans="1:9" ht="20.100000000000001" customHeight="1">
      <c r="A14" s="196" t="s">
        <v>18</v>
      </c>
      <c r="B14" s="202">
        <f>-'CHANGE NET POSITION-PROP.(19)'!C19+B53+B55+B54</f>
        <v>0</v>
      </c>
      <c r="C14" s="202">
        <f>-'CHANGE NET POSITION-PROP.(19)'!D19+C53+C54+C55</f>
        <v>0</v>
      </c>
      <c r="D14" s="202">
        <f>-'CHANGE NET POSITION-PROP.(19)'!E19</f>
        <v>0</v>
      </c>
      <c r="E14" s="202">
        <f>-'CHANGE NET POSITION-PROP.(19)'!F19</f>
        <v>0</v>
      </c>
      <c r="F14" s="202">
        <f>-'CHANGE NET POSITION-PROP.(19)'!G19</f>
        <v>0</v>
      </c>
      <c r="G14" s="210">
        <f>+'NONMAJOR ENTERPR. CASH FLOW(74)'!F12</f>
        <v>0</v>
      </c>
      <c r="H14" s="210">
        <f>SUM(B14:G14)</f>
        <v>0</v>
      </c>
      <c r="I14" s="210">
        <f>+'ST. OF CASH FLOWS-INT.SER.(77)'!E12</f>
        <v>0</v>
      </c>
    </row>
    <row r="15" spans="1:9" ht="20.100000000000001" customHeight="1">
      <c r="A15" s="196" t="s">
        <v>19</v>
      </c>
      <c r="B15" s="202"/>
      <c r="C15" s="202"/>
      <c r="D15" s="202"/>
      <c r="E15" s="202"/>
      <c r="F15" s="202"/>
      <c r="G15" s="210">
        <f>+'NONMAJOR ENTERPR. CASH FLOW(74)'!F13</f>
        <v>0</v>
      </c>
      <c r="H15" s="210">
        <f>SUM(B15:G15)</f>
        <v>0</v>
      </c>
      <c r="I15" s="210">
        <f>+'ST. OF CASH FLOWS-INT.SER.(77)'!E13</f>
        <v>0</v>
      </c>
    </row>
    <row r="16" spans="1:9" ht="20.100000000000001" customHeight="1" thickBot="1">
      <c r="A16" s="237" t="s">
        <v>20</v>
      </c>
      <c r="B16" s="204"/>
      <c r="C16" s="204"/>
      <c r="D16" s="204"/>
      <c r="E16" s="204"/>
      <c r="F16" s="204"/>
      <c r="G16" s="211">
        <f>+'NONMAJOR ENTERPR. CASH FLOW(74)'!F14</f>
        <v>0</v>
      </c>
      <c r="H16" s="211">
        <f>SUM(B16:G16)</f>
        <v>0</v>
      </c>
      <c r="I16" s="211">
        <f>+'ST. OF CASH FLOWS-INT.SER.(77)'!E14</f>
        <v>0</v>
      </c>
    </row>
    <row r="17" spans="1:9" ht="20.100000000000001" customHeight="1" thickBot="1">
      <c r="A17" s="196" t="s">
        <v>626</v>
      </c>
      <c r="B17" s="211">
        <f>SUM(B11:B16)</f>
        <v>0</v>
      </c>
      <c r="C17" s="211">
        <f t="shared" ref="C17:I17" si="0">SUM(C11:C16)</f>
        <v>0</v>
      </c>
      <c r="D17" s="211">
        <f t="shared" si="0"/>
        <v>0</v>
      </c>
      <c r="E17" s="211">
        <f t="shared" si="0"/>
        <v>0</v>
      </c>
      <c r="F17" s="211">
        <f t="shared" ref="F17" si="1">SUM(F11:F16)</f>
        <v>0</v>
      </c>
      <c r="G17" s="211">
        <f t="shared" si="0"/>
        <v>0</v>
      </c>
      <c r="H17" s="211">
        <f t="shared" si="0"/>
        <v>0</v>
      </c>
      <c r="I17" s="211">
        <f t="shared" si="0"/>
        <v>0</v>
      </c>
    </row>
    <row r="18" spans="1:9" ht="30" customHeight="1">
      <c r="A18" s="244" t="s">
        <v>22</v>
      </c>
      <c r="B18" s="202"/>
      <c r="C18" s="202"/>
      <c r="D18" s="202"/>
      <c r="E18" s="202"/>
      <c r="F18" s="202"/>
      <c r="G18" s="210"/>
      <c r="H18" s="210"/>
      <c r="I18" s="210"/>
    </row>
    <row r="19" spans="1:9" ht="20.100000000000001" customHeight="1">
      <c r="A19" s="196" t="s">
        <v>23</v>
      </c>
      <c r="B19" s="202">
        <f>'CHANGE NET POSITION-PROP.(19)'!C52</f>
        <v>0</v>
      </c>
      <c r="C19" s="202">
        <f>'CHANGE NET POSITION-PROP.(19)'!D52</f>
        <v>0</v>
      </c>
      <c r="D19" s="202">
        <f>'CHANGE NET POSITION-PROP.(19)'!E52</f>
        <v>0</v>
      </c>
      <c r="E19" s="202">
        <f>'CHANGE NET POSITION-PROP.(19)'!F52</f>
        <v>0</v>
      </c>
      <c r="F19" s="202">
        <f>'CHANGE NET POSITION-PROP.(19)'!G52</f>
        <v>0</v>
      </c>
      <c r="G19" s="210">
        <f>+'NONMAJOR ENTERPR. CASH FLOW(74)'!F17</f>
        <v>0</v>
      </c>
      <c r="H19" s="210">
        <f>SUM(B19:G19)</f>
        <v>0</v>
      </c>
      <c r="I19" s="210">
        <f>+'ST. OF CASH FLOWS-INT.SER.(77)'!E17</f>
        <v>0</v>
      </c>
    </row>
    <row r="20" spans="1:9" ht="20.100000000000001" customHeight="1">
      <c r="A20" s="196" t="s">
        <v>24</v>
      </c>
      <c r="B20" s="202"/>
      <c r="C20" s="202"/>
      <c r="D20" s="202"/>
      <c r="E20" s="202"/>
      <c r="F20" s="202"/>
      <c r="G20" s="210">
        <f>+'NONMAJOR ENTERPR. CASH FLOW(74)'!F18</f>
        <v>0</v>
      </c>
      <c r="H20" s="210">
        <f>SUM(B20:G20)</f>
        <v>0</v>
      </c>
      <c r="I20" s="210">
        <f>+'ST. OF CASH FLOWS-INT.SER.(77)'!E18</f>
        <v>0</v>
      </c>
    </row>
    <row r="21" spans="1:9" ht="20.100000000000001" customHeight="1" thickBot="1">
      <c r="A21" s="196" t="s">
        <v>310</v>
      </c>
      <c r="B21" s="204"/>
      <c r="C21" s="204"/>
      <c r="D21" s="204">
        <f>'CHANGE NET POSITION-PROP.(19)'!E33</f>
        <v>0</v>
      </c>
      <c r="E21" s="204">
        <f>'CHANGE NET POSITION-PROP.(19)'!F33</f>
        <v>0</v>
      </c>
      <c r="F21" s="204">
        <f>'CHANGE NET POSITION-PROP.(19)'!G33</f>
        <v>0</v>
      </c>
      <c r="G21" s="211">
        <f>+'NONMAJOR ENTERPR. CASH FLOW(74)'!F19</f>
        <v>0</v>
      </c>
      <c r="H21" s="211">
        <f>SUM(B21:G21)</f>
        <v>0</v>
      </c>
      <c r="I21" s="211">
        <f>+'ST. OF CASH FLOWS-INT.SER.(77)'!E19</f>
        <v>0</v>
      </c>
    </row>
    <row r="22" spans="1:9" ht="30" customHeight="1" thickBot="1">
      <c r="A22" s="245" t="s">
        <v>25</v>
      </c>
      <c r="B22" s="211">
        <f>SUM(B18:B21)</f>
        <v>0</v>
      </c>
      <c r="C22" s="211">
        <f t="shared" ref="C22:I22" si="2">SUM(C18:C21)</f>
        <v>0</v>
      </c>
      <c r="D22" s="211">
        <f t="shared" si="2"/>
        <v>0</v>
      </c>
      <c r="E22" s="211">
        <f t="shared" si="2"/>
        <v>0</v>
      </c>
      <c r="F22" s="211">
        <f t="shared" ref="F22" si="3">SUM(F18:F21)</f>
        <v>0</v>
      </c>
      <c r="G22" s="211">
        <f t="shared" si="2"/>
        <v>0</v>
      </c>
      <c r="H22" s="211">
        <f t="shared" si="2"/>
        <v>0</v>
      </c>
      <c r="I22" s="211">
        <f t="shared" si="2"/>
        <v>0</v>
      </c>
    </row>
    <row r="23" spans="1:9" ht="30" customHeight="1">
      <c r="A23" s="244" t="s">
        <v>623</v>
      </c>
      <c r="B23" s="202"/>
      <c r="C23" s="202"/>
      <c r="D23" s="202"/>
      <c r="E23" s="202"/>
      <c r="F23" s="202"/>
      <c r="G23" s="210"/>
      <c r="H23" s="210"/>
      <c r="I23" s="210"/>
    </row>
    <row r="24" spans="1:9" ht="20.100000000000001" customHeight="1">
      <c r="A24" s="196" t="s">
        <v>2404</v>
      </c>
      <c r="B24" s="202"/>
      <c r="C24" s="202"/>
      <c r="D24" s="202"/>
      <c r="E24" s="202"/>
      <c r="F24" s="202"/>
      <c r="G24" s="210">
        <f>+'NONMAJOR ENTERPR. CASH FLOW(74)'!F22</f>
        <v>0</v>
      </c>
      <c r="H24" s="210">
        <f t="shared" ref="H24:H30" si="4">SUM(B24:G24)</f>
        <v>0</v>
      </c>
      <c r="I24" s="210">
        <f>+'ST. OF CASH FLOWS-INT.SER.(77)'!E22</f>
        <v>0</v>
      </c>
    </row>
    <row r="25" spans="1:9" ht="20.100000000000001" customHeight="1">
      <c r="A25" s="196" t="s">
        <v>26</v>
      </c>
      <c r="B25" s="202">
        <f>'CHANGE NET POSITION-PROP.(19)'!C51</f>
        <v>0</v>
      </c>
      <c r="C25" s="202">
        <f>'CHANGE NET POSITION-PROP.(19)'!D51</f>
        <v>0</v>
      </c>
      <c r="D25" s="202">
        <f>'CHANGE NET POSITION-PROP.(19)'!E51</f>
        <v>0</v>
      </c>
      <c r="E25" s="202">
        <f>'CHANGE NET POSITION-PROP.(19)'!F51</f>
        <v>0</v>
      </c>
      <c r="F25" s="202">
        <f>'CHANGE NET POSITION-PROP.(19)'!G51</f>
        <v>0</v>
      </c>
      <c r="G25" s="210">
        <f>+'NONMAJOR ENTERPR. CASH FLOW(74)'!F23</f>
        <v>0</v>
      </c>
      <c r="H25" s="210">
        <f t="shared" si="4"/>
        <v>0</v>
      </c>
      <c r="I25" s="210">
        <f>+'ST. OF CASH FLOWS-INT.SER.(77)'!E23</f>
        <v>0</v>
      </c>
    </row>
    <row r="26" spans="1:9" ht="20.100000000000001" customHeight="1">
      <c r="A26" s="196" t="s">
        <v>27</v>
      </c>
      <c r="B26" s="202"/>
      <c r="C26" s="202"/>
      <c r="D26" s="202"/>
      <c r="E26" s="202"/>
      <c r="F26" s="202"/>
      <c r="G26" s="210">
        <f>+'NONMAJOR ENTERPR. CASH FLOW(74)'!F24</f>
        <v>0</v>
      </c>
      <c r="H26" s="210">
        <f t="shared" si="4"/>
        <v>0</v>
      </c>
      <c r="I26" s="210">
        <f>+'ST. OF CASH FLOWS-INT.SER.(77)'!E24</f>
        <v>0</v>
      </c>
    </row>
    <row r="27" spans="1:9" ht="20.100000000000001" customHeight="1">
      <c r="A27" s="237" t="s">
        <v>2602</v>
      </c>
      <c r="B27" s="202"/>
      <c r="C27" s="202"/>
      <c r="D27" s="202"/>
      <c r="E27" s="202"/>
      <c r="F27" s="202"/>
      <c r="G27" s="210">
        <f>+'NONMAJOR ENTERPR. CASH FLOW(74)'!F25</f>
        <v>0</v>
      </c>
      <c r="H27" s="210">
        <f t="shared" si="4"/>
        <v>0</v>
      </c>
      <c r="I27" s="210">
        <f>+'ST. OF CASH FLOWS-INT.SER.(77)'!E25</f>
        <v>0</v>
      </c>
    </row>
    <row r="28" spans="1:9" ht="20.100000000000001" customHeight="1">
      <c r="A28" s="196" t="s">
        <v>2603</v>
      </c>
      <c r="B28" s="202">
        <f>'CHANGE NET POSITION-PROP.(19)'!C40+'CHANGE NET POSITION-PROP.(19)'!C41</f>
        <v>0</v>
      </c>
      <c r="C28" s="202">
        <f>'CHANGE NET POSITION-PROP.(19)'!D40+'CHANGE NET POSITION-PROP.(19)'!D41</f>
        <v>0</v>
      </c>
      <c r="D28" s="202">
        <f>'CHANGE NET POSITION-PROP.(19)'!E40+'CHANGE NET POSITION-PROP.(19)'!E41</f>
        <v>0</v>
      </c>
      <c r="E28" s="202">
        <f>'CHANGE NET POSITION-PROP.(19)'!F40+'CHANGE NET POSITION-PROP.(19)'!F41</f>
        <v>0</v>
      </c>
      <c r="F28" s="202">
        <f>'CHANGE NET POSITION-PROP.(19)'!G40+'CHANGE NET POSITION-PROP.(19)'!G41</f>
        <v>0</v>
      </c>
      <c r="G28" s="210">
        <f>+'NONMAJOR ENTERPR. CASH FLOW(74)'!F26</f>
        <v>0</v>
      </c>
      <c r="H28" s="210">
        <f t="shared" si="4"/>
        <v>0</v>
      </c>
      <c r="I28" s="210">
        <f>+'ST. OF CASH FLOWS-INT.SER.(77)'!E26</f>
        <v>0</v>
      </c>
    </row>
    <row r="29" spans="1:9" ht="20.100000000000001" customHeight="1">
      <c r="A29" s="196" t="s">
        <v>28</v>
      </c>
      <c r="B29" s="202"/>
      <c r="C29" s="202"/>
      <c r="D29" s="202"/>
      <c r="E29" s="202"/>
      <c r="F29" s="202"/>
      <c r="G29" s="210">
        <f>+'NONMAJOR ENTERPR. CASH FLOW(74)'!F27</f>
        <v>0</v>
      </c>
      <c r="H29" s="210">
        <f t="shared" si="4"/>
        <v>0</v>
      </c>
      <c r="I29" s="210">
        <f>+'ST. OF CASH FLOWS-INT.SER.(77)'!E27</f>
        <v>0</v>
      </c>
    </row>
    <row r="30" spans="1:9" ht="20.100000000000001" customHeight="1" thickBot="1">
      <c r="A30" s="196" t="s">
        <v>29</v>
      </c>
      <c r="B30" s="204"/>
      <c r="C30" s="204"/>
      <c r="D30" s="204"/>
      <c r="E30" s="204"/>
      <c r="F30" s="204"/>
      <c r="G30" s="211">
        <f>+'NONMAJOR ENTERPR. CASH FLOW(74)'!F28</f>
        <v>0</v>
      </c>
      <c r="H30" s="211">
        <f t="shared" si="4"/>
        <v>0</v>
      </c>
      <c r="I30" s="211">
        <f>+'ST. OF CASH FLOWS-INT.SER.(77)'!E28</f>
        <v>0</v>
      </c>
    </row>
    <row r="31" spans="1:9" ht="30" customHeight="1" thickBot="1">
      <c r="A31" s="245" t="s">
        <v>25</v>
      </c>
      <c r="B31" s="211">
        <f>SUM(B23:B30)</f>
        <v>0</v>
      </c>
      <c r="C31" s="211">
        <f t="shared" ref="C31:I31" si="5">SUM(C23:C30)</f>
        <v>0</v>
      </c>
      <c r="D31" s="211">
        <f t="shared" si="5"/>
        <v>0</v>
      </c>
      <c r="E31" s="211">
        <f t="shared" si="5"/>
        <v>0</v>
      </c>
      <c r="F31" s="211">
        <f t="shared" ref="F31" si="6">SUM(F23:F30)</f>
        <v>0</v>
      </c>
      <c r="G31" s="211">
        <f t="shared" si="5"/>
        <v>0</v>
      </c>
      <c r="H31" s="211">
        <f t="shared" si="5"/>
        <v>0</v>
      </c>
      <c r="I31" s="211">
        <f t="shared" si="5"/>
        <v>0</v>
      </c>
    </row>
    <row r="32" spans="1:9" ht="20.100000000000001" customHeight="1">
      <c r="A32" s="201" t="s">
        <v>30</v>
      </c>
      <c r="B32" s="202"/>
      <c r="C32" s="202"/>
      <c r="D32" s="202"/>
      <c r="E32" s="202"/>
      <c r="F32" s="202"/>
      <c r="G32" s="210"/>
      <c r="H32" s="210"/>
      <c r="I32" s="210"/>
    </row>
    <row r="33" spans="1:9" ht="20.100000000000001" customHeight="1">
      <c r="A33" s="196" t="s">
        <v>31</v>
      </c>
      <c r="B33" s="202"/>
      <c r="C33" s="202"/>
      <c r="D33" s="202"/>
      <c r="E33" s="202"/>
      <c r="F33" s="202"/>
      <c r="G33" s="210">
        <f>+'NONMAJOR ENTERPR. CASH FLOW(74)'!F31</f>
        <v>0</v>
      </c>
      <c r="H33" s="210">
        <f>SUM(B33:G33)</f>
        <v>0</v>
      </c>
      <c r="I33" s="210">
        <f>+'ST. OF CASH FLOWS-INT.SER.(77)'!E31</f>
        <v>0</v>
      </c>
    </row>
    <row r="34" spans="1:9" ht="20.100000000000001" customHeight="1">
      <c r="A34" s="196" t="s">
        <v>1224</v>
      </c>
      <c r="B34" s="202"/>
      <c r="C34" s="202"/>
      <c r="D34" s="202"/>
      <c r="E34" s="202"/>
      <c r="F34" s="202"/>
      <c r="G34" s="210">
        <f>+'NONMAJOR ENTERPR. CASH FLOW(74)'!F32</f>
        <v>0</v>
      </c>
      <c r="H34" s="210">
        <f>SUM(B34:G34)</f>
        <v>0</v>
      </c>
      <c r="I34" s="210">
        <f>+'ST. OF CASH FLOWS-INT.SER.(77)'!E32</f>
        <v>0</v>
      </c>
    </row>
    <row r="35" spans="1:9" ht="20.100000000000001" customHeight="1" thickBot="1">
      <c r="A35" s="196" t="s">
        <v>636</v>
      </c>
      <c r="B35" s="204">
        <f>'CHANGE NET POSITION-PROP.(19)'!C38</f>
        <v>0</v>
      </c>
      <c r="C35" s="204">
        <f>'CHANGE NET POSITION-PROP.(19)'!D38</f>
        <v>0</v>
      </c>
      <c r="D35" s="204">
        <f>'CHANGE NET POSITION-PROP.(19)'!E38</f>
        <v>0</v>
      </c>
      <c r="E35" s="204">
        <f>'CHANGE NET POSITION-PROP.(19)'!F38</f>
        <v>0</v>
      </c>
      <c r="F35" s="204">
        <f>'CHANGE NET POSITION-PROP.(19)'!G38</f>
        <v>0</v>
      </c>
      <c r="G35" s="211">
        <f>+'NONMAJOR ENTERPR. CASH FLOW(74)'!F33</f>
        <v>0</v>
      </c>
      <c r="H35" s="211">
        <f>SUM(B35:G35)</f>
        <v>0</v>
      </c>
      <c r="I35" s="211">
        <f>+'ST. OF CASH FLOWS-INT.SER.(77)'!E33</f>
        <v>0</v>
      </c>
    </row>
    <row r="36" spans="1:9" ht="20.100000000000001" customHeight="1" thickBot="1">
      <c r="A36" s="225" t="s">
        <v>637</v>
      </c>
      <c r="B36" s="211">
        <f>SUM(B32:B35)</f>
        <v>0</v>
      </c>
      <c r="C36" s="211">
        <f t="shared" ref="C36:I36" si="7">SUM(C32:C35)</f>
        <v>0</v>
      </c>
      <c r="D36" s="211">
        <f t="shared" si="7"/>
        <v>0</v>
      </c>
      <c r="E36" s="211">
        <f t="shared" si="7"/>
        <v>0</v>
      </c>
      <c r="F36" s="211">
        <f t="shared" ref="F36" si="8">SUM(F32:F35)</f>
        <v>0</v>
      </c>
      <c r="G36" s="211">
        <f t="shared" si="7"/>
        <v>0</v>
      </c>
      <c r="H36" s="211">
        <f t="shared" si="7"/>
        <v>0</v>
      </c>
      <c r="I36" s="211">
        <f t="shared" si="7"/>
        <v>0</v>
      </c>
    </row>
    <row r="37" spans="1:9" ht="20.100000000000001" customHeight="1">
      <c r="A37" s="225" t="s">
        <v>625</v>
      </c>
      <c r="B37" s="210">
        <f>+B17+B22+B31+B36</f>
        <v>0</v>
      </c>
      <c r="C37" s="210">
        <f t="shared" ref="C37:I37" si="9">+C17+C22+C31+C36</f>
        <v>0</v>
      </c>
      <c r="D37" s="210">
        <f t="shared" si="9"/>
        <v>0</v>
      </c>
      <c r="E37" s="210">
        <f t="shared" si="9"/>
        <v>0</v>
      </c>
      <c r="F37" s="210">
        <f t="shared" ref="F37" si="10">+F17+F22+F31+F36</f>
        <v>0</v>
      </c>
      <c r="G37" s="210">
        <f t="shared" si="9"/>
        <v>0</v>
      </c>
      <c r="H37" s="210">
        <f t="shared" si="9"/>
        <v>0</v>
      </c>
      <c r="I37" s="210">
        <f t="shared" si="9"/>
        <v>0</v>
      </c>
    </row>
    <row r="38" spans="1:9" ht="20.100000000000001" customHeight="1" thickBot="1">
      <c r="A38" s="196" t="s">
        <v>3301</v>
      </c>
      <c r="B38" s="204"/>
      <c r="C38" s="204"/>
      <c r="D38" s="204"/>
      <c r="E38" s="204"/>
      <c r="F38" s="204"/>
      <c r="G38" s="211">
        <f>+'NONMAJOR ENTERPR. CASH FLOW(74)'!F36</f>
        <v>0</v>
      </c>
      <c r="H38" s="211">
        <f>SUM(B38:G38)</f>
        <v>0</v>
      </c>
      <c r="I38" s="211">
        <f>+'ST. OF CASH FLOWS-INT.SER.(77)'!E36</f>
        <v>0</v>
      </c>
    </row>
    <row r="39" spans="1:9" ht="20.100000000000001" customHeight="1" thickBot="1">
      <c r="A39" s="196" t="s">
        <v>3302</v>
      </c>
      <c r="B39" s="213">
        <f>+B37+B38</f>
        <v>0</v>
      </c>
      <c r="C39" s="213">
        <f t="shared" ref="C39:I39" si="11">+C37+C38</f>
        <v>0</v>
      </c>
      <c r="D39" s="213">
        <f t="shared" si="11"/>
        <v>0</v>
      </c>
      <c r="E39" s="213">
        <f t="shared" si="11"/>
        <v>0</v>
      </c>
      <c r="F39" s="213">
        <f t="shared" ref="F39" si="12">+F37+F38</f>
        <v>0</v>
      </c>
      <c r="G39" s="213">
        <f t="shared" si="11"/>
        <v>0</v>
      </c>
      <c r="H39" s="213">
        <f t="shared" si="11"/>
        <v>0</v>
      </c>
      <c r="I39" s="213">
        <f t="shared" si="11"/>
        <v>0</v>
      </c>
    </row>
    <row r="40" spans="1:9" ht="20.100000000000001" customHeight="1" thickTop="1">
      <c r="A40" s="196"/>
      <c r="B40" s="202"/>
      <c r="C40" s="202"/>
      <c r="D40" s="202"/>
      <c r="E40" s="202"/>
      <c r="F40" s="202"/>
      <c r="G40" s="210"/>
      <c r="H40" s="210"/>
      <c r="I40" s="210"/>
    </row>
    <row r="41" spans="1:9" ht="30" customHeight="1">
      <c r="A41" s="232" t="s">
        <v>413</v>
      </c>
      <c r="B41" s="202"/>
      <c r="C41" s="202"/>
      <c r="D41" s="202"/>
      <c r="E41" s="202"/>
      <c r="F41" s="202"/>
      <c r="G41" s="210"/>
      <c r="H41" s="210"/>
      <c r="I41" s="210"/>
    </row>
    <row r="42" spans="1:9" ht="20.100000000000001" customHeight="1">
      <c r="A42" s="196" t="s">
        <v>414</v>
      </c>
      <c r="B42" s="210">
        <f>'CHANGE NET POSITION-PROP.(19)'!C28</f>
        <v>0</v>
      </c>
      <c r="C42" s="210">
        <f>'CHANGE NET POSITION-PROP.(19)'!D28</f>
        <v>0</v>
      </c>
      <c r="D42" s="210">
        <f>'CHANGE NET POSITION-PROP.(19)'!E28</f>
        <v>0</v>
      </c>
      <c r="E42" s="210">
        <f>'CHANGE NET POSITION-PROP.(19)'!F28</f>
        <v>0</v>
      </c>
      <c r="F42" s="210">
        <f>'CHANGE NET POSITION-PROP.(19)'!G28</f>
        <v>0</v>
      </c>
      <c r="G42" s="210">
        <f>+'NONMAJOR ENTERPR. CASH FLOW(74)'!F40</f>
        <v>0</v>
      </c>
      <c r="H42" s="210">
        <f>SUM(B42:G42)</f>
        <v>0</v>
      </c>
      <c r="I42" s="210">
        <f>+'ST. OF CASH FLOWS-INT.SER.(77)'!E40</f>
        <v>0</v>
      </c>
    </row>
    <row r="43" spans="1:9" ht="30" customHeight="1">
      <c r="A43" s="203" t="s">
        <v>415</v>
      </c>
      <c r="B43" s="202"/>
      <c r="C43" s="202"/>
      <c r="D43" s="202"/>
      <c r="E43" s="202"/>
      <c r="F43" s="202"/>
      <c r="G43" s="210"/>
      <c r="H43" s="210"/>
      <c r="I43" s="210"/>
    </row>
    <row r="44" spans="1:9" ht="20.100000000000001" customHeight="1">
      <c r="A44" s="196" t="s">
        <v>416</v>
      </c>
      <c r="B44" s="202">
        <f>'CHANGE NET POSITION-PROP.(19)'!C25</f>
        <v>0</v>
      </c>
      <c r="C44" s="202">
        <f>'CHANGE NET POSITION-PROP.(19)'!D25</f>
        <v>0</v>
      </c>
      <c r="D44" s="202">
        <f>'CHANGE NET POSITION-PROP.(19)'!E25</f>
        <v>0</v>
      </c>
      <c r="E44" s="202">
        <f>'CHANGE NET POSITION-PROP.(19)'!F25</f>
        <v>0</v>
      </c>
      <c r="F44" s="202">
        <f>'CHANGE NET POSITION-PROP.(19)'!G25</f>
        <v>0</v>
      </c>
      <c r="G44" s="210">
        <f>+'NONMAJOR ENTERPR. CASH FLOW(74)'!F42</f>
        <v>0</v>
      </c>
      <c r="H44" s="210">
        <f t="shared" ref="H44:H55" si="13">SUM(B44:G44)</f>
        <v>0</v>
      </c>
      <c r="I44" s="210">
        <f>+'ST. OF CASH FLOWS-INT.SER.(77)'!E42</f>
        <v>0</v>
      </c>
    </row>
    <row r="45" spans="1:9" ht="20.100000000000001" customHeight="1">
      <c r="A45" s="196" t="s">
        <v>417</v>
      </c>
      <c r="B45" s="202"/>
      <c r="C45" s="202"/>
      <c r="D45" s="202"/>
      <c r="E45" s="202"/>
      <c r="F45" s="202"/>
      <c r="G45" s="210">
        <f>+'NONMAJOR ENTERPR. CASH FLOW(74)'!F43</f>
        <v>0</v>
      </c>
      <c r="H45" s="210">
        <f t="shared" si="13"/>
        <v>0</v>
      </c>
      <c r="I45" s="210">
        <f>+'ST. OF CASH FLOWS-INT.SER.(77)'!E43</f>
        <v>0</v>
      </c>
    </row>
    <row r="46" spans="1:9" ht="20.100000000000001" customHeight="1">
      <c r="A46" s="196" t="s">
        <v>418</v>
      </c>
      <c r="B46" s="202"/>
      <c r="C46" s="202"/>
      <c r="D46" s="202"/>
      <c r="E46" s="202"/>
      <c r="F46" s="202"/>
      <c r="G46" s="210">
        <f>+'NONMAJOR ENTERPR. CASH FLOW(74)'!F44</f>
        <v>0</v>
      </c>
      <c r="H46" s="210">
        <f t="shared" si="13"/>
        <v>0</v>
      </c>
      <c r="I46" s="210">
        <f>+'ST. OF CASH FLOWS-INT.SER.(77)'!E44</f>
        <v>0</v>
      </c>
    </row>
    <row r="47" spans="1:9" ht="20.100000000000001" customHeight="1">
      <c r="A47" s="196" t="s">
        <v>1702</v>
      </c>
      <c r="B47" s="202"/>
      <c r="C47" s="202"/>
      <c r="D47" s="202"/>
      <c r="E47" s="202"/>
      <c r="F47" s="202"/>
      <c r="G47" s="210">
        <f>+'NONMAJOR ENTERPR. CASH FLOW(74)'!F45</f>
        <v>0</v>
      </c>
      <c r="H47" s="210">
        <f t="shared" si="13"/>
        <v>0</v>
      </c>
      <c r="I47" s="210">
        <f>+'ST. OF CASH FLOWS-INT.SER.(77)'!E45</f>
        <v>0</v>
      </c>
    </row>
    <row r="48" spans="1:9" ht="20.100000000000001" customHeight="1">
      <c r="A48" s="196" t="s">
        <v>419</v>
      </c>
      <c r="B48" s="202"/>
      <c r="C48" s="202"/>
      <c r="D48" s="202"/>
      <c r="E48" s="202"/>
      <c r="F48" s="202"/>
      <c r="G48" s="210">
        <f>+'NONMAJOR ENTERPR. CASH FLOW(74)'!F46</f>
        <v>0</v>
      </c>
      <c r="H48" s="210">
        <f t="shared" si="13"/>
        <v>0</v>
      </c>
      <c r="I48" s="210">
        <f>+'ST. OF CASH FLOWS-INT.SER.(77)'!E46</f>
        <v>0</v>
      </c>
    </row>
    <row r="49" spans="1:9" ht="20.100000000000001" customHeight="1">
      <c r="A49" s="196" t="s">
        <v>420</v>
      </c>
      <c r="B49" s="202"/>
      <c r="C49" s="202"/>
      <c r="D49" s="202"/>
      <c r="E49" s="202"/>
      <c r="F49" s="202"/>
      <c r="G49" s="210">
        <f>+'NONMAJOR ENTERPR. CASH FLOW(74)'!F47</f>
        <v>0</v>
      </c>
      <c r="H49" s="210">
        <f t="shared" si="13"/>
        <v>0</v>
      </c>
      <c r="I49" s="210">
        <f>+'ST. OF CASH FLOWS-INT.SER.(77)'!E47</f>
        <v>0</v>
      </c>
    </row>
    <row r="50" spans="1:9" ht="20.100000000000001" customHeight="1">
      <c r="A50" s="196" t="s">
        <v>421</v>
      </c>
      <c r="B50" s="202"/>
      <c r="C50" s="202"/>
      <c r="D50" s="202"/>
      <c r="E50" s="202"/>
      <c r="F50" s="202"/>
      <c r="G50" s="210">
        <f>+'NONMAJOR ENTERPR. CASH FLOW(74)'!F48</f>
        <v>0</v>
      </c>
      <c r="H50" s="210">
        <f t="shared" si="13"/>
        <v>0</v>
      </c>
      <c r="I50" s="210">
        <f>+'ST. OF CASH FLOWS-INT.SER.(77)'!E48</f>
        <v>0</v>
      </c>
    </row>
    <row r="51" spans="1:9" ht="20.100000000000001" customHeight="1">
      <c r="A51" s="196" t="s">
        <v>422</v>
      </c>
      <c r="B51" s="202"/>
      <c r="C51" s="202"/>
      <c r="D51" s="202"/>
      <c r="E51" s="202"/>
      <c r="F51" s="202"/>
      <c r="G51" s="210">
        <f>+'NONMAJOR ENTERPR. CASH FLOW(74)'!F49</f>
        <v>0</v>
      </c>
      <c r="H51" s="210">
        <f t="shared" si="13"/>
        <v>0</v>
      </c>
      <c r="I51" s="210">
        <f>+'ST. OF CASH FLOWS-INT.SER.(77)'!E49</f>
        <v>0</v>
      </c>
    </row>
    <row r="52" spans="1:9" ht="20.100000000000001" customHeight="1">
      <c r="A52" s="196" t="s">
        <v>423</v>
      </c>
      <c r="B52" s="202"/>
      <c r="C52" s="202"/>
      <c r="D52" s="202"/>
      <c r="E52" s="202"/>
      <c r="F52" s="202"/>
      <c r="G52" s="210">
        <f>+'NONMAJOR ENTERPR. CASH FLOW(74)'!F50</f>
        <v>0</v>
      </c>
      <c r="H52" s="210">
        <f t="shared" si="13"/>
        <v>0</v>
      </c>
      <c r="I52" s="210">
        <f>+'ST. OF CASH FLOWS-INT.SER.(77)'!E50</f>
        <v>0</v>
      </c>
    </row>
    <row r="53" spans="1:9" ht="20.100000000000001" customHeight="1">
      <c r="A53" s="196" t="s">
        <v>424</v>
      </c>
      <c r="B53" s="202"/>
      <c r="C53" s="202"/>
      <c r="D53" s="202"/>
      <c r="E53" s="202"/>
      <c r="F53" s="202"/>
      <c r="G53" s="210">
        <f>+'NONMAJOR ENTERPR. CASH FLOW(74)'!F51</f>
        <v>0</v>
      </c>
      <c r="H53" s="210">
        <f t="shared" si="13"/>
        <v>0</v>
      </c>
      <c r="I53" s="210">
        <f>+'ST. OF CASH FLOWS-INT.SER.(77)'!E51</f>
        <v>0</v>
      </c>
    </row>
    <row r="54" spans="1:9" ht="20.100000000000001" customHeight="1">
      <c r="A54" s="196" t="s">
        <v>425</v>
      </c>
      <c r="B54" s="202"/>
      <c r="C54" s="202"/>
      <c r="D54" s="202"/>
      <c r="E54" s="202"/>
      <c r="F54" s="202"/>
      <c r="G54" s="210">
        <f>+'NONMAJOR ENTERPR. CASH FLOW(74)'!F52</f>
        <v>0</v>
      </c>
      <c r="H54" s="210">
        <f t="shared" si="13"/>
        <v>0</v>
      </c>
      <c r="I54" s="210">
        <f>+'ST. OF CASH FLOWS-INT.SER.(77)'!E52</f>
        <v>0</v>
      </c>
    </row>
    <row r="55" spans="1:9" ht="20.100000000000001" customHeight="1" thickBot="1">
      <c r="A55" s="196" t="s">
        <v>1703</v>
      </c>
      <c r="B55" s="204"/>
      <c r="C55" s="204"/>
      <c r="D55" s="204"/>
      <c r="E55" s="204"/>
      <c r="F55" s="204"/>
      <c r="G55" s="211">
        <f>+'NONMAJOR ENTERPR. CASH FLOW(74)'!F53</f>
        <v>0</v>
      </c>
      <c r="H55" s="211">
        <f t="shared" si="13"/>
        <v>0</v>
      </c>
      <c r="I55" s="211">
        <f>+'ST. OF CASH FLOWS-INT.SER.(77)'!E53</f>
        <v>0</v>
      </c>
    </row>
    <row r="56" spans="1:9" ht="20.100000000000001" customHeight="1" thickBot="1">
      <c r="A56" s="196" t="s">
        <v>448</v>
      </c>
      <c r="B56" s="213">
        <f t="shared" ref="B56:I56" si="14">SUM(B44:B55)</f>
        <v>0</v>
      </c>
      <c r="C56" s="213">
        <f t="shared" si="14"/>
        <v>0</v>
      </c>
      <c r="D56" s="213">
        <f t="shared" si="14"/>
        <v>0</v>
      </c>
      <c r="E56" s="213">
        <f t="shared" si="14"/>
        <v>0</v>
      </c>
      <c r="F56" s="213">
        <f t="shared" ref="F56" si="15">SUM(F44:F55)</f>
        <v>0</v>
      </c>
      <c r="G56" s="213">
        <f t="shared" si="14"/>
        <v>0</v>
      </c>
      <c r="H56" s="213">
        <f t="shared" si="14"/>
        <v>0</v>
      </c>
      <c r="I56" s="212">
        <f t="shared" si="14"/>
        <v>0</v>
      </c>
    </row>
    <row r="57" spans="1:9" ht="20.100000000000001" customHeight="1" thickTop="1" thickBot="1">
      <c r="A57" s="196" t="s">
        <v>624</v>
      </c>
      <c r="B57" s="213">
        <f t="shared" ref="B57:I57" si="16">+B42+B56</f>
        <v>0</v>
      </c>
      <c r="C57" s="213">
        <f t="shared" si="16"/>
        <v>0</v>
      </c>
      <c r="D57" s="213">
        <f t="shared" si="16"/>
        <v>0</v>
      </c>
      <c r="E57" s="213">
        <f t="shared" si="16"/>
        <v>0</v>
      </c>
      <c r="F57" s="213">
        <f t="shared" ref="F57" si="17">+F42+F56</f>
        <v>0</v>
      </c>
      <c r="G57" s="213">
        <f t="shared" si="16"/>
        <v>0</v>
      </c>
      <c r="H57" s="213">
        <f t="shared" si="16"/>
        <v>0</v>
      </c>
      <c r="I57" s="224">
        <f t="shared" si="16"/>
        <v>0</v>
      </c>
    </row>
    <row r="58" spans="1:9" ht="20.100000000000001" customHeight="1" thickTop="1">
      <c r="A58" s="196"/>
      <c r="B58" s="202"/>
      <c r="C58" s="202"/>
      <c r="D58" s="202"/>
      <c r="E58" s="202"/>
      <c r="F58" s="202"/>
      <c r="G58" s="210"/>
      <c r="H58" s="210"/>
      <c r="I58" s="210"/>
    </row>
    <row r="59" spans="1:9" ht="20.100000000000001" customHeight="1">
      <c r="A59" s="201" t="s">
        <v>627</v>
      </c>
      <c r="B59" s="202"/>
      <c r="C59" s="202"/>
      <c r="D59" s="202"/>
      <c r="E59" s="202"/>
      <c r="F59" s="202"/>
      <c r="G59" s="210"/>
      <c r="H59" s="210"/>
      <c r="I59" s="210"/>
    </row>
    <row r="60" spans="1:9" ht="20.100000000000001" customHeight="1">
      <c r="A60" s="196" t="s">
        <v>2405</v>
      </c>
      <c r="B60" s="202"/>
      <c r="C60" s="202"/>
      <c r="D60" s="202"/>
      <c r="E60" s="202"/>
      <c r="F60" s="202"/>
      <c r="G60" s="210">
        <f>+'NONMAJOR ENTERPR. CASH FLOW(74)'!F58</f>
        <v>0</v>
      </c>
      <c r="H60" s="210">
        <f>SUM(B60:G60)</f>
        <v>0</v>
      </c>
      <c r="I60" s="210">
        <f>+'ST. OF CASH FLOWS-INT.SER.(77)'!E58</f>
        <v>0</v>
      </c>
    </row>
    <row r="61" spans="1:9" ht="20.100000000000001" customHeight="1">
      <c r="A61" s="196" t="s">
        <v>629</v>
      </c>
      <c r="B61" s="202"/>
      <c r="C61" s="202"/>
      <c r="D61" s="202"/>
      <c r="E61" s="202"/>
      <c r="F61" s="202"/>
      <c r="G61" s="210">
        <f>+'NONMAJOR ENTERPR. CASH FLOW(74)'!F59</f>
        <v>0</v>
      </c>
      <c r="H61" s="210">
        <f>SUM(B61:G61)</f>
        <v>0</v>
      </c>
      <c r="I61" s="210">
        <f>+'ST. OF CASH FLOWS-INT.SER.(77)'!E59</f>
        <v>0</v>
      </c>
    </row>
    <row r="62" spans="1:9" ht="20.100000000000001" customHeight="1">
      <c r="A62" s="196" t="s">
        <v>630</v>
      </c>
      <c r="B62" s="202"/>
      <c r="C62" s="202"/>
      <c r="D62" s="202"/>
      <c r="E62" s="202"/>
      <c r="F62" s="202"/>
      <c r="G62" s="210">
        <f>+'NONMAJOR ENTERPR. CASH FLOW(74)'!F60</f>
        <v>0</v>
      </c>
      <c r="H62" s="210">
        <f>SUM(B62:G62)</f>
        <v>0</v>
      </c>
      <c r="I62" s="210">
        <f>+'ST. OF CASH FLOWS-INT.SER.(77)'!E60</f>
        <v>0</v>
      </c>
    </row>
    <row r="63" spans="1:9" ht="20.100000000000001" customHeight="1">
      <c r="A63" s="196" t="s">
        <v>631</v>
      </c>
      <c r="B63" s="202"/>
      <c r="C63" s="202"/>
      <c r="D63" s="202"/>
      <c r="E63" s="202"/>
      <c r="F63" s="202"/>
      <c r="G63" s="210">
        <f>+'NONMAJOR ENTERPR. CASH FLOW(74)'!F61</f>
        <v>0</v>
      </c>
      <c r="H63" s="210">
        <f>SUM(B63:G63)</f>
        <v>0</v>
      </c>
      <c r="I63" s="210">
        <f>+'ST. OF CASH FLOWS-INT.SER.(77)'!E61</f>
        <v>0</v>
      </c>
    </row>
    <row r="64" spans="1:9" ht="20.100000000000001" customHeight="1">
      <c r="A64" s="196" t="s">
        <v>632</v>
      </c>
      <c r="B64" s="202"/>
      <c r="C64" s="202"/>
      <c r="D64" s="202"/>
      <c r="E64" s="202"/>
      <c r="F64" s="202"/>
      <c r="G64" s="210">
        <f>+'NONMAJOR ENTERPR. CASH FLOW(74)'!F62</f>
        <v>0</v>
      </c>
      <c r="H64" s="210">
        <f>SUM(B64:G64)</f>
        <v>0</v>
      </c>
      <c r="I64" s="210">
        <f>+'ST. OF CASH FLOWS-INT.SER.(77)'!E62</f>
        <v>0</v>
      </c>
    </row>
    <row r="65" spans="1:9" ht="20.100000000000001" customHeight="1">
      <c r="A65" s="196"/>
      <c r="B65" s="218"/>
      <c r="C65" s="218"/>
      <c r="D65" s="218"/>
      <c r="E65" s="218"/>
      <c r="F65" s="218"/>
      <c r="G65" s="218"/>
      <c r="H65" s="218"/>
      <c r="I65" s="218"/>
    </row>
    <row r="66" spans="1:9" ht="20.100000000000001" customHeight="1">
      <c r="A66" s="207" t="s">
        <v>999</v>
      </c>
      <c r="B66" s="215"/>
      <c r="C66" s="215"/>
      <c r="D66" s="215"/>
      <c r="E66" s="215"/>
      <c r="F66" s="215"/>
      <c r="G66" s="215"/>
      <c r="H66" s="215"/>
      <c r="I66" s="215"/>
    </row>
    <row r="67" spans="1:9" ht="20.100000000000001" customHeight="1">
      <c r="A67" s="196"/>
      <c r="B67" s="196"/>
      <c r="C67" s="196"/>
      <c r="D67" s="196"/>
      <c r="E67" s="196"/>
      <c r="F67" s="196"/>
      <c r="G67" s="196"/>
      <c r="H67" s="196"/>
      <c r="I67" s="196"/>
    </row>
    <row r="68" spans="1:9" ht="20.100000000000001" customHeight="1">
      <c r="A68" s="196"/>
      <c r="B68" s="196"/>
      <c r="C68" s="196"/>
      <c r="D68" s="196"/>
      <c r="E68" s="196"/>
      <c r="F68" s="196"/>
      <c r="G68" s="196"/>
      <c r="H68" s="196"/>
      <c r="I68" s="196"/>
    </row>
    <row r="69" spans="1:9" ht="20.100000000000001" customHeight="1">
      <c r="A69" s="196"/>
      <c r="B69" s="196"/>
      <c r="C69" s="196"/>
      <c r="D69" s="196"/>
      <c r="E69" s="196"/>
      <c r="F69" s="196"/>
      <c r="G69" s="196"/>
      <c r="H69" s="196"/>
      <c r="I69" s="196"/>
    </row>
    <row r="70" spans="1:9" ht="20.100000000000001" customHeight="1">
      <c r="A70" s="196"/>
      <c r="B70" s="196"/>
      <c r="C70" s="196"/>
      <c r="D70" s="196"/>
      <c r="E70" s="196"/>
      <c r="F70" s="196"/>
      <c r="G70" s="196"/>
      <c r="H70" s="196"/>
      <c r="I70" s="196"/>
    </row>
    <row r="71" spans="1:9" ht="15">
      <c r="A71" s="196"/>
      <c r="B71" s="196"/>
      <c r="C71" s="196"/>
      <c r="D71" s="196"/>
      <c r="E71" s="196"/>
      <c r="F71" s="196"/>
      <c r="G71" s="196"/>
      <c r="H71" s="196"/>
      <c r="I71" s="196"/>
    </row>
    <row r="72" spans="1:9" ht="15">
      <c r="A72" s="196"/>
      <c r="B72" s="196"/>
      <c r="C72" s="196"/>
      <c r="D72" s="196"/>
      <c r="E72" s="196"/>
      <c r="F72" s="196"/>
      <c r="G72" s="196"/>
      <c r="H72" s="196"/>
      <c r="I72" s="196"/>
    </row>
    <row r="73" spans="1:9" ht="15">
      <c r="A73" s="196"/>
      <c r="B73" s="196"/>
      <c r="C73" s="196"/>
      <c r="D73" s="196"/>
      <c r="E73" s="196"/>
      <c r="F73" s="196"/>
      <c r="G73" s="196"/>
      <c r="H73" s="196"/>
      <c r="I73" s="196"/>
    </row>
    <row r="74" spans="1:9" ht="15">
      <c r="A74" s="196"/>
      <c r="B74" s="196"/>
      <c r="C74" s="196"/>
      <c r="D74" s="196"/>
      <c r="E74" s="196"/>
      <c r="F74" s="196"/>
      <c r="G74" s="196"/>
      <c r="H74" s="196"/>
      <c r="I74" s="196"/>
    </row>
    <row r="75" spans="1:9" ht="15">
      <c r="A75" s="196"/>
      <c r="B75" s="196"/>
      <c r="C75" s="196"/>
      <c r="D75" s="196"/>
      <c r="E75" s="196"/>
      <c r="F75" s="196"/>
      <c r="G75" s="196"/>
      <c r="H75" s="196"/>
      <c r="I75" s="196"/>
    </row>
  </sheetData>
  <sheetProtection algorithmName="SHA-512" hashValue="ROWg61houQkkLIuW4pBsQWjw09dazQoC/pznXOCWkw1yspx7wynPTj5lf8TWZROzLzolvuG61g99Zj+KBVGIKg==" saltValue="je97G/N+00l6JitA5BbSPA=="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5" orientation="portrait" horizontalDpi="360" verticalDpi="360" r:id="rId2"/>
  <headerFooter alignWithMargins="0"/>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4.7109375" style="194" customWidth="1"/>
    <col min="2" max="2" width="12.7109375" style="194" customWidth="1"/>
    <col min="3" max="3" width="52.7109375" style="194" customWidth="1"/>
    <col min="4" max="7" width="20.7109375" style="194" customWidth="1"/>
    <col min="8" max="8" width="20.85546875" style="194" customWidth="1"/>
    <col min="9" max="16384" width="8.85546875" style="194"/>
  </cols>
  <sheetData>
    <row r="1" spans="1:10" ht="24" customHeight="1">
      <c r="A1"/>
      <c r="B1" s="2"/>
      <c r="C1" s="4" t="str">
        <f>+'COVER PAGE'!A9</f>
        <v>LOCAL GOVERNMENT NAME:</v>
      </c>
      <c r="D1" s="2"/>
      <c r="E1" s="2"/>
      <c r="F1" s="2"/>
      <c r="G1" s="2"/>
    </row>
    <row r="2" spans="1:10" ht="24" customHeight="1">
      <c r="A2"/>
      <c r="B2" s="2"/>
      <c r="C2" s="4" t="s">
        <v>1242</v>
      </c>
      <c r="D2" s="2"/>
      <c r="E2" s="2"/>
      <c r="F2" s="2"/>
      <c r="G2" s="2"/>
    </row>
    <row r="3" spans="1:10" ht="24" customHeight="1">
      <c r="A3"/>
      <c r="B3" s="2"/>
      <c r="C3" s="4" t="s">
        <v>619</v>
      </c>
      <c r="D3" s="2"/>
      <c r="E3" s="2"/>
      <c r="F3" s="2"/>
      <c r="G3" s="2"/>
    </row>
    <row r="4" spans="1:10" ht="24" customHeight="1">
      <c r="A4"/>
      <c r="B4" s="2"/>
      <c r="C4" s="5" t="str">
        <f>+'COVER PAGE'!A30</f>
        <v>FISCAL YEAR ENDING JUNE 30, 2026</v>
      </c>
      <c r="D4" s="2"/>
      <c r="E4" s="2"/>
      <c r="F4" s="2"/>
      <c r="G4" s="2"/>
    </row>
    <row r="5" spans="1:10" ht="14.25" customHeight="1" thickBot="1">
      <c r="C5" s="195"/>
      <c r="G5" s="199"/>
    </row>
    <row r="6" spans="1:10" ht="11.25" hidden="1" customHeight="1">
      <c r="C6" s="195"/>
      <c r="D6" s="214"/>
      <c r="E6" s="209"/>
      <c r="F6" s="209"/>
      <c r="G6" s="209"/>
    </row>
    <row r="7" spans="1:10" ht="24" customHeight="1" thickBot="1">
      <c r="D7" s="779" t="s">
        <v>474</v>
      </c>
      <c r="E7" s="780"/>
      <c r="F7" s="781"/>
      <c r="G7" s="1365" t="s">
        <v>2044</v>
      </c>
      <c r="H7" s="1366"/>
    </row>
    <row r="8" spans="1:10" ht="24" customHeight="1">
      <c r="B8" s="196"/>
      <c r="C8" s="196"/>
      <c r="D8" s="775" t="s">
        <v>475</v>
      </c>
      <c r="E8" s="776" t="s">
        <v>481</v>
      </c>
      <c r="F8" s="770" t="s">
        <v>478</v>
      </c>
      <c r="G8" s="769" t="s">
        <v>2042</v>
      </c>
      <c r="H8" s="770" t="s">
        <v>2056</v>
      </c>
    </row>
    <row r="9" spans="1:10" ht="24" customHeight="1">
      <c r="B9" s="199" t="s">
        <v>122</v>
      </c>
      <c r="C9" s="199"/>
      <c r="D9" s="777" t="s">
        <v>474</v>
      </c>
      <c r="E9" s="199" t="s">
        <v>474</v>
      </c>
      <c r="F9" s="778" t="s">
        <v>474</v>
      </c>
      <c r="G9" s="771" t="s">
        <v>1496</v>
      </c>
      <c r="H9" s="772" t="s">
        <v>876</v>
      </c>
    </row>
    <row r="10" spans="1:10" ht="24" customHeight="1" thickBot="1">
      <c r="B10" s="200" t="s">
        <v>123</v>
      </c>
      <c r="C10" s="200" t="s">
        <v>124</v>
      </c>
      <c r="D10" s="773" t="s">
        <v>476</v>
      </c>
      <c r="E10" s="200" t="s">
        <v>477</v>
      </c>
      <c r="F10" s="774" t="s">
        <v>479</v>
      </c>
      <c r="G10" s="773" t="s">
        <v>2043</v>
      </c>
      <c r="H10" s="774" t="s">
        <v>480</v>
      </c>
    </row>
    <row r="11" spans="1:10" ht="24" customHeight="1">
      <c r="B11" s="225"/>
      <c r="C11" s="8" t="s">
        <v>779</v>
      </c>
      <c r="D11" s="246"/>
      <c r="E11" s="246"/>
      <c r="F11" s="246"/>
      <c r="G11" s="246"/>
      <c r="H11"/>
    </row>
    <row r="12" spans="1:10" ht="24" customHeight="1">
      <c r="B12" s="226">
        <v>101000</v>
      </c>
      <c r="C12" s="196" t="s">
        <v>780</v>
      </c>
      <c r="D12" s="202"/>
      <c r="E12" s="202"/>
      <c r="F12" s="202"/>
      <c r="G12" s="202"/>
      <c r="H12" s="202"/>
    </row>
    <row r="13" spans="1:10" ht="24" customHeight="1">
      <c r="B13" s="226">
        <v>101100</v>
      </c>
      <c r="C13" s="196" t="s">
        <v>622</v>
      </c>
      <c r="D13" s="202"/>
      <c r="E13" s="202"/>
      <c r="F13" s="202"/>
      <c r="G13" s="202"/>
      <c r="H13" s="202"/>
    </row>
    <row r="14" spans="1:10" ht="24" customHeight="1">
      <c r="B14" s="226"/>
      <c r="C14" s="196" t="s">
        <v>620</v>
      </c>
      <c r="D14" s="210"/>
      <c r="E14" s="210"/>
      <c r="F14" s="210"/>
      <c r="G14" s="210"/>
      <c r="H14" s="210"/>
    </row>
    <row r="15" spans="1:10" ht="31.5" customHeight="1">
      <c r="B15" s="248">
        <v>110000</v>
      </c>
      <c r="C15" s="203" t="s">
        <v>881</v>
      </c>
      <c r="D15" s="202"/>
      <c r="E15" s="202"/>
      <c r="F15" s="202"/>
      <c r="G15" s="202"/>
      <c r="H15" s="202"/>
    </row>
    <row r="16" spans="1:10" ht="29.25" customHeight="1">
      <c r="B16" s="226">
        <v>120000</v>
      </c>
      <c r="C16" s="203" t="s">
        <v>461</v>
      </c>
      <c r="D16" s="202"/>
      <c r="E16" s="202"/>
      <c r="F16" s="202"/>
      <c r="G16" s="202"/>
      <c r="H16" s="202"/>
      <c r="J16" s="227"/>
    </row>
    <row r="17" spans="1:10" ht="24" customHeight="1">
      <c r="B17" s="226">
        <v>128000</v>
      </c>
      <c r="C17" s="196" t="s">
        <v>621</v>
      </c>
      <c r="D17" s="202"/>
      <c r="E17" s="202"/>
      <c r="F17" s="202"/>
      <c r="G17" s="202"/>
      <c r="H17" s="202"/>
    </row>
    <row r="18" spans="1:10" ht="24" customHeight="1">
      <c r="B18" s="226">
        <v>130000</v>
      </c>
      <c r="C18" s="196" t="s">
        <v>2053</v>
      </c>
      <c r="D18" s="202"/>
      <c r="E18" s="202"/>
      <c r="F18" s="202"/>
      <c r="G18" s="202"/>
      <c r="H18" s="202"/>
    </row>
    <row r="19" spans="1:10" ht="24" customHeight="1">
      <c r="B19" s="226">
        <v>170000</v>
      </c>
      <c r="C19" s="196" t="s">
        <v>2045</v>
      </c>
      <c r="D19" s="202"/>
      <c r="E19" s="202"/>
      <c r="F19" s="202"/>
      <c r="G19" s="202"/>
      <c r="H19" s="202"/>
      <c r="J19" s="227"/>
    </row>
    <row r="20" spans="1:10" ht="24" customHeight="1" thickBot="1">
      <c r="A20" s="219"/>
      <c r="B20" s="226"/>
      <c r="C20" s="196"/>
      <c r="D20" s="204"/>
      <c r="E20" s="204"/>
      <c r="F20" s="204"/>
      <c r="G20" s="204"/>
      <c r="H20" s="202"/>
    </row>
    <row r="21" spans="1:10" ht="24" customHeight="1" thickBot="1">
      <c r="B21" s="226"/>
      <c r="C21" s="9" t="s">
        <v>788</v>
      </c>
      <c r="D21" s="212">
        <f>SUM(D11:D20)</f>
        <v>0</v>
      </c>
      <c r="E21" s="212">
        <f>SUM(E11:E20)</f>
        <v>0</v>
      </c>
      <c r="F21" s="212">
        <f>SUM(F11:F20)</f>
        <v>0</v>
      </c>
      <c r="G21" s="212">
        <f>SUM(G11:G20)</f>
        <v>0</v>
      </c>
      <c r="H21" s="212">
        <f>SUM(H11:H20)</f>
        <v>0</v>
      </c>
      <c r="J21" s="227"/>
    </row>
    <row r="22" spans="1:10" ht="24" customHeight="1" thickBot="1">
      <c r="B22" s="226"/>
      <c r="C22" s="9"/>
      <c r="D22" s="212"/>
      <c r="E22" s="212"/>
      <c r="F22" s="212"/>
      <c r="G22" s="212"/>
      <c r="H22" s="212"/>
    </row>
    <row r="23" spans="1:10" ht="24" customHeight="1" thickBot="1">
      <c r="B23" s="226">
        <v>190000</v>
      </c>
      <c r="C23" s="239" t="s">
        <v>1306</v>
      </c>
      <c r="D23" s="205"/>
      <c r="E23" s="205"/>
      <c r="F23" s="205"/>
      <c r="G23" s="205"/>
      <c r="H23" s="205"/>
    </row>
    <row r="24" spans="1:10" ht="24" customHeight="1">
      <c r="B24" s="226"/>
      <c r="C24" s="196"/>
      <c r="D24" s="210"/>
      <c r="E24" s="210"/>
      <c r="F24" s="210"/>
      <c r="G24" s="210"/>
      <c r="H24" s="202"/>
    </row>
    <row r="25" spans="1:10" ht="24" customHeight="1">
      <c r="B25" s="226"/>
      <c r="C25" s="8" t="s">
        <v>789</v>
      </c>
      <c r="D25" s="210"/>
      <c r="E25" s="210"/>
      <c r="F25" s="210"/>
      <c r="G25" s="210"/>
      <c r="H25" s="210"/>
    </row>
    <row r="26" spans="1:10" ht="24" customHeight="1">
      <c r="B26" s="226">
        <v>201000</v>
      </c>
      <c r="C26" s="196" t="s">
        <v>520</v>
      </c>
      <c r="D26" s="202"/>
      <c r="E26" s="202"/>
      <c r="F26" s="202"/>
      <c r="G26" s="202"/>
      <c r="H26" s="202"/>
    </row>
    <row r="27" spans="1:10" ht="24" customHeight="1">
      <c r="B27" s="226">
        <v>202000</v>
      </c>
      <c r="C27" s="196" t="s">
        <v>150</v>
      </c>
      <c r="D27" s="202"/>
      <c r="E27" s="202"/>
      <c r="F27" s="202"/>
      <c r="G27" s="202"/>
      <c r="H27" s="202"/>
    </row>
    <row r="28" spans="1:10" ht="24" customHeight="1">
      <c r="B28" s="226">
        <v>203000</v>
      </c>
      <c r="C28" s="196" t="s">
        <v>2051</v>
      </c>
      <c r="D28" s="202"/>
      <c r="E28" s="202"/>
      <c r="F28" s="202"/>
      <c r="G28" s="202"/>
      <c r="H28" s="202"/>
    </row>
    <row r="29" spans="1:10" ht="24" customHeight="1">
      <c r="B29" s="226">
        <v>204000</v>
      </c>
      <c r="C29" s="196" t="s">
        <v>215</v>
      </c>
      <c r="D29" s="202"/>
      <c r="E29" s="202"/>
      <c r="F29" s="202"/>
      <c r="G29" s="202"/>
      <c r="H29" s="202"/>
      <c r="J29" s="227"/>
    </row>
    <row r="30" spans="1:10" ht="24" customHeight="1">
      <c r="B30" s="226">
        <v>211000</v>
      </c>
      <c r="C30" s="196" t="s">
        <v>869</v>
      </c>
      <c r="D30" s="202"/>
      <c r="E30" s="202"/>
      <c r="F30" s="202"/>
      <c r="G30" s="202"/>
      <c r="H30" s="202"/>
    </row>
    <row r="31" spans="1:10" ht="24" customHeight="1">
      <c r="B31" s="226">
        <v>212000</v>
      </c>
      <c r="C31" s="196" t="s">
        <v>877</v>
      </c>
      <c r="D31" s="202"/>
      <c r="E31" s="202"/>
      <c r="F31" s="202"/>
      <c r="G31" s="202"/>
      <c r="H31" s="202"/>
      <c r="J31" s="227"/>
    </row>
    <row r="32" spans="1:10" ht="24" customHeight="1">
      <c r="B32" s="226">
        <v>230000</v>
      </c>
      <c r="C32" s="196" t="s">
        <v>2052</v>
      </c>
      <c r="D32" s="202"/>
      <c r="E32" s="202"/>
      <c r="F32" s="202"/>
      <c r="G32" s="202"/>
      <c r="H32" s="202"/>
    </row>
    <row r="33" spans="2:10" ht="24" customHeight="1" thickBot="1">
      <c r="B33" s="226"/>
      <c r="C33" s="196" t="s">
        <v>2050</v>
      </c>
      <c r="D33" s="204"/>
      <c r="E33" s="204"/>
      <c r="F33" s="204"/>
      <c r="G33" s="204"/>
      <c r="H33" s="202"/>
    </row>
    <row r="34" spans="2:10" ht="24" customHeight="1" thickBot="1">
      <c r="B34" s="226"/>
      <c r="C34" s="9" t="s">
        <v>793</v>
      </c>
      <c r="D34" s="212">
        <f>SUM(D25:D31)</f>
        <v>0</v>
      </c>
      <c r="E34" s="212">
        <f>SUM(E25:E31)</f>
        <v>0</v>
      </c>
      <c r="F34" s="212">
        <f>SUM(F25:F31)</f>
        <v>0</v>
      </c>
      <c r="G34" s="212">
        <f>SUM(G25:G33)</f>
        <v>0</v>
      </c>
      <c r="H34" s="212">
        <f>SUM(H25:H33)</f>
        <v>0</v>
      </c>
      <c r="J34" s="227"/>
    </row>
    <row r="35" spans="2:10" ht="24" customHeight="1" thickBot="1">
      <c r="B35" s="226"/>
      <c r="C35" s="9"/>
      <c r="D35" s="212"/>
      <c r="E35" s="212"/>
      <c r="F35" s="212"/>
      <c r="G35" s="212"/>
      <c r="H35" s="212"/>
    </row>
    <row r="36" spans="2:10" ht="24" customHeight="1" thickBot="1">
      <c r="B36" s="226">
        <v>220000</v>
      </c>
      <c r="C36" s="239" t="s">
        <v>1301</v>
      </c>
      <c r="D36" s="205"/>
      <c r="E36" s="205"/>
      <c r="F36" s="205"/>
      <c r="G36" s="205"/>
      <c r="H36" s="205"/>
    </row>
    <row r="37" spans="2:10" ht="24" customHeight="1">
      <c r="B37" s="226"/>
      <c r="C37" s="450"/>
      <c r="D37" s="210"/>
      <c r="E37" s="210"/>
      <c r="F37" s="210"/>
      <c r="G37" s="210"/>
      <c r="H37" s="210"/>
    </row>
    <row r="38" spans="2:10" ht="24" customHeight="1">
      <c r="B38" s="226"/>
      <c r="C38" s="8" t="s">
        <v>1237</v>
      </c>
      <c r="D38" s="210"/>
      <c r="E38" s="210"/>
      <c r="F38" s="210"/>
      <c r="G38" s="210"/>
      <c r="H38" s="210"/>
    </row>
    <row r="39" spans="2:10" ht="24" customHeight="1">
      <c r="B39" s="226"/>
      <c r="C39" s="201" t="s">
        <v>954</v>
      </c>
      <c r="D39" s="202"/>
      <c r="E39" s="202"/>
      <c r="F39" s="202"/>
      <c r="G39" s="202"/>
      <c r="H39" s="202"/>
    </row>
    <row r="40" spans="2:10" ht="24" customHeight="1">
      <c r="B40" s="226"/>
      <c r="C40" s="201"/>
      <c r="D40" s="202"/>
      <c r="E40" s="202"/>
      <c r="F40" s="202"/>
      <c r="G40" s="202"/>
      <c r="H40" s="202"/>
    </row>
    <row r="41" spans="2:10" ht="24" customHeight="1">
      <c r="B41" s="226"/>
      <c r="C41" s="239"/>
      <c r="D41" s="202"/>
      <c r="E41" s="202"/>
      <c r="F41" s="202"/>
      <c r="G41" s="202"/>
      <c r="H41" s="202"/>
    </row>
    <row r="42" spans="2:10" ht="24" customHeight="1" thickBot="1">
      <c r="B42" s="226"/>
      <c r="C42" s="201" t="s">
        <v>955</v>
      </c>
      <c r="D42" s="210">
        <f>D43-D39-D40-D41</f>
        <v>0</v>
      </c>
      <c r="E42" s="210">
        <f t="shared" ref="E42:H42" si="0">E43-E39-E40-E41</f>
        <v>0</v>
      </c>
      <c r="F42" s="210">
        <f t="shared" si="0"/>
        <v>0</v>
      </c>
      <c r="G42" s="210">
        <f t="shared" si="0"/>
        <v>0</v>
      </c>
      <c r="H42" s="210">
        <f t="shared" si="0"/>
        <v>0</v>
      </c>
      <c r="J42" s="227"/>
    </row>
    <row r="43" spans="2:10" ht="24" customHeight="1" thickBot="1">
      <c r="B43" s="226"/>
      <c r="C43" s="239" t="s">
        <v>2055</v>
      </c>
      <c r="D43" s="213">
        <f>+D21+D23-D34-D36</f>
        <v>0</v>
      </c>
      <c r="E43" s="213">
        <f>+E21+E23-E34-E36</f>
        <v>0</v>
      </c>
      <c r="F43" s="213">
        <f>+F21+F23-F34-F36</f>
        <v>0</v>
      </c>
      <c r="G43" s="213">
        <f t="shared" ref="G43:H43" si="1">+G21+G23-G34-G36</f>
        <v>0</v>
      </c>
      <c r="H43" s="213">
        <f t="shared" si="1"/>
        <v>0</v>
      </c>
    </row>
    <row r="44" spans="2:10" ht="24" customHeight="1" thickTop="1">
      <c r="B44" s="226"/>
      <c r="C44" s="355" t="s">
        <v>1400</v>
      </c>
      <c r="D44" s="361">
        <f>D43-'CHANGE NET POSITION-FIDUC(22)'!D36</f>
        <v>0</v>
      </c>
      <c r="E44" s="361">
        <f>E43-'CHANGE NET POSITION-FIDUC(22)'!E36</f>
        <v>0</v>
      </c>
      <c r="F44" s="361">
        <f>F43-'CHANGE NET POSITION-FIDUC(22)'!F36</f>
        <v>0</v>
      </c>
      <c r="G44" s="361">
        <f>G43-'CHANGE NET POSITION-FIDUC(22)'!G36</f>
        <v>0</v>
      </c>
      <c r="H44" s="361">
        <f>H43-'CHANGE NET POSITION-FIDUC(22)'!H36</f>
        <v>0</v>
      </c>
    </row>
    <row r="45" spans="2:10" ht="24" customHeight="1">
      <c r="B45" s="226"/>
      <c r="C45" s="196"/>
      <c r="D45" s="196"/>
      <c r="E45" s="196"/>
      <c r="F45" s="196"/>
      <c r="G45" s="196"/>
    </row>
    <row r="46" spans="2:10" ht="24" customHeight="1">
      <c r="B46" s="226"/>
      <c r="C46" s="196"/>
      <c r="D46" s="278" t="s">
        <v>1000</v>
      </c>
      <c r="E46" s="196"/>
      <c r="F46" s="196"/>
      <c r="G46" s="196"/>
    </row>
    <row r="47" spans="2:10" ht="24" customHeight="1">
      <c r="B47" s="226"/>
      <c r="C47" s="196"/>
      <c r="D47" s="196"/>
      <c r="E47" s="196"/>
      <c r="F47" s="196"/>
      <c r="G47" s="196"/>
    </row>
    <row r="48" spans="2:10" ht="24" customHeight="1">
      <c r="B48" s="226"/>
      <c r="C48" s="196"/>
      <c r="D48" s="196"/>
      <c r="E48" s="196"/>
      <c r="F48" s="196"/>
      <c r="G48" s="196"/>
    </row>
    <row r="49" spans="2:7" ht="24" customHeight="1">
      <c r="B49" s="226"/>
      <c r="C49" s="196"/>
      <c r="D49" s="196"/>
      <c r="E49" s="196"/>
      <c r="F49" s="196"/>
      <c r="G49" s="196"/>
    </row>
    <row r="50" spans="2:7" ht="24" customHeight="1">
      <c r="B50" s="226"/>
      <c r="C50" s="196"/>
      <c r="D50" s="196"/>
      <c r="E50" s="196"/>
      <c r="F50" s="196"/>
      <c r="G50" s="196"/>
    </row>
    <row r="51" spans="2:7" ht="24" customHeight="1">
      <c r="B51" s="226"/>
      <c r="C51" s="196"/>
      <c r="D51" s="196"/>
      <c r="E51" s="196"/>
      <c r="F51" s="196"/>
      <c r="G51" s="196"/>
    </row>
    <row r="52" spans="2:7" ht="24" customHeight="1">
      <c r="B52" s="226"/>
      <c r="C52" s="196"/>
      <c r="D52" s="196"/>
      <c r="E52" s="196"/>
      <c r="F52" s="196"/>
      <c r="G52" s="196"/>
    </row>
    <row r="53" spans="2:7" ht="15">
      <c r="B53" s="226"/>
      <c r="C53" s="196"/>
      <c r="D53" s="196"/>
      <c r="E53" s="196"/>
      <c r="F53" s="196"/>
      <c r="G53" s="196"/>
    </row>
    <row r="54" spans="2:7" ht="15">
      <c r="B54" s="226"/>
      <c r="C54" s="196"/>
      <c r="D54" s="196"/>
      <c r="E54" s="196"/>
      <c r="F54" s="196"/>
      <c r="G54" s="196"/>
    </row>
    <row r="55" spans="2:7" ht="15">
      <c r="B55" s="226"/>
      <c r="C55" s="196"/>
      <c r="D55" s="196"/>
      <c r="E55" s="196"/>
      <c r="F55" s="196"/>
      <c r="G55" s="196"/>
    </row>
    <row r="56" spans="2:7" ht="15">
      <c r="B56" s="226"/>
      <c r="C56" s="196"/>
      <c r="D56" s="196"/>
      <c r="E56" s="196"/>
      <c r="F56" s="196"/>
      <c r="G56" s="196"/>
    </row>
    <row r="57" spans="2:7" ht="15">
      <c r="B57" s="226"/>
      <c r="C57" s="196"/>
      <c r="D57" s="196"/>
      <c r="E57" s="196"/>
      <c r="F57" s="196"/>
      <c r="G57" s="196"/>
    </row>
    <row r="58" spans="2:7" ht="15">
      <c r="B58" s="226"/>
      <c r="C58" s="196"/>
      <c r="D58" s="196"/>
      <c r="E58" s="196"/>
      <c r="F58" s="196"/>
      <c r="G58" s="196"/>
    </row>
    <row r="59" spans="2:7" ht="15">
      <c r="B59" s="226"/>
      <c r="C59" s="196"/>
      <c r="D59" s="196"/>
      <c r="E59" s="196"/>
      <c r="F59" s="196"/>
      <c r="G59" s="196"/>
    </row>
    <row r="60" spans="2:7" ht="15">
      <c r="B60" s="226"/>
      <c r="C60" s="196"/>
      <c r="D60" s="196"/>
      <c r="E60" s="196"/>
      <c r="F60" s="196"/>
      <c r="G60" s="196"/>
    </row>
    <row r="61" spans="2:7" ht="15">
      <c r="B61" s="226"/>
      <c r="C61" s="196"/>
      <c r="D61" s="196"/>
      <c r="E61" s="196"/>
      <c r="F61" s="196"/>
      <c r="G61" s="196"/>
    </row>
    <row r="62" spans="2:7" ht="15">
      <c r="B62" s="226"/>
      <c r="C62" s="196"/>
      <c r="D62" s="196"/>
      <c r="E62" s="196"/>
      <c r="F62" s="196"/>
      <c r="G62" s="196"/>
    </row>
    <row r="63" spans="2:7" ht="15">
      <c r="B63" s="226"/>
      <c r="C63" s="196"/>
      <c r="D63" s="196"/>
      <c r="E63" s="196"/>
      <c r="F63" s="196"/>
      <c r="G63" s="196"/>
    </row>
    <row r="64" spans="2:7" ht="15">
      <c r="B64" s="226"/>
      <c r="C64" s="196"/>
      <c r="D64" s="196"/>
      <c r="E64" s="196"/>
      <c r="F64" s="196"/>
      <c r="G64" s="196"/>
    </row>
    <row r="65" spans="2:7" ht="15">
      <c r="B65" s="226"/>
      <c r="C65" s="196"/>
      <c r="D65" s="196"/>
      <c r="E65" s="196"/>
      <c r="F65" s="196"/>
      <c r="G65" s="196"/>
    </row>
    <row r="66" spans="2:7" ht="15">
      <c r="B66" s="226"/>
      <c r="C66" s="196"/>
      <c r="D66" s="196"/>
      <c r="E66" s="196"/>
      <c r="F66" s="196"/>
      <c r="G66" s="196"/>
    </row>
    <row r="67" spans="2:7" ht="15">
      <c r="B67" s="226"/>
      <c r="C67" s="196"/>
      <c r="D67" s="196"/>
      <c r="E67" s="196"/>
      <c r="F67" s="196"/>
      <c r="G67" s="196"/>
    </row>
    <row r="68" spans="2:7" ht="15">
      <c r="B68" s="226"/>
      <c r="C68" s="196"/>
      <c r="D68" s="196"/>
      <c r="E68" s="196"/>
      <c r="F68" s="196"/>
      <c r="G68" s="196"/>
    </row>
    <row r="69" spans="2:7" ht="15">
      <c r="B69" s="226"/>
      <c r="C69" s="196"/>
      <c r="D69" s="196"/>
      <c r="E69" s="196"/>
      <c r="F69" s="196"/>
      <c r="G69" s="196"/>
    </row>
    <row r="70" spans="2:7" ht="15">
      <c r="B70" s="226"/>
      <c r="C70" s="196"/>
      <c r="D70" s="196"/>
      <c r="E70" s="196"/>
      <c r="F70" s="196"/>
      <c r="G70" s="196"/>
    </row>
    <row r="71" spans="2:7" ht="15">
      <c r="B71" s="226"/>
      <c r="C71" s="196"/>
      <c r="D71" s="196"/>
      <c r="E71" s="196"/>
      <c r="F71" s="196"/>
      <c r="G71" s="196"/>
    </row>
    <row r="72" spans="2:7" ht="15">
      <c r="B72" s="226"/>
      <c r="C72" s="196"/>
      <c r="D72" s="196"/>
      <c r="E72" s="196"/>
      <c r="F72" s="196"/>
      <c r="G72" s="196"/>
    </row>
    <row r="73" spans="2:7" ht="15">
      <c r="B73" s="226"/>
      <c r="C73" s="196"/>
      <c r="D73" s="196"/>
      <c r="E73" s="196"/>
      <c r="F73" s="196"/>
      <c r="G73" s="196"/>
    </row>
    <row r="74" spans="2:7" ht="15">
      <c r="B74" s="226"/>
      <c r="C74" s="196"/>
      <c r="D74" s="196"/>
      <c r="E74" s="196"/>
      <c r="F74" s="196"/>
      <c r="G74" s="196"/>
    </row>
    <row r="75" spans="2:7" ht="15">
      <c r="B75" s="226"/>
      <c r="C75" s="196"/>
      <c r="D75" s="196"/>
      <c r="E75" s="196"/>
      <c r="F75" s="196"/>
      <c r="G75" s="196"/>
    </row>
    <row r="76" spans="2:7" ht="15">
      <c r="B76" s="226"/>
      <c r="C76" s="196"/>
      <c r="D76" s="196"/>
      <c r="E76" s="196"/>
      <c r="F76" s="196"/>
      <c r="G76" s="196"/>
    </row>
    <row r="77" spans="2:7" ht="15">
      <c r="B77" s="226"/>
      <c r="C77" s="196"/>
      <c r="D77" s="196"/>
      <c r="E77" s="196"/>
      <c r="F77" s="196"/>
      <c r="G77" s="196"/>
    </row>
    <row r="78" spans="2:7" ht="15">
      <c r="B78" s="226"/>
      <c r="C78" s="196"/>
      <c r="D78" s="196"/>
      <c r="E78" s="196"/>
      <c r="F78" s="196"/>
      <c r="G78" s="196"/>
    </row>
    <row r="79" spans="2:7" ht="15">
      <c r="B79" s="226"/>
      <c r="C79" s="196"/>
      <c r="D79" s="196"/>
      <c r="E79" s="196"/>
      <c r="F79" s="196"/>
      <c r="G79" s="196"/>
    </row>
    <row r="80" spans="2:7" ht="15">
      <c r="B80" s="226"/>
      <c r="C80" s="196"/>
      <c r="D80" s="196"/>
      <c r="E80" s="196"/>
      <c r="F80" s="196"/>
      <c r="G80" s="196"/>
    </row>
    <row r="81" spans="2:7" ht="15">
      <c r="B81" s="226"/>
      <c r="C81" s="196"/>
      <c r="D81" s="196"/>
      <c r="E81" s="196"/>
      <c r="F81" s="196"/>
      <c r="G81" s="196"/>
    </row>
    <row r="82" spans="2:7" ht="15">
      <c r="B82" s="226"/>
      <c r="C82" s="196"/>
      <c r="D82" s="196"/>
      <c r="E82" s="196"/>
      <c r="F82" s="196"/>
      <c r="G82" s="196"/>
    </row>
    <row r="83" spans="2:7" ht="15">
      <c r="B83" s="226"/>
      <c r="C83" s="196"/>
      <c r="D83" s="196"/>
      <c r="E83" s="196"/>
      <c r="F83" s="196"/>
      <c r="G83" s="196"/>
    </row>
    <row r="84" spans="2:7" ht="15">
      <c r="B84" s="226"/>
      <c r="C84" s="196"/>
      <c r="D84" s="196"/>
      <c r="E84" s="196"/>
      <c r="F84" s="196"/>
      <c r="G84" s="196"/>
    </row>
    <row r="85" spans="2:7" ht="15">
      <c r="B85" s="226"/>
      <c r="C85" s="196"/>
      <c r="D85" s="196"/>
      <c r="E85" s="196"/>
      <c r="F85" s="196"/>
      <c r="G85" s="196"/>
    </row>
    <row r="86" spans="2:7" ht="15">
      <c r="B86" s="226"/>
      <c r="C86" s="196"/>
      <c r="D86" s="196"/>
      <c r="E86" s="196"/>
      <c r="F86" s="196"/>
      <c r="G86" s="196"/>
    </row>
    <row r="87" spans="2:7" ht="15">
      <c r="B87" s="226"/>
      <c r="C87" s="196"/>
      <c r="D87" s="196"/>
      <c r="E87" s="196"/>
      <c r="F87" s="196"/>
      <c r="G87" s="196"/>
    </row>
    <row r="88" spans="2:7" ht="15">
      <c r="B88" s="226"/>
      <c r="C88" s="196"/>
      <c r="D88" s="196"/>
      <c r="E88" s="196"/>
      <c r="F88" s="196"/>
      <c r="G88" s="196"/>
    </row>
    <row r="89" spans="2:7" ht="15">
      <c r="B89" s="226"/>
      <c r="C89" s="196"/>
      <c r="D89" s="196"/>
      <c r="E89" s="196"/>
      <c r="F89" s="196"/>
      <c r="G89" s="196"/>
    </row>
    <row r="90" spans="2:7" ht="15">
      <c r="B90" s="226"/>
      <c r="C90" s="196"/>
      <c r="D90" s="196"/>
      <c r="E90" s="196"/>
      <c r="F90" s="196"/>
      <c r="G90" s="196"/>
    </row>
    <row r="91" spans="2:7" ht="15">
      <c r="B91" s="226"/>
      <c r="C91" s="196"/>
      <c r="D91" s="196"/>
      <c r="E91" s="196"/>
      <c r="F91" s="196"/>
      <c r="G91" s="196"/>
    </row>
    <row r="92" spans="2:7" ht="15">
      <c r="B92" s="226"/>
      <c r="C92" s="196"/>
      <c r="D92" s="196"/>
      <c r="E92" s="196"/>
      <c r="F92" s="196"/>
      <c r="G92" s="196"/>
    </row>
    <row r="93" spans="2:7" ht="15">
      <c r="B93" s="226"/>
      <c r="C93" s="196"/>
      <c r="D93" s="196"/>
      <c r="E93" s="196"/>
      <c r="F93" s="196"/>
      <c r="G93" s="196"/>
    </row>
    <row r="94" spans="2:7" ht="15">
      <c r="B94" s="226"/>
      <c r="C94" s="196"/>
      <c r="D94" s="196"/>
      <c r="E94" s="196"/>
      <c r="F94" s="196"/>
      <c r="G94" s="196"/>
    </row>
    <row r="95" spans="2:7" ht="15">
      <c r="B95" s="226"/>
      <c r="C95" s="196"/>
      <c r="D95" s="196"/>
      <c r="E95" s="196"/>
      <c r="F95" s="196"/>
      <c r="G95" s="196"/>
    </row>
    <row r="96" spans="2:7" ht="15">
      <c r="B96" s="226"/>
      <c r="C96" s="196"/>
      <c r="D96" s="196"/>
      <c r="E96" s="196"/>
      <c r="F96" s="196"/>
      <c r="G96" s="196"/>
    </row>
    <row r="97" spans="2:7" ht="15">
      <c r="B97" s="226"/>
      <c r="C97" s="196"/>
      <c r="D97" s="196"/>
      <c r="E97" s="196"/>
      <c r="F97" s="196"/>
      <c r="G97" s="196"/>
    </row>
    <row r="98" spans="2:7" ht="15">
      <c r="B98" s="226"/>
      <c r="C98" s="196"/>
      <c r="D98" s="196"/>
      <c r="E98" s="196"/>
      <c r="F98" s="196"/>
      <c r="G98" s="196"/>
    </row>
    <row r="99" spans="2:7" ht="15">
      <c r="B99" s="226"/>
      <c r="C99" s="196"/>
      <c r="D99" s="196"/>
      <c r="E99" s="196"/>
      <c r="F99" s="196"/>
      <c r="G99" s="196"/>
    </row>
    <row r="100" spans="2:7" ht="15">
      <c r="B100" s="226"/>
      <c r="C100" s="196"/>
      <c r="D100" s="196"/>
      <c r="E100" s="196"/>
      <c r="F100" s="196"/>
      <c r="G100" s="196"/>
    </row>
    <row r="101" spans="2:7" ht="15">
      <c r="B101" s="226"/>
      <c r="C101" s="196"/>
      <c r="D101" s="196"/>
      <c r="E101" s="196"/>
      <c r="F101" s="196"/>
      <c r="G101" s="196"/>
    </row>
    <row r="102" spans="2:7" ht="15">
      <c r="B102" s="226"/>
      <c r="C102" s="196"/>
      <c r="D102" s="196"/>
      <c r="E102" s="196"/>
      <c r="F102" s="196"/>
      <c r="G102" s="196"/>
    </row>
    <row r="103" spans="2:7" ht="15">
      <c r="B103" s="226"/>
      <c r="C103" s="196"/>
      <c r="D103" s="196"/>
      <c r="E103" s="196"/>
      <c r="F103" s="196"/>
      <c r="G103" s="196"/>
    </row>
    <row r="104" spans="2:7" ht="15">
      <c r="B104" s="196"/>
      <c r="C104" s="196"/>
      <c r="D104" s="196"/>
      <c r="E104" s="196"/>
      <c r="F104" s="196"/>
      <c r="G104" s="196"/>
    </row>
    <row r="105" spans="2:7" ht="15">
      <c r="B105" s="196"/>
      <c r="C105" s="196"/>
      <c r="D105" s="196"/>
      <c r="E105" s="196"/>
      <c r="F105" s="196"/>
      <c r="G105" s="196"/>
    </row>
    <row r="106" spans="2:7" ht="15">
      <c r="B106" s="196"/>
      <c r="C106" s="196"/>
      <c r="D106" s="196"/>
      <c r="E106" s="196"/>
      <c r="F106" s="196"/>
      <c r="G106" s="196"/>
    </row>
    <row r="107" spans="2:7" ht="15">
      <c r="B107" s="196"/>
      <c r="C107" s="196"/>
      <c r="D107" s="196"/>
      <c r="E107" s="196"/>
      <c r="F107" s="196"/>
      <c r="G107" s="196"/>
    </row>
    <row r="108" spans="2:7" ht="15">
      <c r="B108" s="196"/>
      <c r="C108" s="196"/>
      <c r="D108" s="196"/>
      <c r="E108" s="196"/>
      <c r="F108" s="196"/>
      <c r="G108" s="196"/>
    </row>
    <row r="109" spans="2:7" ht="15">
      <c r="B109" s="196"/>
      <c r="C109" s="196"/>
      <c r="D109" s="196"/>
      <c r="E109" s="196"/>
      <c r="F109" s="196"/>
      <c r="G109" s="196"/>
    </row>
    <row r="110" spans="2:7" ht="15">
      <c r="B110" s="196"/>
      <c r="C110" s="196"/>
      <c r="D110" s="196"/>
      <c r="E110" s="196"/>
      <c r="F110" s="196"/>
      <c r="G110" s="196"/>
    </row>
    <row r="111" spans="2:7" ht="15">
      <c r="B111" s="196"/>
      <c r="C111" s="196"/>
      <c r="D111" s="196"/>
      <c r="E111" s="196"/>
      <c r="F111" s="196"/>
      <c r="G111" s="196"/>
    </row>
    <row r="112" spans="2:7" ht="15">
      <c r="B112" s="196"/>
      <c r="C112" s="196"/>
      <c r="D112" s="196"/>
      <c r="E112" s="196"/>
      <c r="F112" s="196"/>
      <c r="G112" s="196"/>
    </row>
    <row r="113" spans="2:7" ht="15">
      <c r="B113" s="196"/>
      <c r="C113" s="196"/>
      <c r="D113" s="196"/>
      <c r="E113" s="196"/>
      <c r="F113" s="196"/>
      <c r="G113" s="196"/>
    </row>
    <row r="114" spans="2:7" ht="15">
      <c r="B114" s="196"/>
      <c r="C114" s="196"/>
      <c r="D114" s="196"/>
      <c r="E114" s="196"/>
      <c r="F114" s="196"/>
      <c r="G114" s="196"/>
    </row>
    <row r="115" spans="2:7" ht="15">
      <c r="B115" s="196"/>
      <c r="C115" s="196"/>
      <c r="D115" s="196"/>
      <c r="E115" s="196"/>
      <c r="F115" s="196"/>
      <c r="G115" s="196"/>
    </row>
    <row r="116" spans="2:7" ht="15">
      <c r="B116" s="196"/>
      <c r="C116" s="196"/>
      <c r="D116" s="196"/>
      <c r="E116" s="196"/>
      <c r="F116" s="196"/>
      <c r="G116" s="196"/>
    </row>
    <row r="117" spans="2:7" ht="15">
      <c r="B117" s="196"/>
      <c r="C117" s="196"/>
      <c r="D117" s="196"/>
      <c r="E117" s="196"/>
      <c r="F117" s="196"/>
      <c r="G117" s="196"/>
    </row>
    <row r="118" spans="2:7" ht="15">
      <c r="B118" s="196"/>
      <c r="C118" s="196"/>
      <c r="D118" s="196"/>
      <c r="E118" s="196"/>
      <c r="F118" s="196"/>
      <c r="G118" s="196"/>
    </row>
    <row r="119" spans="2:7" ht="15">
      <c r="B119" s="196"/>
      <c r="C119" s="196"/>
      <c r="D119" s="196"/>
      <c r="E119" s="196"/>
      <c r="F119" s="196"/>
      <c r="G119" s="196"/>
    </row>
    <row r="120" spans="2:7" ht="15">
      <c r="B120" s="196"/>
      <c r="C120" s="196"/>
      <c r="D120" s="196"/>
      <c r="E120" s="196"/>
      <c r="F120" s="196"/>
      <c r="G120" s="196"/>
    </row>
    <row r="121" spans="2:7" ht="15">
      <c r="B121" s="196"/>
      <c r="C121" s="196"/>
      <c r="D121" s="196"/>
      <c r="E121" s="196"/>
      <c r="F121" s="196"/>
      <c r="G121" s="196"/>
    </row>
    <row r="122" spans="2:7" ht="15">
      <c r="B122" s="196"/>
      <c r="C122" s="196"/>
      <c r="D122" s="196"/>
      <c r="E122" s="196"/>
      <c r="F122" s="196"/>
      <c r="G122" s="196"/>
    </row>
    <row r="123" spans="2:7" ht="15">
      <c r="B123" s="196"/>
      <c r="C123" s="196"/>
      <c r="D123" s="196"/>
      <c r="E123" s="196"/>
      <c r="F123" s="196"/>
      <c r="G123" s="196"/>
    </row>
    <row r="124" spans="2:7" ht="15">
      <c r="B124" s="196"/>
      <c r="C124" s="196"/>
      <c r="D124" s="196"/>
      <c r="E124" s="196"/>
      <c r="F124" s="196"/>
      <c r="G124" s="196"/>
    </row>
    <row r="125" spans="2:7" ht="15">
      <c r="B125" s="196"/>
      <c r="C125" s="196"/>
      <c r="D125" s="196"/>
      <c r="E125" s="196"/>
      <c r="F125" s="196"/>
      <c r="G125" s="196"/>
    </row>
    <row r="126" spans="2:7" ht="15">
      <c r="B126" s="196"/>
      <c r="C126" s="196"/>
      <c r="D126" s="196"/>
      <c r="E126" s="196"/>
      <c r="F126" s="196"/>
      <c r="G126" s="196"/>
    </row>
    <row r="127" spans="2:7" ht="15">
      <c r="B127" s="196"/>
      <c r="C127" s="196"/>
      <c r="D127" s="196"/>
      <c r="E127" s="196"/>
      <c r="F127" s="196"/>
      <c r="G127" s="196"/>
    </row>
    <row r="128" spans="2:7" ht="15">
      <c r="B128" s="196"/>
      <c r="C128" s="196"/>
      <c r="D128" s="196"/>
      <c r="E128" s="196"/>
      <c r="F128" s="196"/>
      <c r="G128" s="196"/>
    </row>
    <row r="129" spans="2:7" ht="15">
      <c r="B129" s="196"/>
      <c r="C129" s="196"/>
      <c r="D129" s="196"/>
      <c r="E129" s="196"/>
      <c r="F129" s="196"/>
      <c r="G129" s="196"/>
    </row>
    <row r="130" spans="2:7" ht="15">
      <c r="B130" s="196"/>
      <c r="C130" s="196"/>
      <c r="D130" s="196"/>
      <c r="E130" s="196"/>
      <c r="F130" s="196"/>
      <c r="G130" s="196"/>
    </row>
    <row r="131" spans="2:7" ht="15">
      <c r="B131" s="196"/>
      <c r="C131" s="196"/>
      <c r="D131" s="196"/>
      <c r="E131" s="196"/>
      <c r="F131" s="196"/>
      <c r="G131" s="196"/>
    </row>
    <row r="132" spans="2:7" ht="15">
      <c r="B132" s="196"/>
      <c r="C132" s="196"/>
      <c r="D132" s="196"/>
      <c r="E132" s="196"/>
      <c r="F132" s="196"/>
      <c r="G132" s="196"/>
    </row>
    <row r="133" spans="2:7" ht="15">
      <c r="B133" s="196"/>
      <c r="C133" s="196"/>
      <c r="D133" s="196"/>
      <c r="E133" s="196"/>
      <c r="F133" s="196"/>
      <c r="G133" s="196"/>
    </row>
    <row r="134" spans="2:7" ht="15">
      <c r="B134" s="196"/>
      <c r="C134" s="196"/>
      <c r="D134" s="196"/>
      <c r="E134" s="196"/>
      <c r="F134" s="196"/>
      <c r="G134" s="196"/>
    </row>
    <row r="135" spans="2:7" ht="15">
      <c r="B135" s="196"/>
      <c r="C135" s="196"/>
      <c r="D135" s="196"/>
      <c r="E135" s="196"/>
      <c r="F135" s="196"/>
      <c r="G135" s="196"/>
    </row>
    <row r="136" spans="2:7" ht="15">
      <c r="B136" s="196"/>
      <c r="C136" s="196"/>
      <c r="D136" s="196"/>
      <c r="E136" s="196"/>
      <c r="F136" s="196"/>
      <c r="G136" s="196"/>
    </row>
    <row r="137" spans="2:7" ht="15">
      <c r="B137" s="196"/>
      <c r="C137" s="196"/>
      <c r="D137" s="196"/>
      <c r="E137" s="196"/>
      <c r="F137" s="196"/>
      <c r="G137" s="196"/>
    </row>
    <row r="138" spans="2:7" ht="15">
      <c r="B138" s="196"/>
      <c r="C138" s="196"/>
      <c r="D138" s="196"/>
      <c r="E138" s="196"/>
      <c r="F138" s="196"/>
      <c r="G138" s="196"/>
    </row>
  </sheetData>
  <sheetProtection algorithmName="SHA-512" hashValue="BY36hwl90WnsKHoEKAQc88bAdxLc9TII0vhOnQPZDALMoj782G+Ijt0KSmLQC/mB7TAaNjz8X05UMIvk7FOhkQ==" saltValue="nQMGVxwbf8stjmQ/cEXuE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2.85546875" style="194" customWidth="1"/>
    <col min="2" max="2" width="12.7109375" style="194" customWidth="1"/>
    <col min="3" max="3" width="60.7109375" style="194" customWidth="1"/>
    <col min="4" max="8" width="20.7109375" style="194" customWidth="1"/>
    <col min="9" max="16384" width="8.85546875" style="194"/>
  </cols>
  <sheetData>
    <row r="1" spans="1:8" ht="20.100000000000001" customHeight="1">
      <c r="A1"/>
      <c r="B1" s="2"/>
      <c r="C1" s="4" t="str">
        <f>+'COVER PAGE'!A9</f>
        <v>LOCAL GOVERNMENT NAME:</v>
      </c>
      <c r="D1" s="2"/>
      <c r="E1" s="2"/>
      <c r="F1" s="2"/>
    </row>
    <row r="2" spans="1:8" ht="20.100000000000001" customHeight="1">
      <c r="A2"/>
      <c r="B2" s="2"/>
      <c r="C2" s="4" t="s">
        <v>1243</v>
      </c>
      <c r="D2" s="2"/>
      <c r="E2" s="2"/>
      <c r="F2" s="2"/>
    </row>
    <row r="3" spans="1:8" ht="20.100000000000001" customHeight="1">
      <c r="A3"/>
      <c r="B3" s="2"/>
      <c r="C3" s="4" t="s">
        <v>619</v>
      </c>
      <c r="D3" s="2"/>
      <c r="E3" s="2"/>
      <c r="F3" s="2"/>
    </row>
    <row r="4" spans="1:8" ht="20.100000000000001" customHeight="1">
      <c r="A4"/>
      <c r="B4" s="2"/>
      <c r="C4" s="5" t="str">
        <f>+'COVER PAGE'!A30</f>
        <v>FISCAL YEAR ENDING JUNE 30, 2026</v>
      </c>
      <c r="D4" s="2"/>
      <c r="E4" s="2"/>
      <c r="F4" s="2"/>
    </row>
    <row r="5" spans="1:8" ht="20.100000000000001" customHeight="1">
      <c r="A5"/>
      <c r="B5"/>
      <c r="C5" s="5"/>
      <c r="D5"/>
      <c r="E5"/>
      <c r="F5"/>
    </row>
    <row r="6" spans="1:8" ht="20.100000000000001" customHeight="1" thickBot="1">
      <c r="C6" s="195"/>
      <c r="D6" s="214"/>
      <c r="E6" s="209"/>
      <c r="F6" s="209"/>
    </row>
    <row r="7" spans="1:8" ht="20.100000000000001" customHeight="1" thickBot="1">
      <c r="D7" s="783" t="s">
        <v>474</v>
      </c>
      <c r="E7" s="784"/>
      <c r="F7" s="785"/>
      <c r="G7" s="1367" t="s">
        <v>2044</v>
      </c>
      <c r="H7" s="1368"/>
    </row>
    <row r="8" spans="1:8" ht="20.100000000000001" customHeight="1">
      <c r="B8" s="196"/>
      <c r="C8" s="196"/>
      <c r="D8" s="786" t="s">
        <v>475</v>
      </c>
      <c r="E8" s="787" t="s">
        <v>481</v>
      </c>
      <c r="F8" s="788" t="s">
        <v>478</v>
      </c>
      <c r="G8" s="789" t="s">
        <v>2042</v>
      </c>
      <c r="H8" s="788" t="str">
        <f>'NET POSITION-FIDUCIARY(21)'!H8</f>
        <v xml:space="preserve">Custodial </v>
      </c>
    </row>
    <row r="9" spans="1:8" ht="20.100000000000001" customHeight="1">
      <c r="B9" s="199" t="s">
        <v>122</v>
      </c>
      <c r="C9" s="199"/>
      <c r="D9" s="790" t="s">
        <v>474</v>
      </c>
      <c r="E9" s="9" t="s">
        <v>474</v>
      </c>
      <c r="F9" s="791" t="s">
        <v>474</v>
      </c>
      <c r="G9" s="792" t="s">
        <v>1496</v>
      </c>
      <c r="H9" s="793" t="str">
        <f>'NET POSITION-FIDUCIARY(21)'!H9</f>
        <v>Funds</v>
      </c>
    </row>
    <row r="10" spans="1:8" ht="20.100000000000001" customHeight="1" thickBot="1">
      <c r="B10" s="200" t="s">
        <v>123</v>
      </c>
      <c r="C10" s="200" t="s">
        <v>124</v>
      </c>
      <c r="D10" s="794" t="s">
        <v>476</v>
      </c>
      <c r="E10" s="449" t="s">
        <v>477</v>
      </c>
      <c r="F10" s="795" t="s">
        <v>479</v>
      </c>
      <c r="G10" s="794" t="s">
        <v>2043</v>
      </c>
      <c r="H10" s="795" t="s">
        <v>480</v>
      </c>
    </row>
    <row r="11" spans="1:8" ht="20.100000000000001" customHeight="1">
      <c r="B11" s="225"/>
      <c r="C11" s="8" t="s">
        <v>389</v>
      </c>
      <c r="D11" s="246"/>
      <c r="E11" s="246"/>
      <c r="F11" s="246"/>
      <c r="G11"/>
      <c r="H11"/>
    </row>
    <row r="12" spans="1:8" ht="20.100000000000001" customHeight="1">
      <c r="B12" s="226">
        <v>310000</v>
      </c>
      <c r="C12" s="196" t="s">
        <v>521</v>
      </c>
      <c r="D12" s="202"/>
      <c r="E12" s="202"/>
      <c r="F12" s="202"/>
      <c r="G12" s="202"/>
      <c r="H12" s="202"/>
    </row>
    <row r="13" spans="1:8" ht="20.100000000000001" customHeight="1">
      <c r="B13" s="226">
        <v>310000</v>
      </c>
      <c r="C13" s="196" t="s">
        <v>2046</v>
      </c>
      <c r="D13" s="202"/>
      <c r="E13" s="202"/>
      <c r="F13" s="202"/>
      <c r="G13" s="202"/>
      <c r="H13" s="202"/>
    </row>
    <row r="14" spans="1:8" ht="20.100000000000001" customHeight="1">
      <c r="B14" s="226">
        <v>330000</v>
      </c>
      <c r="C14" s="196" t="s">
        <v>522</v>
      </c>
      <c r="D14" s="202"/>
      <c r="E14" s="202"/>
      <c r="F14" s="202"/>
      <c r="G14" s="202"/>
      <c r="H14" s="202"/>
    </row>
    <row r="15" spans="1:8" ht="20.100000000000001" customHeight="1">
      <c r="B15" s="248">
        <v>360000</v>
      </c>
      <c r="C15" s="203" t="s">
        <v>523</v>
      </c>
      <c r="D15" s="202"/>
      <c r="E15" s="202"/>
      <c r="F15" s="202"/>
      <c r="G15" s="202"/>
      <c r="H15" s="202"/>
    </row>
    <row r="16" spans="1:8" ht="20.100000000000001" customHeight="1">
      <c r="B16" s="226">
        <v>370000</v>
      </c>
      <c r="C16" s="203" t="s">
        <v>524</v>
      </c>
      <c r="D16" s="202"/>
      <c r="E16" s="202"/>
      <c r="F16" s="202"/>
      <c r="G16" s="202"/>
      <c r="H16" s="202"/>
    </row>
    <row r="17" spans="1:8" ht="20.100000000000001" customHeight="1">
      <c r="B17" s="226">
        <v>366000</v>
      </c>
      <c r="C17" s="196" t="s">
        <v>525</v>
      </c>
      <c r="D17" s="202"/>
      <c r="E17" s="202"/>
      <c r="F17" s="202"/>
      <c r="G17" s="202"/>
      <c r="H17" s="202"/>
    </row>
    <row r="18" spans="1:8" ht="20.100000000000001" customHeight="1">
      <c r="B18" s="226">
        <v>366000</v>
      </c>
      <c r="C18" s="196" t="s">
        <v>526</v>
      </c>
      <c r="D18" s="202"/>
      <c r="E18" s="202"/>
      <c r="F18" s="202"/>
      <c r="G18" s="202"/>
      <c r="H18" s="202"/>
    </row>
    <row r="19" spans="1:8" ht="19.5" customHeight="1" thickBot="1">
      <c r="A19" s="219"/>
      <c r="B19" s="226"/>
      <c r="C19" s="6" t="s">
        <v>2054</v>
      </c>
      <c r="D19" s="204"/>
      <c r="E19" s="204"/>
      <c r="F19" s="204"/>
      <c r="G19" s="202"/>
      <c r="H19" s="202"/>
    </row>
    <row r="20" spans="1:8" ht="20.100000000000001" customHeight="1" thickBot="1">
      <c r="B20" s="226"/>
      <c r="C20" s="9" t="s">
        <v>527</v>
      </c>
      <c r="D20" s="212">
        <f>SUM(D11:D19)</f>
        <v>0</v>
      </c>
      <c r="E20" s="212">
        <f>SUM(E11:E19)</f>
        <v>0</v>
      </c>
      <c r="F20" s="212">
        <f>SUM(F11:F19)</f>
        <v>0</v>
      </c>
      <c r="G20" s="212">
        <f t="shared" ref="G20:H20" si="0">SUM(G11:G19)</f>
        <v>0</v>
      </c>
      <c r="H20" s="212">
        <f t="shared" si="0"/>
        <v>0</v>
      </c>
    </row>
    <row r="21" spans="1:8" ht="20.100000000000001" customHeight="1">
      <c r="B21" s="226"/>
      <c r="C21" s="6"/>
      <c r="D21" s="210"/>
      <c r="E21" s="210"/>
      <c r="F21" s="210"/>
      <c r="G21" s="99"/>
      <c r="H21" s="99"/>
    </row>
    <row r="22" spans="1:8" ht="20.100000000000001" customHeight="1">
      <c r="B22" s="226"/>
      <c r="C22" s="8" t="s">
        <v>528</v>
      </c>
      <c r="D22" s="210"/>
      <c r="E22" s="210"/>
      <c r="F22" s="210"/>
      <c r="G22" s="99"/>
      <c r="H22" s="99"/>
    </row>
    <row r="23" spans="1:8" ht="20.100000000000001" customHeight="1">
      <c r="B23" s="226"/>
      <c r="C23" s="196" t="s">
        <v>730</v>
      </c>
      <c r="D23" s="202"/>
      <c r="E23" s="202"/>
      <c r="F23" s="202"/>
      <c r="G23" s="202"/>
      <c r="H23" s="202"/>
    </row>
    <row r="24" spans="1:8" ht="20.100000000000001" customHeight="1">
      <c r="B24" s="226"/>
      <c r="C24" s="196" t="s">
        <v>731</v>
      </c>
      <c r="D24" s="202"/>
      <c r="E24" s="202"/>
      <c r="F24" s="202"/>
      <c r="G24" s="202"/>
      <c r="H24" s="202"/>
    </row>
    <row r="25" spans="1:8" ht="20.100000000000001" customHeight="1">
      <c r="B25" s="226"/>
      <c r="C25" s="196" t="s">
        <v>732</v>
      </c>
      <c r="D25" s="202"/>
      <c r="E25" s="202"/>
      <c r="F25" s="202"/>
      <c r="G25" s="202"/>
      <c r="H25" s="202"/>
    </row>
    <row r="26" spans="1:8" ht="20.100000000000001" customHeight="1">
      <c r="B26" s="226"/>
      <c r="C26" s="196" t="s">
        <v>733</v>
      </c>
      <c r="D26" s="202"/>
      <c r="E26" s="202"/>
      <c r="F26" s="202"/>
      <c r="G26" s="202"/>
      <c r="H26" s="202"/>
    </row>
    <row r="27" spans="1:8" ht="20.100000000000001" customHeight="1">
      <c r="B27" s="226"/>
      <c r="C27" s="196" t="s">
        <v>2047</v>
      </c>
      <c r="D27" s="202"/>
      <c r="E27" s="202"/>
      <c r="F27" s="202"/>
      <c r="G27" s="202"/>
      <c r="H27" s="202"/>
    </row>
    <row r="28" spans="1:8" ht="20.100000000000001" customHeight="1">
      <c r="B28" s="226"/>
      <c r="C28" s="196" t="s">
        <v>2048</v>
      </c>
      <c r="D28" s="202"/>
      <c r="E28" s="202"/>
      <c r="F28" s="202"/>
      <c r="G28" s="202"/>
      <c r="H28" s="202"/>
    </row>
    <row r="29" spans="1:8" ht="20.100000000000001" customHeight="1" thickBot="1">
      <c r="B29" s="226"/>
      <c r="C29" s="196" t="s">
        <v>2049</v>
      </c>
      <c r="D29" s="204"/>
      <c r="E29" s="204"/>
      <c r="F29" s="204"/>
      <c r="G29" s="202"/>
      <c r="H29" s="202"/>
    </row>
    <row r="30" spans="1:8" ht="20.100000000000001" customHeight="1" thickBot="1">
      <c r="B30" s="226"/>
      <c r="C30" s="9" t="s">
        <v>734</v>
      </c>
      <c r="D30" s="212">
        <f>SUM(D22:D29)</f>
        <v>0</v>
      </c>
      <c r="E30" s="212">
        <f>SUM(E22:E29)</f>
        <v>0</v>
      </c>
      <c r="F30" s="212">
        <f>SUM(F22:F29)</f>
        <v>0</v>
      </c>
      <c r="G30" s="212">
        <f>SUM(G22:G29)</f>
        <v>0</v>
      </c>
      <c r="H30" s="212">
        <f>SUM(H22:H29)</f>
        <v>0</v>
      </c>
    </row>
    <row r="31" spans="1:8" ht="20.100000000000001" customHeight="1">
      <c r="B31" s="226"/>
      <c r="C31" s="450"/>
      <c r="D31" s="210"/>
      <c r="E31" s="210"/>
      <c r="F31" s="210"/>
      <c r="G31" s="210"/>
      <c r="H31" s="210"/>
    </row>
    <row r="32" spans="1:8" ht="20.100000000000001" customHeight="1" thickBot="1">
      <c r="B32" s="226"/>
      <c r="C32" s="6" t="s">
        <v>1264</v>
      </c>
      <c r="D32" s="210">
        <f>+D20-D30</f>
        <v>0</v>
      </c>
      <c r="E32" s="210">
        <f>+E20-E30</f>
        <v>0</v>
      </c>
      <c r="F32" s="210">
        <f>+F20-F30</f>
        <v>0</v>
      </c>
      <c r="G32" s="210">
        <f>+G20-G30</f>
        <v>0</v>
      </c>
      <c r="H32" s="210">
        <f>+H20-H30</f>
        <v>0</v>
      </c>
    </row>
    <row r="33" spans="2:8" ht="20.100000000000001" customHeight="1">
      <c r="B33" s="226"/>
      <c r="C33" s="237" t="str">
        <f>+'CHANGE NET POSITION-PROP.(19)'!B54</f>
        <v>Total net position - July 1, 2025 as previously reported</v>
      </c>
      <c r="D33" s="228"/>
      <c r="E33" s="228"/>
      <c r="F33" s="228"/>
      <c r="G33" s="228"/>
      <c r="H33" s="228"/>
    </row>
    <row r="34" spans="2:8" ht="20.100000000000001" customHeight="1" thickBot="1">
      <c r="B34" s="226"/>
      <c r="C34" s="237" t="s">
        <v>3145</v>
      </c>
      <c r="D34" s="202"/>
      <c r="E34" s="202"/>
      <c r="F34" s="202"/>
      <c r="G34" s="202"/>
      <c r="H34" s="202"/>
    </row>
    <row r="35" spans="2:8" ht="20.100000000000001" customHeight="1" thickBot="1">
      <c r="B35" s="226"/>
      <c r="C35" s="237" t="str">
        <f>+'CHANGE NET POSITION-PROP.(19)'!B58</f>
        <v>Fund Balances, July 1, 2025 as adjusted or restated</v>
      </c>
      <c r="D35" s="229">
        <f>+D33+D34</f>
        <v>0</v>
      </c>
      <c r="E35" s="229">
        <f>+E33+E34</f>
        <v>0</v>
      </c>
      <c r="F35" s="229">
        <f>+F33+F34</f>
        <v>0</v>
      </c>
      <c r="G35" s="229">
        <f t="shared" ref="G35:H35" si="1">+G33+G34</f>
        <v>0</v>
      </c>
      <c r="H35" s="229">
        <f t="shared" si="1"/>
        <v>0</v>
      </c>
    </row>
    <row r="36" spans="2:8" ht="20.100000000000001" customHeight="1" thickBot="1">
      <c r="B36" s="226"/>
      <c r="C36" s="196" t="str">
        <f>+'CHANGE NET POSITION-PROP.(19)'!B59</f>
        <v>Total net position - June 30, 2026</v>
      </c>
      <c r="D36" s="213">
        <f>+D32+D35</f>
        <v>0</v>
      </c>
      <c r="E36" s="213">
        <f>+E32+E35</f>
        <v>0</v>
      </c>
      <c r="F36" s="213">
        <f>+F32+F35</f>
        <v>0</v>
      </c>
      <c r="G36" s="213">
        <f t="shared" ref="G36:H36" si="2">+G32+G35</f>
        <v>0</v>
      </c>
      <c r="H36" s="213">
        <f t="shared" si="2"/>
        <v>0</v>
      </c>
    </row>
    <row r="37" spans="2:8" ht="15.75" thickTop="1">
      <c r="B37" s="226"/>
      <c r="C37" s="196"/>
      <c r="D37" s="196"/>
      <c r="E37" s="196"/>
      <c r="F37" s="196"/>
    </row>
    <row r="38" spans="2:8" ht="15.75">
      <c r="B38" s="226"/>
      <c r="C38" s="196"/>
      <c r="D38" s="278"/>
      <c r="E38" s="196"/>
      <c r="F38" s="196"/>
    </row>
    <row r="39" spans="2:8" ht="15">
      <c r="B39" s="226"/>
      <c r="C39" s="196"/>
      <c r="D39" s="196"/>
      <c r="E39" s="196"/>
      <c r="F39" s="196"/>
    </row>
    <row r="40" spans="2:8" ht="15">
      <c r="B40" s="226"/>
      <c r="C40" s="196"/>
      <c r="D40" s="196"/>
      <c r="E40" s="196"/>
      <c r="F40" s="196"/>
    </row>
    <row r="41" spans="2:8" ht="15">
      <c r="B41" s="226"/>
      <c r="C41" s="196"/>
      <c r="D41" s="196"/>
      <c r="E41" s="196"/>
      <c r="F41" s="196"/>
    </row>
    <row r="42" spans="2:8" ht="15">
      <c r="B42" s="226"/>
      <c r="C42" s="196"/>
      <c r="D42" s="196"/>
      <c r="E42" s="196"/>
      <c r="F42" s="196"/>
    </row>
    <row r="43" spans="2:8" ht="15">
      <c r="B43" s="226"/>
      <c r="C43" s="196"/>
      <c r="D43" s="196"/>
      <c r="E43" s="196"/>
      <c r="F43" s="196"/>
    </row>
    <row r="44" spans="2:8" ht="15">
      <c r="B44" s="226"/>
      <c r="C44" s="196"/>
      <c r="D44" s="196"/>
      <c r="E44" s="196"/>
      <c r="F44" s="196"/>
    </row>
    <row r="45" spans="2:8" ht="15">
      <c r="B45" s="226"/>
      <c r="C45" s="196"/>
      <c r="D45" s="196"/>
      <c r="E45" s="196"/>
      <c r="F45" s="196"/>
    </row>
    <row r="46" spans="2:8" ht="15">
      <c r="B46" s="226"/>
      <c r="C46" s="196"/>
      <c r="D46" s="196"/>
      <c r="E46" s="196"/>
      <c r="F46" s="196"/>
    </row>
    <row r="47" spans="2:8" ht="15">
      <c r="B47" s="226"/>
      <c r="C47" s="196"/>
      <c r="D47" s="196"/>
      <c r="E47" s="196"/>
      <c r="F47" s="196"/>
    </row>
    <row r="48" spans="2:8" ht="15">
      <c r="B48" s="226"/>
      <c r="C48" s="196"/>
      <c r="D48" s="196"/>
      <c r="E48" s="196"/>
      <c r="F48" s="196"/>
    </row>
    <row r="49" spans="2:6" ht="15">
      <c r="B49" s="226"/>
      <c r="C49" s="196"/>
      <c r="D49" s="196"/>
      <c r="E49" s="196"/>
      <c r="F49" s="196"/>
    </row>
    <row r="50" spans="2:6" ht="15">
      <c r="B50" s="226"/>
      <c r="C50" s="196"/>
      <c r="D50" s="196"/>
      <c r="E50" s="196"/>
      <c r="F50" s="196"/>
    </row>
    <row r="51" spans="2:6" ht="15">
      <c r="B51" s="226"/>
      <c r="C51" s="196"/>
      <c r="D51" s="196"/>
      <c r="E51" s="196"/>
      <c r="F51" s="196"/>
    </row>
    <row r="52" spans="2:6" ht="15">
      <c r="B52" s="226"/>
      <c r="C52" s="196"/>
      <c r="D52" s="196"/>
      <c r="E52" s="196"/>
      <c r="F52" s="196"/>
    </row>
    <row r="53" spans="2:6" ht="15">
      <c r="B53" s="226"/>
      <c r="C53" s="196"/>
      <c r="D53" s="196"/>
      <c r="E53" s="196"/>
      <c r="F53" s="196"/>
    </row>
    <row r="54" spans="2:6" ht="15">
      <c r="B54" s="226"/>
      <c r="C54" s="196"/>
      <c r="D54" s="196"/>
      <c r="E54" s="196"/>
      <c r="F54" s="196"/>
    </row>
    <row r="55" spans="2:6" ht="15">
      <c r="B55" s="226"/>
      <c r="C55" s="196"/>
      <c r="D55" s="196"/>
      <c r="E55" s="196"/>
      <c r="F55" s="196"/>
    </row>
    <row r="56" spans="2:6" ht="15">
      <c r="B56" s="226"/>
      <c r="C56" s="196"/>
      <c r="D56" s="196"/>
      <c r="E56" s="196"/>
      <c r="F56" s="196"/>
    </row>
    <row r="57" spans="2:6" ht="15">
      <c r="B57" s="226"/>
      <c r="C57" s="196"/>
      <c r="D57" s="196"/>
      <c r="E57" s="196"/>
      <c r="F57" s="196"/>
    </row>
    <row r="58" spans="2:6" ht="15">
      <c r="B58" s="226"/>
      <c r="C58" s="196"/>
      <c r="D58" s="196"/>
      <c r="E58" s="196"/>
      <c r="F58" s="196"/>
    </row>
    <row r="59" spans="2:6" ht="15">
      <c r="B59" s="226"/>
      <c r="C59" s="196"/>
      <c r="D59" s="196"/>
      <c r="E59" s="196"/>
      <c r="F59" s="196"/>
    </row>
    <row r="60" spans="2:6" ht="15">
      <c r="B60" s="226"/>
      <c r="C60" s="196"/>
      <c r="D60" s="196"/>
      <c r="E60" s="196"/>
      <c r="F60" s="196"/>
    </row>
    <row r="61" spans="2:6" ht="15">
      <c r="B61" s="226"/>
      <c r="C61" s="196"/>
      <c r="D61" s="196"/>
      <c r="E61" s="196"/>
      <c r="F61" s="196"/>
    </row>
    <row r="62" spans="2:6" ht="15">
      <c r="B62" s="226"/>
      <c r="C62" s="196"/>
      <c r="D62" s="196"/>
      <c r="E62" s="196"/>
      <c r="F62" s="196"/>
    </row>
    <row r="63" spans="2:6" ht="15">
      <c r="B63" s="226"/>
      <c r="C63" s="196"/>
      <c r="D63" s="196"/>
      <c r="E63" s="196"/>
      <c r="F63" s="196"/>
    </row>
    <row r="64" spans="2:6" ht="15">
      <c r="B64" s="226"/>
      <c r="C64" s="196"/>
      <c r="D64" s="196"/>
      <c r="E64" s="196"/>
      <c r="F64" s="196"/>
    </row>
    <row r="65" spans="2:6" ht="15">
      <c r="B65" s="226"/>
      <c r="C65" s="196"/>
      <c r="D65" s="196"/>
      <c r="E65" s="196"/>
      <c r="F65" s="196"/>
    </row>
    <row r="66" spans="2:6" ht="15">
      <c r="B66" s="226"/>
      <c r="C66" s="196"/>
      <c r="D66" s="196"/>
      <c r="E66" s="196"/>
      <c r="F66" s="196"/>
    </row>
    <row r="67" spans="2:6" ht="15">
      <c r="B67" s="226"/>
      <c r="C67" s="196"/>
      <c r="D67" s="196"/>
      <c r="E67" s="196"/>
      <c r="F67" s="196"/>
    </row>
    <row r="68" spans="2:6" ht="15">
      <c r="B68" s="226"/>
      <c r="C68" s="196"/>
      <c r="D68" s="196"/>
      <c r="E68" s="196"/>
      <c r="F68" s="196"/>
    </row>
    <row r="69" spans="2:6" ht="15">
      <c r="B69" s="226"/>
      <c r="C69" s="196"/>
      <c r="D69" s="196"/>
      <c r="E69" s="196"/>
      <c r="F69" s="196"/>
    </row>
    <row r="70" spans="2:6" ht="15">
      <c r="B70" s="226"/>
      <c r="C70" s="196"/>
      <c r="D70" s="196"/>
      <c r="E70" s="196"/>
      <c r="F70" s="196"/>
    </row>
    <row r="71" spans="2:6" ht="15">
      <c r="B71" s="226"/>
      <c r="C71" s="196"/>
      <c r="D71" s="196"/>
      <c r="E71" s="196"/>
      <c r="F71" s="196"/>
    </row>
    <row r="72" spans="2:6" ht="15">
      <c r="B72" s="226"/>
      <c r="C72" s="196"/>
      <c r="D72" s="196"/>
      <c r="E72" s="196"/>
      <c r="F72" s="196"/>
    </row>
    <row r="73" spans="2:6" ht="15">
      <c r="B73" s="226"/>
      <c r="C73" s="196"/>
      <c r="D73" s="196"/>
      <c r="E73" s="196"/>
      <c r="F73" s="196"/>
    </row>
    <row r="74" spans="2:6" ht="15">
      <c r="B74" s="226"/>
      <c r="C74" s="196"/>
      <c r="D74" s="196"/>
      <c r="E74" s="196"/>
      <c r="F74" s="196"/>
    </row>
    <row r="75" spans="2:6" ht="15">
      <c r="B75" s="226"/>
      <c r="C75" s="196"/>
      <c r="D75" s="196"/>
      <c r="E75" s="196"/>
      <c r="F75" s="196"/>
    </row>
    <row r="76" spans="2:6" ht="15">
      <c r="B76" s="226"/>
      <c r="C76" s="196"/>
      <c r="D76" s="196"/>
      <c r="E76" s="196"/>
      <c r="F76" s="196"/>
    </row>
    <row r="77" spans="2:6" ht="15">
      <c r="B77" s="226"/>
      <c r="C77" s="196"/>
      <c r="D77" s="196"/>
      <c r="E77" s="196"/>
      <c r="F77" s="196"/>
    </row>
    <row r="78" spans="2:6" ht="15">
      <c r="B78" s="226"/>
      <c r="C78" s="196"/>
      <c r="D78" s="196"/>
      <c r="E78" s="196"/>
      <c r="F78" s="196"/>
    </row>
    <row r="79" spans="2:6" ht="15">
      <c r="B79" s="226"/>
      <c r="C79" s="196"/>
      <c r="D79" s="196"/>
      <c r="E79" s="196"/>
      <c r="F79" s="196"/>
    </row>
    <row r="80" spans="2:6" ht="15">
      <c r="B80" s="226"/>
      <c r="C80" s="196"/>
      <c r="D80" s="196"/>
      <c r="E80" s="196"/>
      <c r="F80" s="196"/>
    </row>
    <row r="81" spans="2:6" ht="15">
      <c r="B81" s="226"/>
      <c r="C81" s="196"/>
      <c r="D81" s="196"/>
      <c r="E81" s="196"/>
      <c r="F81" s="196"/>
    </row>
    <row r="82" spans="2:6" ht="15">
      <c r="B82" s="226"/>
      <c r="C82" s="196"/>
      <c r="D82" s="196"/>
      <c r="E82" s="196"/>
      <c r="F82" s="196"/>
    </row>
    <row r="83" spans="2:6" ht="15">
      <c r="B83" s="226"/>
      <c r="C83" s="196"/>
      <c r="D83" s="196"/>
      <c r="E83" s="196"/>
      <c r="F83" s="196"/>
    </row>
    <row r="84" spans="2:6" ht="15">
      <c r="B84" s="226"/>
      <c r="C84" s="196"/>
      <c r="D84" s="196"/>
      <c r="E84" s="196"/>
      <c r="F84" s="196"/>
    </row>
    <row r="85" spans="2:6" ht="15">
      <c r="B85" s="226"/>
      <c r="C85" s="196"/>
      <c r="D85" s="196"/>
      <c r="E85" s="196"/>
      <c r="F85" s="196"/>
    </row>
    <row r="86" spans="2:6" ht="15">
      <c r="B86" s="226"/>
      <c r="C86" s="196"/>
      <c r="D86" s="196"/>
      <c r="E86" s="196"/>
      <c r="F86" s="196"/>
    </row>
    <row r="87" spans="2:6" ht="15">
      <c r="B87" s="226"/>
      <c r="C87" s="196"/>
      <c r="D87" s="196"/>
      <c r="E87" s="196"/>
      <c r="F87" s="196"/>
    </row>
    <row r="88" spans="2:6" ht="15">
      <c r="B88" s="226"/>
      <c r="C88" s="196"/>
      <c r="D88" s="196"/>
      <c r="E88" s="196"/>
      <c r="F88" s="196"/>
    </row>
    <row r="89" spans="2:6" ht="15">
      <c r="B89" s="226"/>
      <c r="C89" s="196"/>
      <c r="D89" s="196"/>
      <c r="E89" s="196"/>
      <c r="F89" s="196"/>
    </row>
    <row r="90" spans="2:6" ht="15">
      <c r="B90" s="226"/>
      <c r="C90" s="196"/>
      <c r="D90" s="196"/>
      <c r="E90" s="196"/>
      <c r="F90" s="196"/>
    </row>
    <row r="91" spans="2:6" ht="15">
      <c r="B91" s="226"/>
      <c r="C91" s="196"/>
      <c r="D91" s="196"/>
      <c r="E91" s="196"/>
      <c r="F91" s="196"/>
    </row>
    <row r="92" spans="2:6" ht="15">
      <c r="B92" s="226"/>
      <c r="C92" s="196"/>
      <c r="D92" s="196"/>
      <c r="E92" s="196"/>
      <c r="F92" s="196"/>
    </row>
    <row r="93" spans="2:6" ht="15">
      <c r="B93" s="226"/>
      <c r="C93" s="196"/>
      <c r="D93" s="196"/>
      <c r="E93" s="196"/>
      <c r="F93" s="196"/>
    </row>
    <row r="94" spans="2:6" ht="15">
      <c r="B94" s="226"/>
      <c r="C94" s="196"/>
      <c r="D94" s="196"/>
      <c r="E94" s="196"/>
      <c r="F94" s="196"/>
    </row>
    <row r="95" spans="2:6" ht="15">
      <c r="B95" s="226"/>
      <c r="C95" s="196"/>
      <c r="D95" s="196"/>
      <c r="E95" s="196"/>
      <c r="F95" s="196"/>
    </row>
    <row r="96" spans="2:6" ht="15">
      <c r="B96" s="196"/>
      <c r="C96" s="196"/>
      <c r="D96" s="196"/>
      <c r="E96" s="196"/>
      <c r="F96" s="196"/>
    </row>
    <row r="97" spans="2:6" ht="15">
      <c r="B97" s="196"/>
      <c r="C97" s="196"/>
      <c r="D97" s="196"/>
      <c r="E97" s="196"/>
      <c r="F97" s="196"/>
    </row>
    <row r="98" spans="2:6" ht="15">
      <c r="B98" s="196"/>
      <c r="C98" s="196"/>
      <c r="D98" s="196"/>
      <c r="E98" s="196"/>
      <c r="F98" s="196"/>
    </row>
    <row r="99" spans="2:6" ht="15">
      <c r="B99" s="196"/>
      <c r="C99" s="196"/>
      <c r="D99" s="196"/>
      <c r="E99" s="196"/>
      <c r="F99" s="196"/>
    </row>
    <row r="100" spans="2:6" ht="15">
      <c r="B100" s="196"/>
      <c r="C100" s="196"/>
      <c r="D100" s="196"/>
      <c r="E100" s="196"/>
      <c r="F100" s="196"/>
    </row>
    <row r="101" spans="2:6" ht="15">
      <c r="B101" s="196"/>
      <c r="C101" s="196"/>
      <c r="D101" s="196"/>
      <c r="E101" s="196"/>
      <c r="F101" s="196"/>
    </row>
    <row r="102" spans="2:6" ht="15">
      <c r="B102" s="196"/>
      <c r="C102" s="196"/>
      <c r="D102" s="196"/>
      <c r="E102" s="196"/>
      <c r="F102" s="196"/>
    </row>
    <row r="103" spans="2:6" ht="15">
      <c r="B103" s="196"/>
      <c r="C103" s="196"/>
      <c r="D103" s="196"/>
      <c r="E103" s="196"/>
      <c r="F103" s="196"/>
    </row>
    <row r="104" spans="2:6" ht="15">
      <c r="B104" s="196"/>
      <c r="C104" s="196"/>
      <c r="D104" s="196"/>
      <c r="E104" s="196"/>
      <c r="F104" s="196"/>
    </row>
    <row r="105" spans="2:6" ht="15">
      <c r="B105" s="196"/>
      <c r="C105" s="196"/>
      <c r="D105" s="196"/>
      <c r="E105" s="196"/>
      <c r="F105" s="196"/>
    </row>
    <row r="106" spans="2:6" ht="15">
      <c r="B106" s="196"/>
      <c r="C106" s="196"/>
      <c r="D106" s="196"/>
      <c r="E106" s="196"/>
      <c r="F106" s="196"/>
    </row>
    <row r="107" spans="2:6" ht="15">
      <c r="B107" s="196"/>
      <c r="C107" s="196"/>
      <c r="D107" s="196"/>
      <c r="E107" s="196"/>
      <c r="F107" s="196"/>
    </row>
    <row r="108" spans="2:6" ht="15">
      <c r="B108" s="196"/>
      <c r="C108" s="196"/>
      <c r="D108" s="196"/>
      <c r="E108" s="196"/>
      <c r="F108" s="196"/>
    </row>
    <row r="109" spans="2:6" ht="15">
      <c r="B109" s="196"/>
      <c r="C109" s="196"/>
      <c r="D109" s="196"/>
      <c r="E109" s="196"/>
      <c r="F109" s="196"/>
    </row>
    <row r="110" spans="2:6" ht="15">
      <c r="B110" s="196"/>
      <c r="C110" s="196"/>
      <c r="D110" s="196"/>
      <c r="E110" s="196"/>
      <c r="F110" s="196"/>
    </row>
    <row r="111" spans="2:6" ht="15">
      <c r="B111" s="196"/>
      <c r="C111" s="196"/>
      <c r="D111" s="196"/>
      <c r="E111" s="196"/>
      <c r="F111" s="196"/>
    </row>
    <row r="112" spans="2:6" ht="15">
      <c r="B112" s="196"/>
      <c r="C112" s="196"/>
      <c r="D112" s="196"/>
      <c r="E112" s="196"/>
      <c r="F112" s="196"/>
    </row>
    <row r="113" spans="2:6" ht="15">
      <c r="B113" s="196"/>
      <c r="C113" s="196"/>
      <c r="D113" s="196"/>
      <c r="E113" s="196"/>
      <c r="F113" s="196"/>
    </row>
    <row r="114" spans="2:6" ht="15">
      <c r="B114" s="196"/>
      <c r="C114" s="196"/>
      <c r="D114" s="196"/>
      <c r="E114" s="196"/>
      <c r="F114" s="196"/>
    </row>
    <row r="115" spans="2:6" ht="15">
      <c r="B115" s="196"/>
      <c r="C115" s="196"/>
      <c r="D115" s="196"/>
      <c r="E115" s="196"/>
      <c r="F115" s="196"/>
    </row>
    <row r="116" spans="2:6" ht="15">
      <c r="B116" s="196"/>
      <c r="C116" s="196"/>
      <c r="D116" s="196"/>
      <c r="E116" s="196"/>
      <c r="F116" s="196"/>
    </row>
    <row r="117" spans="2:6" ht="15">
      <c r="B117" s="196"/>
      <c r="C117" s="196"/>
      <c r="D117" s="196"/>
      <c r="E117" s="196"/>
      <c r="F117" s="196"/>
    </row>
    <row r="118" spans="2:6" ht="15">
      <c r="B118" s="196"/>
      <c r="C118" s="196"/>
      <c r="D118" s="196"/>
      <c r="E118" s="196"/>
      <c r="F118" s="196"/>
    </row>
    <row r="119" spans="2:6" ht="15">
      <c r="B119" s="196"/>
      <c r="C119" s="196"/>
      <c r="D119" s="196"/>
      <c r="E119" s="196"/>
      <c r="F119" s="196"/>
    </row>
    <row r="120" spans="2:6" ht="15">
      <c r="B120" s="196"/>
      <c r="C120" s="196"/>
      <c r="D120" s="196"/>
      <c r="E120" s="196"/>
      <c r="F120" s="196"/>
    </row>
    <row r="121" spans="2:6" ht="15">
      <c r="B121" s="196"/>
      <c r="C121" s="196"/>
      <c r="D121" s="196"/>
      <c r="E121" s="196"/>
      <c r="F121" s="196"/>
    </row>
    <row r="122" spans="2:6" ht="15">
      <c r="B122" s="196"/>
      <c r="C122" s="196"/>
      <c r="D122" s="196"/>
      <c r="E122" s="196"/>
      <c r="F122" s="196"/>
    </row>
    <row r="123" spans="2:6" ht="15">
      <c r="B123" s="196"/>
      <c r="C123" s="196"/>
      <c r="D123" s="196"/>
      <c r="E123" s="196"/>
      <c r="F123" s="196"/>
    </row>
    <row r="124" spans="2:6" ht="15">
      <c r="B124" s="196"/>
      <c r="C124" s="196"/>
      <c r="D124" s="196"/>
      <c r="E124" s="196"/>
      <c r="F124" s="196"/>
    </row>
    <row r="125" spans="2:6" ht="15">
      <c r="B125" s="196"/>
      <c r="C125" s="196"/>
      <c r="D125" s="196"/>
      <c r="E125" s="196"/>
      <c r="F125" s="196"/>
    </row>
    <row r="126" spans="2:6" ht="15">
      <c r="B126" s="196"/>
      <c r="C126" s="196"/>
      <c r="D126" s="196"/>
      <c r="E126" s="196"/>
      <c r="F126" s="196"/>
    </row>
    <row r="127" spans="2:6" ht="15">
      <c r="B127" s="196"/>
      <c r="C127" s="196"/>
      <c r="D127" s="196"/>
      <c r="E127" s="196"/>
      <c r="F127" s="196"/>
    </row>
    <row r="128" spans="2:6" ht="15">
      <c r="B128" s="196"/>
      <c r="C128" s="196"/>
      <c r="D128" s="196"/>
      <c r="E128" s="196"/>
      <c r="F128" s="196"/>
    </row>
    <row r="129" spans="2:6" ht="15">
      <c r="B129" s="196"/>
      <c r="C129" s="196"/>
      <c r="D129" s="196"/>
      <c r="E129" s="196"/>
      <c r="F129" s="196"/>
    </row>
    <row r="130" spans="2:6" ht="15">
      <c r="B130" s="196"/>
      <c r="C130" s="196"/>
      <c r="D130" s="196"/>
      <c r="E130" s="196"/>
      <c r="F130" s="196"/>
    </row>
  </sheetData>
  <sheetProtection algorithmName="SHA-512" hashValue="djHLwML/2tth2zHvGULMldyiNmsjvzw2tRweXEfb5DAzDvtna7K6xa+hVrI0fx3LI7HJjAIQL68EQ64sqD9vJA==" saltValue="9YoLe4P1ooka5LXN3eEP6Q=="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O45"/>
  <sheetViews>
    <sheetView zoomScaleNormal="100" workbookViewId="0">
      <selection sqref="A1:O1"/>
    </sheetView>
  </sheetViews>
  <sheetFormatPr defaultColWidth="9.140625" defaultRowHeight="12.75"/>
  <cols>
    <col min="1" max="2" width="3.7109375" style="531" customWidth="1"/>
    <col min="3" max="16384" width="9.140625" style="531"/>
  </cols>
  <sheetData>
    <row r="1" spans="1:15" ht="18">
      <c r="A1" s="1369" t="str">
        <f>'COVER PAGE'!A9</f>
        <v>LOCAL GOVERNMENT NAME:</v>
      </c>
      <c r="B1" s="1369"/>
      <c r="C1" s="1369"/>
      <c r="D1" s="1369"/>
      <c r="E1" s="1369"/>
      <c r="F1" s="1369"/>
      <c r="G1" s="1369"/>
      <c r="H1" s="1369"/>
      <c r="I1" s="1369"/>
      <c r="J1" s="1369"/>
      <c r="K1" s="1369"/>
      <c r="L1" s="1369"/>
      <c r="M1" s="1369"/>
      <c r="N1" s="1369"/>
      <c r="O1" s="1369"/>
    </row>
    <row r="2" spans="1:15" ht="18">
      <c r="A2" s="1369" t="s">
        <v>927</v>
      </c>
      <c r="B2" s="1369"/>
      <c r="C2" s="1369"/>
      <c r="D2" s="1369"/>
      <c r="E2" s="1369"/>
      <c r="F2" s="1369"/>
      <c r="G2" s="1369"/>
      <c r="H2" s="1369"/>
      <c r="I2" s="1369"/>
      <c r="J2" s="1369"/>
      <c r="K2" s="1369"/>
      <c r="L2" s="1369"/>
      <c r="M2" s="1369"/>
      <c r="N2" s="1369"/>
      <c r="O2" s="1369"/>
    </row>
    <row r="3" spans="1:15" ht="18">
      <c r="A3" s="1370" t="str">
        <f>'COVER PAGE'!A30</f>
        <v>FISCAL YEAR ENDING JUNE 30, 2026</v>
      </c>
      <c r="B3" s="1370"/>
      <c r="C3" s="1370"/>
      <c r="D3" s="1370"/>
      <c r="E3" s="1370"/>
      <c r="F3" s="1370"/>
      <c r="G3" s="1370"/>
      <c r="H3" s="1370"/>
      <c r="I3" s="1370"/>
      <c r="J3" s="1370"/>
      <c r="K3" s="1370"/>
      <c r="L3" s="1370"/>
      <c r="M3" s="1370"/>
      <c r="N3" s="1370"/>
      <c r="O3" s="1370"/>
    </row>
    <row r="4" spans="1:15" ht="12" customHeight="1">
      <c r="A4" s="880"/>
      <c r="B4" s="695"/>
      <c r="C4" s="695"/>
      <c r="D4" s="695"/>
      <c r="E4" s="695"/>
      <c r="F4" s="695"/>
      <c r="G4" s="695"/>
      <c r="H4" s="695"/>
      <c r="I4" s="695"/>
      <c r="J4" s="695"/>
      <c r="K4" s="695"/>
      <c r="L4" s="695"/>
      <c r="M4" s="695"/>
    </row>
    <row r="5" spans="1:15" ht="25.5" customHeight="1">
      <c r="C5" s="1371" t="s">
        <v>1558</v>
      </c>
      <c r="D5" s="1371"/>
      <c r="E5" s="1371"/>
      <c r="F5" s="1371"/>
      <c r="G5" s="1371"/>
      <c r="H5" s="1371"/>
      <c r="I5" s="1371"/>
      <c r="J5" s="1371"/>
      <c r="K5" s="1371"/>
      <c r="L5" s="1371"/>
      <c r="M5" s="1371"/>
      <c r="N5" s="1371"/>
      <c r="O5" s="1371"/>
    </row>
    <row r="6" spans="1:15">
      <c r="A6" s="696" t="s">
        <v>928</v>
      </c>
      <c r="C6" s="881" t="s">
        <v>3149</v>
      </c>
    </row>
    <row r="7" spans="1:15" ht="60.6" customHeight="1">
      <c r="A7" s="696"/>
      <c r="C7" s="1372" t="s">
        <v>3608</v>
      </c>
      <c r="D7" s="1372"/>
      <c r="E7" s="1372"/>
      <c r="F7" s="1372"/>
      <c r="G7" s="1372"/>
      <c r="H7" s="1372"/>
      <c r="I7" s="1372"/>
      <c r="J7" s="1372"/>
      <c r="K7" s="1372"/>
      <c r="L7" s="1372"/>
      <c r="M7" s="1372"/>
      <c r="N7" s="1372"/>
      <c r="O7" s="1372"/>
    </row>
    <row r="8" spans="1:15" ht="12.75" customHeight="1">
      <c r="A8" s="696"/>
      <c r="C8" s="796"/>
      <c r="D8" s="796"/>
      <c r="E8" s="796"/>
      <c r="F8" s="796"/>
      <c r="G8" s="796"/>
      <c r="H8" s="796"/>
      <c r="I8" s="796"/>
      <c r="J8" s="796"/>
      <c r="K8" s="796"/>
      <c r="L8" s="796"/>
      <c r="M8" s="796"/>
      <c r="N8" s="796"/>
    </row>
    <row r="9" spans="1:15" ht="15" customHeight="1">
      <c r="A9" s="696"/>
      <c r="C9" s="797" t="s">
        <v>1559</v>
      </c>
      <c r="D9" s="797"/>
      <c r="E9" s="797"/>
      <c r="F9" s="797"/>
      <c r="G9" s="797"/>
      <c r="H9" s="797"/>
      <c r="I9" s="797"/>
      <c r="J9" s="797"/>
      <c r="K9" s="797"/>
      <c r="L9" s="797"/>
    </row>
    <row r="10" spans="1:15" ht="91.9" customHeight="1">
      <c r="A10" s="696"/>
      <c r="C10" s="1372" t="s">
        <v>3573</v>
      </c>
      <c r="D10" s="1372"/>
      <c r="E10" s="1372"/>
      <c r="F10" s="1372"/>
      <c r="G10" s="1372"/>
      <c r="H10" s="1372"/>
      <c r="I10" s="1372"/>
      <c r="J10" s="1372"/>
      <c r="K10" s="1372"/>
      <c r="L10" s="1372"/>
      <c r="M10" s="1372"/>
      <c r="N10" s="1372"/>
      <c r="O10" s="1372"/>
    </row>
    <row r="11" spans="1:15" ht="15" customHeight="1">
      <c r="A11" s="696"/>
      <c r="C11" s="797"/>
      <c r="D11" s="797"/>
      <c r="E11" s="797"/>
      <c r="F11" s="797"/>
      <c r="G11" s="797"/>
      <c r="H11" s="797"/>
      <c r="I11" s="797"/>
      <c r="J11" s="797"/>
      <c r="K11" s="797"/>
      <c r="L11" s="797"/>
    </row>
    <row r="12" spans="1:15" ht="156.6" customHeight="1">
      <c r="A12" s="696"/>
      <c r="C12" s="1372" t="s">
        <v>3553</v>
      </c>
      <c r="D12" s="1372"/>
      <c r="E12" s="1372"/>
      <c r="F12" s="1372"/>
      <c r="G12" s="1372"/>
      <c r="H12" s="1372"/>
      <c r="I12" s="1372"/>
      <c r="J12" s="1372"/>
      <c r="K12" s="1372"/>
      <c r="L12" s="1372"/>
      <c r="M12" s="1372"/>
      <c r="N12" s="1372"/>
      <c r="O12" s="1372"/>
    </row>
    <row r="13" spans="1:15" ht="55.15" customHeight="1">
      <c r="A13" s="696"/>
      <c r="C13" s="1372" t="s">
        <v>3571</v>
      </c>
      <c r="D13" s="1372"/>
      <c r="E13" s="1372"/>
      <c r="F13" s="1372"/>
      <c r="G13" s="1372"/>
      <c r="H13" s="1372"/>
      <c r="I13" s="1372"/>
      <c r="J13" s="1372"/>
      <c r="K13" s="1372"/>
      <c r="L13" s="1372"/>
      <c r="M13" s="1372"/>
      <c r="N13" s="1372"/>
      <c r="O13" s="1372"/>
    </row>
    <row r="14" spans="1:15" ht="55.15" customHeight="1">
      <c r="A14" s="696"/>
      <c r="C14" s="1372" t="s">
        <v>3572</v>
      </c>
      <c r="D14" s="1372"/>
      <c r="E14" s="1372"/>
      <c r="F14" s="1372"/>
      <c r="G14" s="1372"/>
      <c r="H14" s="1372"/>
      <c r="I14" s="1372"/>
      <c r="J14" s="1372"/>
      <c r="K14" s="1372"/>
      <c r="L14" s="1372"/>
      <c r="M14" s="1372"/>
      <c r="N14" s="1372"/>
      <c r="O14" s="1372"/>
    </row>
    <row r="15" spans="1:15" ht="15" customHeight="1">
      <c r="A15" s="696"/>
      <c r="C15" s="797"/>
      <c r="D15" s="797"/>
      <c r="E15" s="797"/>
      <c r="F15" s="797"/>
      <c r="G15" s="797"/>
      <c r="H15" s="797"/>
      <c r="I15" s="797"/>
      <c r="J15" s="797"/>
      <c r="K15" s="797"/>
      <c r="L15" s="797"/>
    </row>
    <row r="16" spans="1:15" ht="152.44999999999999" customHeight="1">
      <c r="A16" s="696"/>
      <c r="C16" s="1372" t="s">
        <v>3552</v>
      </c>
      <c r="D16" s="1372"/>
      <c r="E16" s="1372"/>
      <c r="F16" s="1372"/>
      <c r="G16" s="1372"/>
      <c r="H16" s="1372"/>
      <c r="I16" s="1372"/>
      <c r="J16" s="1372"/>
      <c r="K16" s="1372"/>
      <c r="L16" s="1372"/>
      <c r="M16" s="1372"/>
      <c r="N16" s="1372"/>
      <c r="O16" s="1372"/>
    </row>
    <row r="17" spans="1:15" ht="15" customHeight="1">
      <c r="A17" s="696"/>
      <c r="C17" s="797"/>
      <c r="D17" s="797"/>
      <c r="E17" s="797"/>
      <c r="F17" s="797"/>
      <c r="G17" s="797"/>
      <c r="H17" s="797"/>
      <c r="I17" s="797"/>
      <c r="J17" s="797"/>
      <c r="K17" s="797"/>
      <c r="L17" s="797"/>
    </row>
    <row r="18" spans="1:15" ht="93.75" customHeight="1">
      <c r="A18" s="696"/>
      <c r="C18" s="1372" t="s">
        <v>3079</v>
      </c>
      <c r="D18" s="1372"/>
      <c r="E18" s="1372"/>
      <c r="F18" s="1372"/>
      <c r="G18" s="1372"/>
      <c r="H18" s="1372"/>
      <c r="I18" s="1372"/>
      <c r="J18" s="1372"/>
      <c r="K18" s="1372"/>
      <c r="L18" s="1372"/>
      <c r="M18" s="1372"/>
      <c r="N18" s="1372"/>
      <c r="O18" s="1372"/>
    </row>
    <row r="19" spans="1:15" ht="15" customHeight="1">
      <c r="A19" s="1376" t="s">
        <v>3576</v>
      </c>
      <c r="B19" s="1376"/>
      <c r="C19" s="1376"/>
      <c r="D19" s="1376"/>
      <c r="E19" s="1376"/>
      <c r="F19" s="1376"/>
      <c r="G19" s="1376"/>
      <c r="H19" s="1376"/>
      <c r="I19" s="1376"/>
      <c r="J19" s="1376"/>
      <c r="K19" s="1376"/>
      <c r="L19" s="1376"/>
      <c r="M19" s="1376"/>
      <c r="N19" s="1376"/>
      <c r="O19" s="1376"/>
    </row>
    <row r="20" spans="1:15" ht="93.75" customHeight="1">
      <c r="A20" s="696"/>
      <c r="C20" s="1372" t="s">
        <v>3078</v>
      </c>
      <c r="D20" s="1372"/>
      <c r="E20" s="1372"/>
      <c r="F20" s="1372"/>
      <c r="G20" s="1372"/>
      <c r="H20" s="1372"/>
      <c r="I20" s="1372"/>
      <c r="J20" s="1372"/>
      <c r="K20" s="1372"/>
      <c r="L20" s="1372"/>
      <c r="M20" s="1372"/>
      <c r="N20" s="1372"/>
      <c r="O20" s="1372"/>
    </row>
    <row r="22" spans="1:15" ht="12.75" customHeight="1">
      <c r="A22" s="696"/>
      <c r="C22" s="1374" t="s">
        <v>1557</v>
      </c>
      <c r="D22" s="1375"/>
      <c r="E22" s="1375"/>
      <c r="F22" s="1375"/>
      <c r="G22" s="1375"/>
      <c r="H22" s="1375"/>
      <c r="I22" s="1375"/>
      <c r="J22" s="1375"/>
      <c r="K22" s="1375"/>
      <c r="L22" s="1375"/>
    </row>
    <row r="24" spans="1:15">
      <c r="B24" s="694" t="s">
        <v>929</v>
      </c>
      <c r="C24" s="532" t="s">
        <v>466</v>
      </c>
    </row>
    <row r="25" spans="1:15">
      <c r="B25" s="694"/>
      <c r="C25" s="532"/>
    </row>
    <row r="26" spans="1:15" ht="93" customHeight="1">
      <c r="B26" s="694"/>
      <c r="C26" s="1372" t="s">
        <v>2176</v>
      </c>
      <c r="D26" s="1372"/>
      <c r="E26" s="1372"/>
      <c r="F26" s="1372"/>
      <c r="G26" s="1372"/>
      <c r="H26" s="1372"/>
      <c r="I26" s="1372"/>
      <c r="J26" s="1372"/>
      <c r="K26" s="1372"/>
      <c r="L26" s="1372"/>
      <c r="M26" s="1372"/>
      <c r="N26" s="1372"/>
      <c r="O26" s="1372"/>
    </row>
    <row r="27" spans="1:15">
      <c r="B27" s="694"/>
      <c r="C27" s="532"/>
    </row>
    <row r="28" spans="1:15" ht="98.45" customHeight="1">
      <c r="B28" s="694"/>
      <c r="C28" s="1372" t="s">
        <v>2177</v>
      </c>
      <c r="D28" s="1372"/>
      <c r="E28" s="1372"/>
      <c r="F28" s="1372"/>
      <c r="G28" s="1372"/>
      <c r="H28" s="1372"/>
      <c r="I28" s="1372"/>
      <c r="J28" s="1372"/>
      <c r="K28" s="1372"/>
      <c r="L28" s="1372"/>
      <c r="M28" s="1372"/>
      <c r="N28" s="1372"/>
      <c r="O28" s="1372"/>
    </row>
    <row r="29" spans="1:15">
      <c r="B29" s="694"/>
      <c r="C29" s="532"/>
    </row>
    <row r="30" spans="1:15">
      <c r="C30" s="531" t="s">
        <v>2178</v>
      </c>
    </row>
    <row r="31" spans="1:15">
      <c r="C31" s="531" t="s">
        <v>2179</v>
      </c>
    </row>
    <row r="33" spans="1:15">
      <c r="C33" s="531" t="s">
        <v>2180</v>
      </c>
    </row>
    <row r="34" spans="1:15">
      <c r="C34" s="531" t="s">
        <v>2179</v>
      </c>
    </row>
    <row r="36" spans="1:15">
      <c r="B36" s="694" t="s">
        <v>74</v>
      </c>
      <c r="C36" s="532" t="s">
        <v>3080</v>
      </c>
    </row>
    <row r="37" spans="1:15">
      <c r="B37" s="694"/>
      <c r="C37" s="532"/>
    </row>
    <row r="38" spans="1:15" ht="64.5" customHeight="1">
      <c r="B38" s="694"/>
      <c r="C38" s="1213" t="s">
        <v>3081</v>
      </c>
      <c r="D38" s="1213"/>
      <c r="E38" s="1213"/>
      <c r="F38" s="1213"/>
      <c r="G38" s="1213"/>
      <c r="H38" s="1213"/>
      <c r="I38" s="1213"/>
      <c r="J38" s="1213"/>
      <c r="K38" s="1213"/>
      <c r="L38" s="1213"/>
      <c r="M38" s="1213"/>
      <c r="N38" s="1213"/>
      <c r="O38" s="1213"/>
    </row>
    <row r="39" spans="1:15">
      <c r="B39" s="694"/>
      <c r="C39" s="532"/>
    </row>
    <row r="40" spans="1:15" ht="66" customHeight="1">
      <c r="B40" s="694"/>
      <c r="C40" s="1213" t="s">
        <v>3082</v>
      </c>
      <c r="D40" s="1213"/>
      <c r="E40" s="1213"/>
      <c r="F40" s="1213"/>
      <c r="G40" s="1213"/>
      <c r="H40" s="1213"/>
      <c r="I40" s="1213"/>
      <c r="J40" s="1213"/>
      <c r="K40" s="1213"/>
      <c r="L40" s="1213"/>
      <c r="M40" s="1213"/>
      <c r="N40" s="1213"/>
      <c r="O40" s="1213"/>
    </row>
    <row r="41" spans="1:15">
      <c r="B41" s="694"/>
      <c r="C41" s="532"/>
    </row>
    <row r="42" spans="1:15" ht="37.5" customHeight="1">
      <c r="B42" s="694"/>
      <c r="C42" s="1213" t="s">
        <v>2181</v>
      </c>
      <c r="D42" s="1213"/>
      <c r="E42" s="1213"/>
      <c r="F42" s="1213"/>
      <c r="G42" s="1213"/>
      <c r="H42" s="1213"/>
      <c r="I42" s="1213"/>
      <c r="J42" s="1213"/>
      <c r="K42" s="1213"/>
      <c r="L42" s="1213"/>
      <c r="M42" s="1213"/>
      <c r="N42" s="1213"/>
      <c r="O42" s="1213"/>
    </row>
    <row r="43" spans="1:15">
      <c r="B43" s="694"/>
      <c r="C43" s="532"/>
    </row>
    <row r="45" spans="1:15" ht="15.75">
      <c r="A45" s="1373" t="s">
        <v>3577</v>
      </c>
      <c r="B45" s="1373"/>
      <c r="C45" s="1373"/>
      <c r="D45" s="1373"/>
      <c r="E45" s="1373"/>
      <c r="F45" s="1373"/>
      <c r="G45" s="1373"/>
      <c r="H45" s="1373"/>
      <c r="I45" s="1373"/>
      <c r="J45" s="1373"/>
      <c r="K45" s="1373"/>
      <c r="L45" s="1373"/>
      <c r="M45" s="1373"/>
      <c r="N45" s="1373"/>
      <c r="O45" s="1373"/>
    </row>
  </sheetData>
  <mergeCells count="20">
    <mergeCell ref="C16:O16"/>
    <mergeCell ref="C10:O10"/>
    <mergeCell ref="C13:O13"/>
    <mergeCell ref="C14:O14"/>
    <mergeCell ref="C20:O20"/>
    <mergeCell ref="C18:O18"/>
    <mergeCell ref="C12:O12"/>
    <mergeCell ref="A19:O19"/>
    <mergeCell ref="A45:O45"/>
    <mergeCell ref="C22:L22"/>
    <mergeCell ref="C26:O26"/>
    <mergeCell ref="C28:O28"/>
    <mergeCell ref="C38:O38"/>
    <mergeCell ref="C40:O40"/>
    <mergeCell ref="C42:O42"/>
    <mergeCell ref="A1:O1"/>
    <mergeCell ref="A2:O2"/>
    <mergeCell ref="A3:O3"/>
    <mergeCell ref="C5:O5"/>
    <mergeCell ref="C7:O7"/>
  </mergeCells>
  <printOptions horizontalCentered="1" verticalCentered="1"/>
  <pageMargins left="0.25" right="0.25" top="0.5" bottom="0.5" header="0.05" footer="0.05"/>
  <pageSetup scale="82" fitToHeight="0" orientation="portrait" horizontalDpi="360" verticalDpi="36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72"/>
  <sheetViews>
    <sheetView zoomScaleNormal="100" workbookViewId="0">
      <selection sqref="A1:O1"/>
    </sheetView>
  </sheetViews>
  <sheetFormatPr defaultRowHeight="12.75"/>
  <cols>
    <col min="1" max="2" width="3.7109375" customWidth="1"/>
  </cols>
  <sheetData>
    <row r="1" spans="1:15" ht="18">
      <c r="A1" s="1355" t="str">
        <f>'COVER PAGE'!A9</f>
        <v>LOCAL GOVERNMENT NAME:</v>
      </c>
      <c r="B1" s="1355"/>
      <c r="C1" s="1355"/>
      <c r="D1" s="1355"/>
      <c r="E1" s="1355"/>
      <c r="F1" s="1355"/>
      <c r="G1" s="1355"/>
      <c r="H1" s="1355"/>
      <c r="I1" s="1355"/>
      <c r="J1" s="1355"/>
      <c r="K1" s="1355"/>
      <c r="L1" s="1355"/>
      <c r="M1" s="1355"/>
      <c r="N1" s="1355"/>
      <c r="O1" s="1355"/>
    </row>
    <row r="2" spans="1:15" ht="18">
      <c r="A2" s="1355" t="s">
        <v>927</v>
      </c>
      <c r="B2" s="1355"/>
      <c r="C2" s="1355"/>
      <c r="D2" s="1355"/>
      <c r="E2" s="1355"/>
      <c r="F2" s="1355"/>
      <c r="G2" s="1355"/>
      <c r="H2" s="1355"/>
      <c r="I2" s="1355"/>
      <c r="J2" s="1355"/>
      <c r="K2" s="1355"/>
      <c r="L2" s="1355"/>
      <c r="M2" s="1355"/>
      <c r="N2" s="1355"/>
      <c r="O2" s="1355"/>
    </row>
    <row r="3" spans="1:15" ht="18">
      <c r="A3" s="1356" t="str">
        <f>'COVER PAGE'!A30</f>
        <v>FISCAL YEAR ENDING JUNE 30, 2026</v>
      </c>
      <c r="B3" s="1356"/>
      <c r="C3" s="1356"/>
      <c r="D3" s="1356"/>
      <c r="E3" s="1356"/>
      <c r="F3" s="1356"/>
      <c r="G3" s="1356"/>
      <c r="H3" s="1356"/>
      <c r="I3" s="1356"/>
      <c r="J3" s="1356"/>
      <c r="K3" s="1356"/>
      <c r="L3" s="1356"/>
      <c r="M3" s="1356"/>
      <c r="N3" s="1356"/>
      <c r="O3" s="1356"/>
    </row>
    <row r="5" spans="1:15">
      <c r="A5" s="13" t="s">
        <v>928</v>
      </c>
      <c r="C5" s="15" t="s">
        <v>3150</v>
      </c>
    </row>
    <row r="7" spans="1:15">
      <c r="B7" s="14" t="s">
        <v>369</v>
      </c>
      <c r="C7" s="16" t="s">
        <v>3083</v>
      </c>
    </row>
    <row r="8" spans="1:15">
      <c r="B8" s="14"/>
      <c r="C8" s="16"/>
    </row>
    <row r="9" spans="1:15">
      <c r="B9" s="14"/>
      <c r="C9" s="16" t="s">
        <v>3074</v>
      </c>
    </row>
    <row r="10" spans="1:15" ht="50.25" customHeight="1">
      <c r="B10" s="14"/>
      <c r="C10" s="1377" t="s">
        <v>3075</v>
      </c>
      <c r="D10" s="1378"/>
      <c r="E10" s="1378"/>
      <c r="F10" s="1378"/>
      <c r="G10" s="1378"/>
      <c r="H10" s="1378"/>
      <c r="I10" s="1378"/>
      <c r="J10" s="1378"/>
      <c r="K10" s="1378"/>
      <c r="L10" s="1378"/>
      <c r="M10" s="1378"/>
      <c r="N10" s="1378"/>
      <c r="O10" s="1378"/>
    </row>
    <row r="11" spans="1:15">
      <c r="B11" s="14"/>
      <c r="C11" s="16"/>
    </row>
    <row r="12" spans="1:15">
      <c r="B12" s="14"/>
      <c r="C12" s="17" t="s">
        <v>3076</v>
      </c>
    </row>
    <row r="13" spans="1:15" ht="117.75" customHeight="1">
      <c r="B13" s="14"/>
      <c r="C13" s="1377" t="s">
        <v>3077</v>
      </c>
      <c r="D13" s="1378"/>
      <c r="E13" s="1378"/>
      <c r="F13" s="1378"/>
      <c r="G13" s="1378"/>
      <c r="H13" s="1378"/>
      <c r="I13" s="1378"/>
      <c r="J13" s="1378"/>
      <c r="K13" s="1378"/>
      <c r="L13" s="1378"/>
      <c r="M13" s="1378"/>
      <c r="N13" s="1378"/>
      <c r="O13" s="1378"/>
    </row>
    <row r="14" spans="1:15">
      <c r="B14" s="14"/>
      <c r="C14" s="16"/>
    </row>
    <row r="15" spans="1:15" ht="92.25" customHeight="1">
      <c r="B15" s="14"/>
      <c r="C15" s="1377" t="s">
        <v>3084</v>
      </c>
      <c r="D15" s="1378"/>
      <c r="E15" s="1378"/>
      <c r="F15" s="1378"/>
      <c r="G15" s="1378"/>
      <c r="H15" s="1378"/>
      <c r="I15" s="1378"/>
      <c r="J15" s="1378"/>
      <c r="K15" s="1378"/>
      <c r="L15" s="1378"/>
      <c r="M15" s="1378"/>
      <c r="N15" s="1378"/>
      <c r="O15" s="1378"/>
    </row>
    <row r="16" spans="1:15">
      <c r="B16" s="14"/>
      <c r="C16" s="16"/>
    </row>
    <row r="17" spans="2:15" ht="64.5" customHeight="1">
      <c r="B17" s="14"/>
      <c r="C17" s="1213" t="s">
        <v>2182</v>
      </c>
      <c r="D17" s="1213"/>
      <c r="E17" s="1213"/>
      <c r="F17" s="1213"/>
      <c r="G17" s="1213"/>
      <c r="H17" s="1213"/>
      <c r="I17" s="1213"/>
      <c r="J17" s="1213"/>
      <c r="K17" s="1213"/>
      <c r="L17" s="1213"/>
      <c r="M17" s="1213"/>
      <c r="N17" s="1213"/>
      <c r="O17" s="1213"/>
    </row>
    <row r="18" spans="2:15">
      <c r="B18" s="14"/>
      <c r="C18" s="16"/>
    </row>
    <row r="19" spans="2:15">
      <c r="C19" s="17" t="s">
        <v>941</v>
      </c>
    </row>
    <row r="21" spans="2:15" ht="27" customHeight="1">
      <c r="C21" s="1377" t="s">
        <v>3088</v>
      </c>
      <c r="D21" s="1378"/>
      <c r="E21" s="1378"/>
      <c r="F21" s="1378"/>
      <c r="G21" s="1378"/>
      <c r="H21" s="1378"/>
      <c r="I21" s="1378"/>
      <c r="J21" s="1378"/>
      <c r="K21" s="1378"/>
      <c r="L21" s="1378"/>
      <c r="M21" s="1378"/>
      <c r="N21" s="1378"/>
      <c r="O21" s="1378"/>
    </row>
    <row r="23" spans="2:15">
      <c r="D23" s="38" t="s">
        <v>3085</v>
      </c>
    </row>
    <row r="24" spans="2:15">
      <c r="D24" t="s">
        <v>279</v>
      </c>
    </row>
    <row r="26" spans="2:15">
      <c r="D26" s="38" t="s">
        <v>3085</v>
      </c>
    </row>
    <row r="27" spans="2:15">
      <c r="D27" t="s">
        <v>279</v>
      </c>
    </row>
    <row r="29" spans="2:15" ht="66" customHeight="1">
      <c r="C29" s="1213" t="s">
        <v>3090</v>
      </c>
      <c r="D29" s="1213"/>
      <c r="E29" s="1213"/>
      <c r="F29" s="1213"/>
      <c r="G29" s="1213"/>
      <c r="H29" s="1213"/>
      <c r="I29" s="1213"/>
      <c r="J29" s="1213"/>
      <c r="K29" s="1213"/>
      <c r="L29" s="1213"/>
      <c r="M29" s="1213"/>
      <c r="N29" s="1213"/>
      <c r="O29" s="1213"/>
    </row>
    <row r="30" spans="2:15" ht="9.75" customHeight="1">
      <c r="C30" s="604"/>
      <c r="D30" s="604"/>
      <c r="E30" s="604"/>
      <c r="F30" s="604"/>
      <c r="G30" s="604"/>
      <c r="H30" s="604"/>
      <c r="I30" s="604"/>
      <c r="J30" s="604"/>
      <c r="K30" s="604"/>
      <c r="L30" s="604"/>
      <c r="M30" s="604"/>
      <c r="N30" s="604"/>
      <c r="O30" s="604"/>
    </row>
    <row r="31" spans="2:15" ht="23.25" customHeight="1">
      <c r="D31" s="38" t="s">
        <v>3093</v>
      </c>
    </row>
    <row r="32" spans="2:15">
      <c r="D32" s="38" t="s">
        <v>3094</v>
      </c>
    </row>
    <row r="34" spans="3:15" ht="12.75" customHeight="1">
      <c r="D34" s="38" t="s">
        <v>3092</v>
      </c>
    </row>
    <row r="35" spans="3:15">
      <c r="D35" s="1134" t="s">
        <v>3091</v>
      </c>
      <c r="E35" s="949"/>
      <c r="F35" s="949"/>
      <c r="G35" s="949"/>
      <c r="H35" s="949"/>
      <c r="I35" s="949"/>
      <c r="J35" s="949"/>
      <c r="K35" s="949"/>
      <c r="L35" s="949"/>
      <c r="M35" s="949"/>
      <c r="N35" s="949"/>
    </row>
    <row r="36" spans="3:15">
      <c r="C36" s="949"/>
      <c r="D36" s="949"/>
      <c r="E36" s="949"/>
      <c r="F36" s="949"/>
      <c r="G36" s="949"/>
      <c r="H36" s="949"/>
      <c r="I36" s="949"/>
      <c r="J36" s="949"/>
      <c r="K36" s="949"/>
      <c r="L36" s="949"/>
      <c r="M36" s="949"/>
      <c r="N36" s="949"/>
    </row>
    <row r="37" spans="3:15">
      <c r="C37" s="17" t="s">
        <v>942</v>
      </c>
    </row>
    <row r="39" spans="3:15" ht="27" customHeight="1">
      <c r="D39" s="1378" t="s">
        <v>2183</v>
      </c>
      <c r="E39" s="1378"/>
      <c r="F39" s="1378"/>
      <c r="G39" s="1378"/>
      <c r="H39" s="1378"/>
      <c r="I39" s="1378"/>
      <c r="J39" s="1378"/>
      <c r="K39" s="1378"/>
      <c r="L39" s="1378"/>
      <c r="M39" s="1378"/>
      <c r="N39" s="1378"/>
      <c r="O39" s="1378"/>
    </row>
    <row r="41" spans="3:15" ht="24" customHeight="1">
      <c r="D41" s="1378" t="s">
        <v>2184</v>
      </c>
      <c r="E41" s="1378"/>
      <c r="F41" s="1378"/>
      <c r="G41" s="1378"/>
      <c r="H41" s="1378"/>
      <c r="I41" s="1378"/>
      <c r="J41" s="1378"/>
      <c r="K41" s="1378"/>
      <c r="L41" s="1378"/>
      <c r="M41" s="1378"/>
      <c r="N41" s="1378"/>
      <c r="O41" s="1378"/>
    </row>
    <row r="43" spans="3:15">
      <c r="D43" t="s">
        <v>305</v>
      </c>
    </row>
    <row r="44" spans="3:15">
      <c r="D44" t="s">
        <v>279</v>
      </c>
    </row>
    <row r="46" spans="3:15">
      <c r="C46" s="949"/>
      <c r="D46" s="949"/>
      <c r="E46" s="949"/>
      <c r="F46" s="949"/>
      <c r="G46" s="949"/>
      <c r="H46" s="949"/>
      <c r="I46" s="949"/>
      <c r="J46" s="949"/>
      <c r="K46" s="949"/>
      <c r="L46" s="949"/>
      <c r="M46" s="949"/>
      <c r="N46" s="949"/>
    </row>
    <row r="47" spans="3:15">
      <c r="C47" s="17" t="s">
        <v>943</v>
      </c>
    </row>
    <row r="49" spans="3:15" ht="27" customHeight="1">
      <c r="C49" s="1213" t="s">
        <v>3089</v>
      </c>
      <c r="D49" s="1213"/>
      <c r="E49" s="1213"/>
      <c r="F49" s="1213"/>
      <c r="G49" s="1213"/>
      <c r="H49" s="1213"/>
      <c r="I49" s="1213"/>
      <c r="J49" s="1213"/>
      <c r="K49" s="1213"/>
      <c r="L49" s="1213"/>
      <c r="M49" s="1213"/>
      <c r="N49" s="1213"/>
      <c r="O49" s="1213"/>
    </row>
    <row r="51" spans="3:15" ht="26.25" customHeight="1">
      <c r="D51" s="1377" t="s">
        <v>2351</v>
      </c>
      <c r="E51" s="1378"/>
      <c r="F51" s="1378"/>
      <c r="G51" s="1378"/>
      <c r="H51" s="1378"/>
      <c r="I51" s="1378"/>
      <c r="J51" s="1378"/>
      <c r="K51" s="1378"/>
      <c r="L51" s="1378"/>
      <c r="M51" s="1378"/>
      <c r="N51" s="1378"/>
      <c r="O51" s="1378"/>
    </row>
    <row r="53" spans="3:15" ht="27" customHeight="1">
      <c r="E53" s="1378" t="s">
        <v>2186</v>
      </c>
      <c r="F53" s="1378"/>
      <c r="G53" s="1378"/>
      <c r="H53" s="1378"/>
      <c r="I53" s="1378"/>
      <c r="J53" s="1378"/>
      <c r="K53" s="1378"/>
      <c r="L53" s="1378"/>
      <c r="M53" s="1378"/>
      <c r="N53" s="1378"/>
      <c r="O53" s="1378"/>
    </row>
    <row r="55" spans="3:15">
      <c r="E55" s="1379" t="s">
        <v>2352</v>
      </c>
      <c r="F55" s="1379"/>
      <c r="G55" s="1379"/>
      <c r="H55" s="1379"/>
      <c r="I55" s="1379"/>
      <c r="J55" s="1379"/>
      <c r="K55" s="1379"/>
      <c r="L55" s="1379"/>
      <c r="M55" s="1379"/>
      <c r="N55" s="1379"/>
      <c r="O55" s="1379"/>
    </row>
    <row r="57" spans="3:15" ht="53.25" customHeight="1">
      <c r="E57" s="1378" t="s">
        <v>2185</v>
      </c>
      <c r="F57" s="1378"/>
      <c r="G57" s="1378"/>
      <c r="H57" s="1378"/>
      <c r="I57" s="1378"/>
      <c r="J57" s="1378"/>
      <c r="K57" s="1378"/>
      <c r="L57" s="1378"/>
      <c r="M57" s="1378"/>
      <c r="N57" s="1378"/>
      <c r="O57" s="1378"/>
    </row>
    <row r="59" spans="3:15" ht="27" customHeight="1">
      <c r="D59" s="1377" t="s">
        <v>2353</v>
      </c>
      <c r="E59" s="1378"/>
      <c r="F59" s="1378"/>
      <c r="G59" s="1378"/>
      <c r="H59" s="1378"/>
      <c r="I59" s="1378"/>
      <c r="J59" s="1378"/>
      <c r="K59" s="1378"/>
      <c r="L59" s="1378"/>
      <c r="M59" s="1378"/>
      <c r="N59" s="1378"/>
      <c r="O59" s="1378"/>
    </row>
    <row r="60" spans="3:15" ht="13.5" customHeight="1">
      <c r="D60" s="973"/>
      <c r="E60" s="949"/>
      <c r="F60" s="949"/>
      <c r="G60" s="949"/>
      <c r="H60" s="949"/>
      <c r="I60" s="949"/>
      <c r="J60" s="949"/>
      <c r="K60" s="949"/>
      <c r="L60" s="949"/>
      <c r="M60" s="949"/>
      <c r="N60" s="949"/>
      <c r="O60" s="949"/>
    </row>
    <row r="61" spans="3:15" ht="27.75" customHeight="1">
      <c r="E61" s="1377" t="s">
        <v>2354</v>
      </c>
      <c r="F61" s="1377"/>
      <c r="G61" s="1377"/>
      <c r="H61" s="1377"/>
      <c r="I61" s="1377"/>
      <c r="J61" s="1377"/>
      <c r="K61" s="1377"/>
      <c r="L61" s="1377"/>
      <c r="M61" s="1377"/>
      <c r="N61" s="1377"/>
      <c r="O61" s="1377"/>
    </row>
    <row r="62" spans="3:15" ht="13.5" customHeight="1">
      <c r="D62" s="973"/>
      <c r="E62" s="949"/>
      <c r="F62" s="949"/>
      <c r="G62" s="949"/>
      <c r="H62" s="949"/>
      <c r="I62" s="949"/>
      <c r="J62" s="949"/>
      <c r="K62" s="949"/>
      <c r="L62" s="949"/>
      <c r="M62" s="949"/>
      <c r="N62" s="949"/>
      <c r="O62" s="949"/>
    </row>
    <row r="63" spans="3:15" ht="13.5" customHeight="1">
      <c r="E63" s="1377" t="s">
        <v>2355</v>
      </c>
      <c r="F63" s="1377"/>
      <c r="G63" s="1377"/>
      <c r="H63" s="1377"/>
      <c r="I63" s="1377"/>
      <c r="J63" s="1377"/>
      <c r="K63" s="1377"/>
      <c r="L63" s="1377"/>
      <c r="M63" s="1377"/>
      <c r="N63" s="1377"/>
      <c r="O63" s="1377"/>
    </row>
    <row r="64" spans="3:15" ht="13.5" customHeight="1">
      <c r="D64" s="973"/>
      <c r="E64" s="949"/>
      <c r="F64" s="949"/>
      <c r="G64" s="949"/>
      <c r="H64" s="949"/>
      <c r="I64" s="949"/>
      <c r="J64" s="949"/>
      <c r="K64" s="949"/>
      <c r="L64" s="949"/>
      <c r="M64" s="949"/>
      <c r="N64" s="949"/>
      <c r="O64" s="949"/>
    </row>
    <row r="65" spans="1:15" ht="26.25" customHeight="1">
      <c r="D65" s="1378" t="s">
        <v>2187</v>
      </c>
      <c r="E65" s="1378"/>
      <c r="F65" s="1378"/>
      <c r="G65" s="1378"/>
      <c r="H65" s="1378"/>
      <c r="I65" s="1378"/>
      <c r="J65" s="1378"/>
      <c r="K65" s="1378"/>
      <c r="L65" s="1378"/>
      <c r="M65" s="1378"/>
      <c r="N65" s="1378"/>
      <c r="O65" s="1378"/>
    </row>
    <row r="66" spans="1:15" ht="13.5" customHeight="1">
      <c r="D66" s="973"/>
      <c r="E66" s="949"/>
      <c r="F66" s="949"/>
      <c r="G66" s="949"/>
      <c r="H66" s="949"/>
      <c r="I66" s="949"/>
      <c r="J66" s="949"/>
      <c r="K66" s="949"/>
      <c r="L66" s="949"/>
      <c r="M66" s="949"/>
      <c r="N66" s="949"/>
      <c r="O66" s="949"/>
    </row>
    <row r="67" spans="1:15" ht="15.75">
      <c r="A67" s="83" t="s">
        <v>1199</v>
      </c>
      <c r="B67" s="2"/>
      <c r="C67" s="2"/>
      <c r="D67" s="2"/>
      <c r="E67" s="2"/>
      <c r="F67" s="2"/>
      <c r="G67" s="2"/>
      <c r="H67" s="2"/>
      <c r="I67" s="2"/>
      <c r="J67" s="2"/>
      <c r="K67" s="2"/>
      <c r="L67" s="2"/>
      <c r="M67" s="2"/>
      <c r="N67" s="2"/>
      <c r="O67" s="2"/>
    </row>
    <row r="71" spans="1:15" ht="26.25" customHeight="1"/>
    <row r="72" spans="1:15" ht="12.75" customHeight="1">
      <c r="D72" s="949"/>
      <c r="E72" s="949"/>
      <c r="F72" s="949"/>
      <c r="G72" s="949"/>
      <c r="H72" s="949"/>
      <c r="I72" s="949"/>
      <c r="J72" s="949"/>
      <c r="K72" s="949"/>
      <c r="L72" s="949"/>
      <c r="M72" s="949"/>
      <c r="N72" s="949"/>
      <c r="O72" s="949"/>
    </row>
  </sheetData>
  <mergeCells count="20">
    <mergeCell ref="D65:O65"/>
    <mergeCell ref="E53:O53"/>
    <mergeCell ref="E55:O55"/>
    <mergeCell ref="E57:O57"/>
    <mergeCell ref="D59:O59"/>
    <mergeCell ref="E61:O61"/>
    <mergeCell ref="E63:O63"/>
    <mergeCell ref="D51:O51"/>
    <mergeCell ref="A1:O1"/>
    <mergeCell ref="A2:O2"/>
    <mergeCell ref="A3:O3"/>
    <mergeCell ref="C10:O10"/>
    <mergeCell ref="C13:O13"/>
    <mergeCell ref="C15:O15"/>
    <mergeCell ref="C17:O17"/>
    <mergeCell ref="D39:O39"/>
    <mergeCell ref="D41:O41"/>
    <mergeCell ref="C21:O21"/>
    <mergeCell ref="C49:O49"/>
    <mergeCell ref="C29:O29"/>
  </mergeCells>
  <printOptions horizontalCentered="1"/>
  <pageMargins left="0.25" right="0.25" top="0.5" bottom="0.5" header="0.05" footer="0.05"/>
  <pageSetup scale="53"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sqref="A1:XFD1"/>
    </sheetView>
  </sheetViews>
  <sheetFormatPr defaultColWidth="9.140625" defaultRowHeight="12.75"/>
  <cols>
    <col min="1" max="2" width="3.7109375" style="531" customWidth="1"/>
    <col min="3" max="16384" width="9.140625" style="531"/>
  </cols>
  <sheetData>
    <row r="1" spans="1:15" ht="18">
      <c r="A1" s="1369" t="str">
        <f>'COVER PAGE'!A9</f>
        <v>LOCAL GOVERNMENT NAME:</v>
      </c>
      <c r="B1" s="1369"/>
      <c r="C1" s="1369"/>
      <c r="D1" s="1369"/>
      <c r="E1" s="1369"/>
      <c r="F1" s="1369"/>
      <c r="G1" s="1369"/>
      <c r="H1" s="1369"/>
      <c r="I1" s="1369"/>
      <c r="J1" s="1369"/>
      <c r="K1" s="1369"/>
      <c r="L1" s="1369"/>
      <c r="M1" s="1369"/>
      <c r="N1" s="1369"/>
      <c r="O1" s="1369"/>
    </row>
    <row r="2" spans="1:15" ht="18">
      <c r="A2" s="1369" t="s">
        <v>927</v>
      </c>
      <c r="B2" s="1369"/>
      <c r="C2" s="1369"/>
      <c r="D2" s="1369"/>
      <c r="E2" s="1369"/>
      <c r="F2" s="1369"/>
      <c r="G2" s="1369"/>
      <c r="H2" s="1369"/>
      <c r="I2" s="1369"/>
      <c r="J2" s="1369"/>
      <c r="K2" s="1369"/>
      <c r="L2" s="1369"/>
      <c r="M2" s="1369"/>
      <c r="N2" s="1369"/>
      <c r="O2" s="1369"/>
    </row>
    <row r="3" spans="1:15" ht="18">
      <c r="A3" s="1370" t="str">
        <f>'COVER PAGE'!A30</f>
        <v>FISCAL YEAR ENDING JUNE 30, 2026</v>
      </c>
      <c r="B3" s="1370"/>
      <c r="C3" s="1370"/>
      <c r="D3" s="1370"/>
      <c r="E3" s="1370"/>
      <c r="F3" s="1370"/>
      <c r="G3" s="1370"/>
      <c r="H3" s="1370"/>
      <c r="I3" s="1370"/>
      <c r="J3" s="1370"/>
      <c r="K3" s="1370"/>
      <c r="L3" s="1370"/>
      <c r="M3" s="1370"/>
      <c r="N3" s="1370"/>
      <c r="O3" s="1370"/>
    </row>
    <row r="5" spans="1:15">
      <c r="A5" s="696" t="s">
        <v>928</v>
      </c>
      <c r="C5" s="881" t="s">
        <v>3151</v>
      </c>
    </row>
    <row r="7" spans="1:15">
      <c r="B7" s="694" t="s">
        <v>369</v>
      </c>
      <c r="C7" s="16" t="s">
        <v>3086</v>
      </c>
    </row>
    <row r="8" spans="1:15" ht="63.75" customHeight="1">
      <c r="B8" s="694"/>
      <c r="C8" s="1213" t="s">
        <v>2188</v>
      </c>
      <c r="D8" s="1213"/>
      <c r="E8" s="1213"/>
      <c r="F8" s="1213"/>
      <c r="G8" s="1213"/>
      <c r="H8" s="1213"/>
      <c r="I8" s="1213"/>
      <c r="J8" s="1213"/>
      <c r="K8" s="1213"/>
      <c r="L8" s="1213"/>
      <c r="M8" s="1213"/>
      <c r="N8" s="1213"/>
      <c r="O8" s="1213"/>
    </row>
    <row r="9" spans="1:15">
      <c r="B9" s="694"/>
      <c r="C9" s="532"/>
    </row>
    <row r="10" spans="1:15" ht="40.5" customHeight="1">
      <c r="B10" s="694"/>
      <c r="C10" s="1213" t="s">
        <v>2189</v>
      </c>
      <c r="D10" s="1213"/>
      <c r="E10" s="1213"/>
      <c r="F10" s="1213"/>
      <c r="G10" s="1213"/>
      <c r="H10" s="1213"/>
      <c r="I10" s="1213"/>
      <c r="J10" s="1213"/>
      <c r="K10" s="1213"/>
      <c r="L10" s="1213"/>
      <c r="M10" s="1213"/>
      <c r="N10" s="1213"/>
      <c r="O10" s="1213"/>
    </row>
    <row r="11" spans="1:15">
      <c r="B11" s="694"/>
      <c r="C11" s="532"/>
    </row>
    <row r="12" spans="1:15" ht="39" customHeight="1">
      <c r="B12" s="694"/>
      <c r="C12" s="1213" t="s">
        <v>2190</v>
      </c>
      <c r="D12" s="1213"/>
      <c r="E12" s="1213"/>
      <c r="F12" s="1213"/>
      <c r="G12" s="1213"/>
      <c r="H12" s="1213"/>
      <c r="I12" s="1213"/>
      <c r="J12" s="1213"/>
      <c r="K12" s="1213"/>
      <c r="L12" s="1213"/>
      <c r="M12" s="1213"/>
      <c r="N12" s="1213"/>
      <c r="O12" s="1213"/>
    </row>
    <row r="13" spans="1:15">
      <c r="B13" s="694"/>
      <c r="C13" s="532"/>
    </row>
    <row r="14" spans="1:15" ht="64.5" customHeight="1">
      <c r="B14" s="1135" t="s">
        <v>870</v>
      </c>
      <c r="C14" s="1213" t="s">
        <v>3095</v>
      </c>
      <c r="D14" s="1213"/>
      <c r="E14" s="1213"/>
      <c r="F14" s="1213"/>
      <c r="G14" s="1213"/>
      <c r="H14" s="1213"/>
      <c r="I14" s="1213"/>
      <c r="J14" s="1213"/>
      <c r="K14" s="1213"/>
      <c r="L14" s="1213"/>
      <c r="M14" s="1213"/>
      <c r="N14" s="1213"/>
      <c r="O14" s="1213"/>
    </row>
    <row r="15" spans="1:15">
      <c r="B15" s="694"/>
      <c r="C15" s="532"/>
    </row>
    <row r="16" spans="1:15">
      <c r="B16" s="694" t="s">
        <v>298</v>
      </c>
      <c r="C16" s="532" t="s">
        <v>3096</v>
      </c>
    </row>
    <row r="17" spans="2:15">
      <c r="B17" s="694"/>
      <c r="C17" s="532"/>
    </row>
    <row r="18" spans="2:15">
      <c r="B18" s="694"/>
      <c r="C18" s="533" t="s">
        <v>3102</v>
      </c>
    </row>
    <row r="19" spans="2:15" ht="53.25" customHeight="1">
      <c r="C19" s="1372" t="s">
        <v>1667</v>
      </c>
      <c r="D19" s="1372"/>
      <c r="E19" s="1372"/>
      <c r="F19" s="1372"/>
      <c r="G19" s="1372"/>
      <c r="H19" s="1372"/>
      <c r="I19" s="1372"/>
      <c r="J19" s="1372"/>
      <c r="K19" s="1372"/>
      <c r="L19" s="1372"/>
      <c r="M19" s="1372"/>
      <c r="N19" s="1372"/>
      <c r="O19" s="1372"/>
    </row>
    <row r="20" spans="2:15" ht="69" customHeight="1">
      <c r="C20" s="1380" t="s">
        <v>1463</v>
      </c>
      <c r="D20" s="1380"/>
      <c r="E20" s="1380"/>
      <c r="F20" s="1380"/>
      <c r="G20" s="1380"/>
      <c r="H20" s="1380"/>
      <c r="I20" s="1380"/>
      <c r="J20" s="1380"/>
      <c r="K20" s="1380"/>
      <c r="L20" s="1380"/>
      <c r="M20" s="1380"/>
      <c r="N20" s="1380"/>
      <c r="O20" s="1380"/>
    </row>
    <row r="21" spans="2:15" ht="130.9" customHeight="1">
      <c r="C21" s="1372" t="s">
        <v>3607</v>
      </c>
      <c r="D21" s="1372"/>
      <c r="E21" s="1372"/>
      <c r="F21" s="1372"/>
      <c r="G21" s="1372"/>
      <c r="H21" s="1372"/>
      <c r="I21" s="1372"/>
      <c r="J21" s="1372"/>
      <c r="K21" s="1372"/>
      <c r="L21" s="1372"/>
      <c r="M21" s="1372"/>
      <c r="N21" s="1372"/>
      <c r="O21" s="1372"/>
    </row>
    <row r="22" spans="2:15" ht="57" customHeight="1">
      <c r="C22" s="1213" t="s">
        <v>1462</v>
      </c>
      <c r="D22" s="1213"/>
      <c r="E22" s="1213"/>
      <c r="F22" s="1213"/>
      <c r="G22" s="1213"/>
      <c r="H22" s="1213"/>
      <c r="I22" s="1213"/>
      <c r="J22" s="1213"/>
      <c r="K22" s="1213"/>
      <c r="L22" s="1213"/>
      <c r="M22" s="1213"/>
      <c r="N22" s="1213"/>
      <c r="O22" s="1213"/>
    </row>
    <row r="24" spans="2:15">
      <c r="C24" s="533" t="s">
        <v>3103</v>
      </c>
    </row>
    <row r="25" spans="2:15" ht="11.25" customHeight="1">
      <c r="C25" s="533"/>
    </row>
    <row r="26" spans="2:15" ht="68.25" customHeight="1">
      <c r="C26" s="1213" t="s">
        <v>2635</v>
      </c>
      <c r="D26" s="1213"/>
      <c r="E26" s="1213"/>
      <c r="F26" s="1213"/>
      <c r="G26" s="1213"/>
      <c r="H26" s="1213"/>
      <c r="I26" s="1213"/>
      <c r="J26" s="1213"/>
      <c r="K26" s="1213"/>
      <c r="L26" s="1213"/>
      <c r="M26" s="1213"/>
      <c r="N26" s="1213"/>
      <c r="O26" s="1213"/>
    </row>
    <row r="27" spans="2:15" ht="45" customHeight="1">
      <c r="C27" s="1213" t="s">
        <v>2191</v>
      </c>
      <c r="D27" s="1213"/>
      <c r="E27" s="1213"/>
      <c r="F27" s="1213"/>
      <c r="G27" s="1213"/>
      <c r="H27" s="1213"/>
      <c r="I27" s="1213"/>
      <c r="J27" s="1213"/>
      <c r="K27" s="1213"/>
      <c r="L27" s="1213"/>
      <c r="M27" s="1213"/>
      <c r="N27" s="1213"/>
      <c r="O27" s="1213"/>
    </row>
    <row r="28" spans="2:15" ht="11.25" customHeight="1">
      <c r="C28" s="533"/>
    </row>
    <row r="29" spans="2:15">
      <c r="C29" s="533" t="s">
        <v>3104</v>
      </c>
    </row>
    <row r="30" spans="2:15">
      <c r="C30" s="1221" t="s">
        <v>566</v>
      </c>
      <c r="D30" s="1221"/>
      <c r="E30" s="1221"/>
      <c r="F30" s="1221"/>
      <c r="G30" s="1221"/>
      <c r="H30" s="1221"/>
      <c r="I30" s="1221"/>
      <c r="J30" s="1221"/>
      <c r="K30" s="1221"/>
      <c r="L30" s="1221"/>
      <c r="M30" s="1221"/>
      <c r="N30" s="1221"/>
      <c r="O30" s="1221"/>
    </row>
    <row r="31" spans="2:15" ht="6.75" customHeight="1"/>
    <row r="32" spans="2:15" ht="26.25" customHeight="1">
      <c r="C32" s="1213" t="s">
        <v>2192</v>
      </c>
      <c r="D32" s="1213"/>
      <c r="E32" s="1213"/>
      <c r="F32" s="1213"/>
      <c r="G32" s="1213"/>
      <c r="H32" s="1213"/>
      <c r="I32" s="1213"/>
      <c r="J32" s="1213"/>
      <c r="K32" s="1213"/>
      <c r="L32" s="1213"/>
      <c r="M32" s="1213"/>
      <c r="N32" s="1213"/>
      <c r="O32" s="1213"/>
    </row>
    <row r="34" spans="1:15">
      <c r="C34" s="533" t="s">
        <v>3105</v>
      </c>
    </row>
    <row r="35" spans="1:15" ht="53.25" customHeight="1">
      <c r="C35" s="1213" t="s">
        <v>2193</v>
      </c>
      <c r="D35" s="1213"/>
      <c r="E35" s="1213"/>
      <c r="F35" s="1213"/>
      <c r="G35" s="1213"/>
      <c r="H35" s="1213"/>
      <c r="I35" s="1213"/>
      <c r="J35" s="1213"/>
      <c r="K35" s="1213"/>
      <c r="L35" s="1213"/>
      <c r="M35" s="1213"/>
      <c r="N35" s="1213"/>
      <c r="O35" s="1213"/>
    </row>
    <row r="36" spans="1:15">
      <c r="C36" s="533"/>
    </row>
    <row r="39" spans="1:15" ht="15.75">
      <c r="A39" s="705" t="s">
        <v>1200</v>
      </c>
      <c r="B39" s="695"/>
      <c r="C39" s="695"/>
      <c r="D39" s="695"/>
      <c r="E39" s="695"/>
      <c r="F39" s="695"/>
      <c r="G39" s="695"/>
      <c r="H39" s="695"/>
      <c r="I39" s="695"/>
      <c r="J39" s="695"/>
      <c r="K39" s="695"/>
      <c r="L39" s="695"/>
      <c r="M39" s="695"/>
      <c r="N39" s="695"/>
      <c r="O39" s="695"/>
    </row>
  </sheetData>
  <mergeCells count="16">
    <mergeCell ref="C26:O26"/>
    <mergeCell ref="C30:O30"/>
    <mergeCell ref="C32:O32"/>
    <mergeCell ref="C35:O35"/>
    <mergeCell ref="C14:O14"/>
    <mergeCell ref="C19:O19"/>
    <mergeCell ref="C20:O20"/>
    <mergeCell ref="C21:O21"/>
    <mergeCell ref="C27:O27"/>
    <mergeCell ref="C22:O22"/>
    <mergeCell ref="C12:O12"/>
    <mergeCell ref="A1:O1"/>
    <mergeCell ref="A2:O2"/>
    <mergeCell ref="A3:O3"/>
    <mergeCell ref="C8:O8"/>
    <mergeCell ref="C10:O10"/>
  </mergeCells>
  <printOptions horizontalCentered="1" verticalCentered="1"/>
  <pageMargins left="0" right="0" top="0.25" bottom="0.25" header="0.25" footer="0.25"/>
  <pageSetup scale="73"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9E54-9CD8-4EE4-88AE-8C65963B1D3C}">
  <sheetPr>
    <tabColor rgb="FF92D050"/>
  </sheetPr>
  <dimension ref="B1:O36"/>
  <sheetViews>
    <sheetView workbookViewId="0"/>
  </sheetViews>
  <sheetFormatPr defaultRowHeight="12.75"/>
  <cols>
    <col min="2" max="2" width="5.42578125" customWidth="1"/>
    <col min="7" max="7" width="11.5703125" customWidth="1"/>
    <col min="10" max="10" width="4.28515625" customWidth="1"/>
  </cols>
  <sheetData>
    <row r="1" spans="2:15" ht="24">
      <c r="F1" s="1110" t="s">
        <v>2655</v>
      </c>
      <c r="G1" s="1110"/>
    </row>
    <row r="2" spans="2:15" ht="30" customHeight="1">
      <c r="B2" s="1111" t="s">
        <v>2664</v>
      </c>
      <c r="C2" s="1111"/>
      <c r="H2" s="22"/>
      <c r="I2" s="22"/>
      <c r="J2" s="22"/>
      <c r="K2" s="22"/>
      <c r="L2" s="22"/>
      <c r="M2" s="22"/>
      <c r="N2" s="22"/>
      <c r="O2" s="22"/>
    </row>
    <row r="3" spans="2:15" ht="15.75">
      <c r="B3" s="1112"/>
      <c r="C3" s="1112"/>
    </row>
    <row r="4" spans="2:15" ht="15.75">
      <c r="B4" s="1112" t="s">
        <v>2665</v>
      </c>
      <c r="C4" s="1112"/>
    </row>
    <row r="5" spans="2:15" ht="11.1" customHeight="1">
      <c r="B5" s="1114"/>
      <c r="C5" s="1112"/>
    </row>
    <row r="6" spans="2:15" ht="15.75">
      <c r="B6" s="1112" t="s">
        <v>2671</v>
      </c>
      <c r="C6" s="1112"/>
    </row>
    <row r="7" spans="2:15" ht="15.75">
      <c r="B7" s="1112" t="s">
        <v>2666</v>
      </c>
      <c r="C7" s="1112" t="s">
        <v>2672</v>
      </c>
    </row>
    <row r="8" spans="2:15" ht="15.75">
      <c r="B8" s="1112"/>
      <c r="C8" s="1112"/>
    </row>
    <row r="9" spans="2:15" ht="15.75">
      <c r="B9" s="1112" t="s">
        <v>2667</v>
      </c>
      <c r="C9" s="1112"/>
    </row>
    <row r="10" spans="2:15" ht="24.95" customHeight="1">
      <c r="B10" s="1112" t="s">
        <v>2673</v>
      </c>
      <c r="C10" s="1112"/>
    </row>
    <row r="11" spans="2:15" ht="15.75">
      <c r="B11" s="1112" t="s">
        <v>2674</v>
      </c>
      <c r="C11" s="1112"/>
    </row>
    <row r="12" spans="2:15" ht="15.75">
      <c r="B12" s="1112"/>
      <c r="C12" s="1112"/>
    </row>
    <row r="13" spans="2:15" ht="15.75">
      <c r="B13" s="1112"/>
      <c r="C13" s="1112"/>
    </row>
    <row r="14" spans="2:15" ht="15.75">
      <c r="B14" s="1112" t="s">
        <v>2669</v>
      </c>
      <c r="C14" s="1112"/>
      <c r="J14" s="1120" t="s">
        <v>2670</v>
      </c>
    </row>
    <row r="15" spans="2:15" ht="15.75">
      <c r="B15" s="1112" t="s">
        <v>2656</v>
      </c>
      <c r="C15" s="1112"/>
    </row>
    <row r="16" spans="2:15" ht="15.75">
      <c r="B16" s="1112"/>
      <c r="C16" s="1112"/>
    </row>
    <row r="17" spans="2:15" ht="15.75">
      <c r="B17" s="1112" t="s">
        <v>2668</v>
      </c>
      <c r="C17" s="1112"/>
    </row>
    <row r="18" spans="2:15" ht="15.75">
      <c r="C18" s="1112"/>
      <c r="D18" s="38"/>
      <c r="K18" s="38"/>
    </row>
    <row r="20" spans="2:15" ht="15.75">
      <c r="B20" s="1120" t="s">
        <v>2675</v>
      </c>
    </row>
    <row r="21" spans="2:15">
      <c r="B21" s="1115"/>
      <c r="C21" s="1116"/>
      <c r="D21" s="1116"/>
      <c r="E21" s="1116"/>
      <c r="F21" s="1116"/>
      <c r="G21" s="1116"/>
      <c r="H21" s="1116"/>
      <c r="I21" s="1116"/>
      <c r="J21" s="1116"/>
      <c r="K21" s="1116"/>
      <c r="L21" s="1116"/>
      <c r="M21" s="1116"/>
      <c r="N21" s="1116"/>
      <c r="O21" s="1117"/>
    </row>
    <row r="22" spans="2:15">
      <c r="B22" s="21"/>
      <c r="O22" s="79"/>
    </row>
    <row r="23" spans="2:15">
      <c r="B23" s="21"/>
      <c r="O23" s="79"/>
    </row>
    <row r="24" spans="2:15">
      <c r="B24" s="21"/>
      <c r="O24" s="79"/>
    </row>
    <row r="25" spans="2:15">
      <c r="B25" s="21"/>
      <c r="O25" s="79"/>
    </row>
    <row r="26" spans="2:15">
      <c r="B26" s="21"/>
      <c r="O26" s="79"/>
    </row>
    <row r="27" spans="2:15">
      <c r="B27" s="21"/>
      <c r="O27" s="79"/>
    </row>
    <row r="28" spans="2:15">
      <c r="B28" s="21"/>
      <c r="O28" s="79"/>
    </row>
    <row r="29" spans="2:15">
      <c r="B29" s="21"/>
      <c r="O29" s="79"/>
    </row>
    <row r="30" spans="2:15">
      <c r="B30" s="21"/>
      <c r="O30" s="79"/>
    </row>
    <row r="31" spans="2:15">
      <c r="B31" s="21"/>
      <c r="O31" s="79"/>
    </row>
    <row r="32" spans="2:15">
      <c r="B32" s="21"/>
      <c r="O32" s="79"/>
    </row>
    <row r="33" spans="2:15">
      <c r="B33" s="21"/>
      <c r="O33" s="79"/>
    </row>
    <row r="34" spans="2:15">
      <c r="B34" s="21"/>
      <c r="O34" s="79"/>
    </row>
    <row r="35" spans="2:15">
      <c r="B35" s="21"/>
      <c r="O35" s="79"/>
    </row>
    <row r="36" spans="2:15">
      <c r="B36" s="1118"/>
      <c r="C36" s="544"/>
      <c r="D36" s="544"/>
      <c r="E36" s="544"/>
      <c r="F36" s="544"/>
      <c r="G36" s="544"/>
      <c r="H36" s="544"/>
      <c r="I36" s="544"/>
      <c r="J36" s="544"/>
      <c r="K36" s="544"/>
      <c r="L36" s="544"/>
      <c r="M36" s="544"/>
      <c r="N36" s="544"/>
      <c r="O36" s="1119"/>
    </row>
  </sheetData>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808D5-91ED-4E5C-A58A-1BA40FB80F32}">
  <sheetPr>
    <pageSetUpPr fitToPage="1"/>
  </sheetPr>
  <dimension ref="A1:O68"/>
  <sheetViews>
    <sheetView zoomScaleNormal="100" workbookViewId="0">
      <selection activeCell="C14" sqref="C14:O16"/>
    </sheetView>
  </sheetViews>
  <sheetFormatPr defaultColWidth="9.140625" defaultRowHeight="12.75"/>
  <cols>
    <col min="1" max="2" width="3.7109375" style="531" customWidth="1"/>
    <col min="3" max="3" width="9.140625" style="531"/>
    <col min="4" max="4" width="8.85546875" style="531" customWidth="1"/>
    <col min="5" max="5" width="24.140625" style="531" customWidth="1"/>
    <col min="6" max="6" width="13.140625" style="531" customWidth="1"/>
    <col min="7" max="7" width="16.28515625" style="531" customWidth="1"/>
    <col min="8" max="8" width="19" style="531" customWidth="1"/>
    <col min="9" max="9" width="9.140625" style="531"/>
    <col min="10" max="11" width="5.28515625" style="531" customWidth="1"/>
    <col min="12" max="12" width="5.140625" style="531" customWidth="1"/>
    <col min="13" max="13" width="9.140625" style="531"/>
    <col min="14" max="14" width="5.85546875" style="531" customWidth="1"/>
    <col min="15" max="16384" width="9.140625" style="531"/>
  </cols>
  <sheetData>
    <row r="1" spans="1:15" ht="18">
      <c r="A1" s="882" t="str">
        <f>'COVER PAGE'!A9</f>
        <v>LOCAL GOVERNMENT NAME:</v>
      </c>
      <c r="B1" s="695"/>
      <c r="C1" s="695"/>
      <c r="D1" s="695"/>
      <c r="E1" s="695"/>
      <c r="F1" s="695"/>
      <c r="G1" s="695"/>
      <c r="H1" s="695"/>
      <c r="I1" s="695"/>
      <c r="J1" s="695"/>
      <c r="K1" s="695"/>
      <c r="L1" s="695"/>
      <c r="M1" s="695"/>
      <c r="N1" s="695"/>
      <c r="O1" s="695"/>
    </row>
    <row r="2" spans="1:15" ht="18">
      <c r="A2" s="882" t="s">
        <v>927</v>
      </c>
      <c r="B2" s="695"/>
      <c r="C2" s="695"/>
      <c r="D2" s="695"/>
      <c r="E2" s="695"/>
      <c r="F2" s="695"/>
      <c r="G2" s="695"/>
      <c r="H2" s="695"/>
      <c r="I2" s="695"/>
      <c r="J2" s="695"/>
      <c r="K2" s="695"/>
      <c r="L2" s="695"/>
      <c r="M2" s="695"/>
      <c r="N2" s="695"/>
      <c r="O2" s="695"/>
    </row>
    <row r="3" spans="1:15" ht="18">
      <c r="A3" s="880" t="str">
        <f>'COVER PAGE'!A30</f>
        <v>FISCAL YEAR ENDING JUNE 30, 2026</v>
      </c>
      <c r="B3" s="695"/>
      <c r="C3" s="695"/>
      <c r="D3" s="695"/>
      <c r="E3" s="695"/>
      <c r="F3" s="695"/>
      <c r="G3" s="695"/>
      <c r="H3" s="695"/>
      <c r="I3" s="695"/>
      <c r="J3" s="695"/>
      <c r="K3" s="695"/>
      <c r="L3" s="695"/>
      <c r="M3" s="695"/>
      <c r="N3" s="695"/>
      <c r="O3" s="695"/>
    </row>
    <row r="5" spans="1:15">
      <c r="A5" s="696" t="s">
        <v>928</v>
      </c>
      <c r="C5" s="881" t="s">
        <v>3087</v>
      </c>
    </row>
    <row r="7" spans="1:15">
      <c r="B7" s="694" t="s">
        <v>298</v>
      </c>
      <c r="C7" s="532" t="s">
        <v>3097</v>
      </c>
    </row>
    <row r="9" spans="1:15">
      <c r="C9" s="533" t="s">
        <v>3106</v>
      </c>
    </row>
    <row r="10" spans="1:15" ht="66.75" customHeight="1">
      <c r="C10" s="1213" t="s">
        <v>2194</v>
      </c>
      <c r="D10" s="1213"/>
      <c r="E10" s="1213"/>
      <c r="F10" s="1213"/>
      <c r="G10" s="1213"/>
      <c r="H10" s="1213"/>
      <c r="I10" s="1213"/>
      <c r="J10" s="1213"/>
      <c r="K10" s="1213"/>
      <c r="L10" s="1213"/>
      <c r="M10" s="1213"/>
      <c r="N10" s="1213"/>
      <c r="O10" s="1213"/>
    </row>
    <row r="11" spans="1:15">
      <c r="C11" s="533"/>
    </row>
    <row r="12" spans="1:15">
      <c r="C12" s="1221" t="s">
        <v>807</v>
      </c>
      <c r="D12" s="1221"/>
      <c r="E12" s="1221"/>
      <c r="F12" s="1221"/>
      <c r="G12" s="1221"/>
      <c r="H12" s="1221"/>
      <c r="I12" s="1221"/>
      <c r="J12" s="1221"/>
      <c r="K12" s="1221"/>
      <c r="L12" s="1221"/>
      <c r="M12" s="1221"/>
      <c r="N12" s="1221"/>
      <c r="O12" s="1221"/>
    </row>
    <row r="13" spans="1:15">
      <c r="C13" s="533"/>
    </row>
    <row r="14" spans="1:15" ht="31.5" customHeight="1">
      <c r="C14" s="1372" t="s">
        <v>3287</v>
      </c>
      <c r="D14" s="1372"/>
      <c r="E14" s="1372"/>
      <c r="F14" s="1372"/>
      <c r="G14" s="1372"/>
      <c r="H14" s="1372"/>
      <c r="I14" s="1372"/>
      <c r="J14" s="1372"/>
      <c r="K14" s="1372"/>
      <c r="L14" s="1372"/>
      <c r="M14" s="1372"/>
      <c r="N14" s="1372"/>
      <c r="O14" s="1372"/>
    </row>
    <row r="16" spans="1:15" ht="56.25" customHeight="1">
      <c r="C16" s="1372" t="s">
        <v>3288</v>
      </c>
      <c r="D16" s="1372"/>
      <c r="E16" s="1372"/>
      <c r="F16" s="1372"/>
      <c r="G16" s="1372"/>
      <c r="H16" s="1372"/>
      <c r="I16" s="1372"/>
      <c r="J16" s="1372"/>
      <c r="K16" s="1372"/>
      <c r="L16" s="1372"/>
      <c r="M16" s="1372"/>
      <c r="N16" s="1372"/>
      <c r="O16" s="1372"/>
    </row>
    <row r="17" spans="3:15" ht="15" customHeight="1"/>
    <row r="18" spans="3:15" ht="24" customHeight="1">
      <c r="C18" s="1213" t="s">
        <v>2195</v>
      </c>
      <c r="D18" s="1213"/>
      <c r="E18" s="1213"/>
      <c r="F18" s="1213"/>
      <c r="G18" s="1213"/>
      <c r="H18" s="1213"/>
      <c r="I18" s="1213"/>
      <c r="J18" s="1213"/>
      <c r="K18" s="1213"/>
      <c r="L18" s="1213"/>
      <c r="M18" s="1213"/>
      <c r="N18" s="1213"/>
      <c r="O18" s="1213"/>
    </row>
    <row r="19" spans="3:15" ht="15" customHeight="1"/>
    <row r="20" spans="3:15">
      <c r="E20" s="579" t="s">
        <v>856</v>
      </c>
      <c r="I20" s="579" t="s">
        <v>857</v>
      </c>
    </row>
    <row r="21" spans="3:15">
      <c r="E21" s="531" t="s">
        <v>858</v>
      </c>
      <c r="I21" s="559"/>
    </row>
    <row r="22" spans="3:15">
      <c r="E22" s="531" t="s">
        <v>859</v>
      </c>
      <c r="I22" s="559"/>
    </row>
    <row r="23" spans="3:15">
      <c r="E23" s="531" t="s">
        <v>860</v>
      </c>
      <c r="I23" s="559"/>
    </row>
    <row r="24" spans="3:15">
      <c r="E24" s="531" t="s">
        <v>861</v>
      </c>
      <c r="I24" s="559"/>
    </row>
    <row r="25" spans="3:15">
      <c r="E25" s="531" t="s">
        <v>862</v>
      </c>
      <c r="I25" s="559"/>
    </row>
    <row r="26" spans="3:15">
      <c r="E26" s="531" t="s">
        <v>865</v>
      </c>
      <c r="I26" s="559"/>
    </row>
    <row r="27" spans="3:15">
      <c r="E27" s="531" t="s">
        <v>863</v>
      </c>
      <c r="I27" s="559"/>
    </row>
    <row r="28" spans="3:15" ht="12.75" customHeight="1">
      <c r="E28" s="531" t="s">
        <v>864</v>
      </c>
      <c r="I28" s="559"/>
    </row>
    <row r="29" spans="3:15">
      <c r="I29" s="691"/>
    </row>
    <row r="30" spans="3:15">
      <c r="C30" s="533" t="s">
        <v>3107</v>
      </c>
    </row>
    <row r="31" spans="3:15" ht="123.75" customHeight="1">
      <c r="C31" s="1380" t="s">
        <v>3108</v>
      </c>
      <c r="D31" s="1380"/>
      <c r="E31" s="1380"/>
      <c r="F31" s="1380"/>
      <c r="G31" s="1380"/>
      <c r="H31" s="1380"/>
      <c r="I31" s="1380"/>
      <c r="J31" s="1380"/>
      <c r="K31" s="1380"/>
      <c r="L31" s="1380"/>
      <c r="M31" s="1380"/>
      <c r="N31" s="1380"/>
      <c r="O31" s="1380"/>
    </row>
    <row r="32" spans="3:15">
      <c r="C32" s="533"/>
    </row>
    <row r="33" spans="3:15">
      <c r="C33" s="531" t="s">
        <v>1382</v>
      </c>
    </row>
    <row r="34" spans="3:15">
      <c r="C34" s="531" t="s">
        <v>1383</v>
      </c>
      <c r="N34" s="1381" t="s">
        <v>297</v>
      </c>
      <c r="O34" s="1381"/>
    </row>
    <row r="35" spans="3:15">
      <c r="C35" s="577"/>
      <c r="D35" s="577"/>
      <c r="E35" s="577"/>
      <c r="F35" s="577"/>
      <c r="G35" s="577"/>
      <c r="H35" s="577"/>
      <c r="I35" s="577"/>
      <c r="J35" s="577"/>
      <c r="K35" s="577"/>
      <c r="L35" s="577"/>
      <c r="N35" s="1382"/>
      <c r="O35" s="1382"/>
    </row>
    <row r="36" spans="3:15">
      <c r="C36" s="595"/>
      <c r="D36" s="595"/>
      <c r="E36" s="595"/>
      <c r="F36" s="595"/>
      <c r="G36" s="595"/>
      <c r="H36" s="595"/>
      <c r="I36" s="595"/>
      <c r="J36" s="595"/>
      <c r="K36" s="595"/>
      <c r="L36" s="595"/>
      <c r="N36" s="1383"/>
      <c r="O36" s="1383"/>
    </row>
    <row r="37" spans="3:15">
      <c r="C37" s="595"/>
      <c r="D37" s="595"/>
      <c r="E37" s="595"/>
      <c r="F37" s="595"/>
      <c r="G37" s="595"/>
      <c r="H37" s="595"/>
      <c r="I37" s="595"/>
      <c r="J37" s="595"/>
      <c r="K37" s="595"/>
      <c r="L37" s="595"/>
      <c r="N37" s="1382"/>
      <c r="O37" s="1382"/>
    </row>
    <row r="38" spans="3:15">
      <c r="N38" s="691"/>
      <c r="O38" s="691"/>
    </row>
    <row r="39" spans="3:15">
      <c r="C39" s="533"/>
    </row>
    <row r="40" spans="3:15">
      <c r="C40" s="531" t="s">
        <v>2198</v>
      </c>
    </row>
    <row r="41" spans="3:15">
      <c r="C41" s="531" t="s">
        <v>1383</v>
      </c>
      <c r="N41" s="1381" t="s">
        <v>297</v>
      </c>
      <c r="O41" s="1381"/>
    </row>
    <row r="42" spans="3:15" ht="12.75" customHeight="1">
      <c r="C42" s="577"/>
      <c r="D42" s="577"/>
      <c r="E42" s="577"/>
      <c r="F42" s="577"/>
      <c r="G42" s="577"/>
      <c r="H42" s="577"/>
      <c r="I42" s="577"/>
      <c r="J42" s="577"/>
      <c r="K42" s="577"/>
      <c r="L42" s="577"/>
      <c r="N42" s="1382"/>
      <c r="O42" s="1382"/>
    </row>
    <row r="43" spans="3:15" ht="15" customHeight="1">
      <c r="C43" s="595"/>
      <c r="D43" s="595"/>
      <c r="E43" s="595"/>
      <c r="F43" s="595"/>
      <c r="G43" s="595"/>
      <c r="H43" s="595"/>
      <c r="I43" s="595"/>
      <c r="J43" s="595"/>
      <c r="K43" s="595"/>
      <c r="L43" s="595"/>
      <c r="N43" s="1383"/>
      <c r="O43" s="1383"/>
    </row>
    <row r="44" spans="3:15">
      <c r="C44" s="595"/>
      <c r="D44" s="595"/>
      <c r="E44" s="595"/>
      <c r="F44" s="595"/>
      <c r="G44" s="595"/>
      <c r="H44" s="595"/>
      <c r="I44" s="595"/>
      <c r="J44" s="595"/>
      <c r="K44" s="595"/>
      <c r="L44" s="595"/>
      <c r="N44" s="1382"/>
      <c r="O44" s="1382"/>
    </row>
    <row r="45" spans="3:15">
      <c r="N45" s="691"/>
      <c r="O45" s="691"/>
    </row>
    <row r="46" spans="3:15">
      <c r="C46" s="533" t="s">
        <v>2494</v>
      </c>
    </row>
    <row r="47" spans="3:15" ht="65.25" customHeight="1">
      <c r="C47" s="1213" t="s">
        <v>2196</v>
      </c>
      <c r="D47" s="1213"/>
      <c r="E47" s="1213"/>
      <c r="F47" s="1213"/>
      <c r="G47" s="1213"/>
      <c r="H47" s="1213"/>
      <c r="I47" s="1213"/>
      <c r="J47" s="1213"/>
      <c r="K47" s="1213"/>
      <c r="L47" s="1213"/>
      <c r="M47" s="1213"/>
      <c r="N47" s="1213"/>
      <c r="O47" s="1213"/>
    </row>
    <row r="48" spans="3:15">
      <c r="N48" s="691"/>
      <c r="O48" s="691"/>
    </row>
    <row r="49" spans="1:15" ht="13.5" customHeight="1">
      <c r="C49" s="534" t="s">
        <v>3101</v>
      </c>
      <c r="D49" s="604"/>
      <c r="E49" s="604"/>
      <c r="F49" s="604"/>
      <c r="G49" s="604"/>
      <c r="H49" s="604"/>
      <c r="I49" s="604"/>
      <c r="J49" s="604"/>
      <c r="K49" s="604"/>
      <c r="L49" s="604"/>
      <c r="M49" s="604"/>
      <c r="N49" s="604"/>
      <c r="O49" s="604"/>
    </row>
    <row r="50" spans="1:15" ht="13.5" customHeight="1">
      <c r="C50" s="535" t="s">
        <v>3109</v>
      </c>
      <c r="D50" s="604"/>
      <c r="E50" s="604"/>
      <c r="F50" s="604"/>
      <c r="G50" s="604"/>
      <c r="H50" s="604"/>
      <c r="I50" s="604"/>
      <c r="J50" s="604"/>
      <c r="K50" s="604"/>
      <c r="L50" s="604"/>
      <c r="M50" s="604"/>
      <c r="N50" s="604"/>
      <c r="O50" s="604"/>
    </row>
    <row r="51" spans="1:15" ht="13.5" customHeight="1">
      <c r="C51" s="535" t="s">
        <v>3110</v>
      </c>
      <c r="D51" s="604"/>
      <c r="E51" s="604"/>
      <c r="F51" s="604"/>
      <c r="G51" s="604"/>
      <c r="H51" s="604"/>
      <c r="I51" s="604"/>
      <c r="J51" s="604"/>
      <c r="K51" s="604"/>
      <c r="L51" s="604"/>
      <c r="M51" s="604"/>
      <c r="N51" s="604"/>
      <c r="O51" s="604"/>
    </row>
    <row r="52" spans="1:15" ht="13.5" customHeight="1">
      <c r="C52" s="535" t="s">
        <v>3111</v>
      </c>
      <c r="D52" s="604"/>
      <c r="E52" s="604"/>
      <c r="F52" s="604"/>
      <c r="G52" s="604"/>
      <c r="H52" s="604"/>
      <c r="I52" s="604"/>
      <c r="J52" s="604"/>
      <c r="K52" s="604"/>
      <c r="L52" s="604"/>
      <c r="M52" s="604"/>
      <c r="N52" s="604"/>
      <c r="O52" s="604"/>
    </row>
    <row r="53" spans="1:15" ht="13.5" customHeight="1">
      <c r="C53" s="535" t="s">
        <v>3112</v>
      </c>
      <c r="D53" s="604"/>
      <c r="E53" s="604"/>
      <c r="F53" s="604"/>
      <c r="G53" s="604"/>
      <c r="H53" s="604"/>
      <c r="I53" s="604"/>
      <c r="J53" s="604"/>
      <c r="K53" s="604"/>
      <c r="L53" s="604"/>
      <c r="M53" s="604"/>
      <c r="N53" s="604"/>
      <c r="O53" s="604"/>
    </row>
    <row r="54" spans="1:15" ht="13.5" customHeight="1">
      <c r="C54" s="535" t="s">
        <v>3113</v>
      </c>
      <c r="D54" s="604"/>
      <c r="E54" s="604"/>
      <c r="F54" s="604"/>
      <c r="G54" s="604"/>
      <c r="H54" s="604"/>
      <c r="I54" s="604"/>
      <c r="J54" s="604"/>
      <c r="K54" s="604"/>
      <c r="L54" s="604"/>
      <c r="M54" s="604"/>
      <c r="N54" s="604"/>
      <c r="O54" s="604"/>
    </row>
    <row r="55" spans="1:15" ht="13.5" customHeight="1">
      <c r="C55" s="535" t="s">
        <v>3114</v>
      </c>
      <c r="D55" s="604"/>
      <c r="E55" s="604"/>
      <c r="F55" s="604"/>
      <c r="G55" s="604"/>
      <c r="H55" s="604"/>
      <c r="I55" s="604"/>
      <c r="J55" s="604"/>
      <c r="K55" s="604"/>
      <c r="L55" s="604"/>
      <c r="M55" s="604"/>
      <c r="N55" s="604"/>
      <c r="O55" s="604"/>
    </row>
    <row r="56" spans="1:15" ht="13.5" customHeight="1">
      <c r="C56" s="535"/>
      <c r="D56" s="604"/>
      <c r="E56" s="604"/>
      <c r="F56" s="604"/>
      <c r="G56" s="604"/>
      <c r="H56" s="604"/>
      <c r="I56" s="604"/>
      <c r="J56" s="604"/>
      <c r="K56" s="604"/>
      <c r="L56" s="604"/>
      <c r="M56" s="604"/>
      <c r="N56" s="604"/>
      <c r="O56" s="604"/>
    </row>
    <row r="57" spans="1:15">
      <c r="C57" s="533" t="s">
        <v>3098</v>
      </c>
    </row>
    <row r="58" spans="1:15" ht="79.5" customHeight="1">
      <c r="C58" s="1213" t="s">
        <v>3115</v>
      </c>
      <c r="D58" s="1213"/>
      <c r="E58" s="1213"/>
      <c r="F58" s="1213"/>
      <c r="G58" s="1213"/>
      <c r="H58" s="1213"/>
      <c r="I58" s="1213"/>
      <c r="J58" s="1213"/>
      <c r="K58" s="1213"/>
      <c r="L58" s="1213"/>
      <c r="M58" s="1213"/>
      <c r="N58" s="1213"/>
      <c r="O58" s="1213"/>
    </row>
    <row r="59" spans="1:15">
      <c r="C59" s="533"/>
    </row>
    <row r="60" spans="1:15" ht="12" customHeight="1">
      <c r="C60" s="533" t="s">
        <v>3099</v>
      </c>
    </row>
    <row r="61" spans="1:15" ht="52.5" customHeight="1">
      <c r="C61" s="1213" t="s">
        <v>2197</v>
      </c>
      <c r="D61" s="1213"/>
      <c r="E61" s="1213"/>
      <c r="F61" s="1213"/>
      <c r="G61" s="1213"/>
      <c r="H61" s="1213"/>
      <c r="I61" s="1213"/>
      <c r="J61" s="1213"/>
      <c r="K61" s="1213"/>
      <c r="L61" s="1213"/>
      <c r="M61" s="1213"/>
      <c r="N61" s="1213"/>
      <c r="O61" s="1213"/>
    </row>
    <row r="62" spans="1:15">
      <c r="C62" s="533"/>
    </row>
    <row r="63" spans="1:15" ht="15.75">
      <c r="A63" s="1373" t="s">
        <v>1001</v>
      </c>
      <c r="B63" s="1373"/>
      <c r="C63" s="1373"/>
      <c r="D63" s="1373"/>
      <c r="E63" s="1373"/>
      <c r="F63" s="1373"/>
      <c r="G63" s="1373"/>
      <c r="H63" s="1373"/>
      <c r="I63" s="1373"/>
      <c r="J63" s="1373"/>
      <c r="K63" s="1373"/>
      <c r="L63" s="1373"/>
      <c r="M63" s="1373"/>
      <c r="N63" s="1373"/>
      <c r="O63" s="1373"/>
    </row>
    <row r="64" spans="1:15">
      <c r="N64" s="691"/>
      <c r="O64" s="691"/>
    </row>
    <row r="65" spans="3:15">
      <c r="N65" s="691"/>
      <c r="O65" s="691"/>
    </row>
    <row r="66" spans="3:15">
      <c r="N66" s="691"/>
      <c r="O66" s="691"/>
    </row>
    <row r="67" spans="3:15">
      <c r="C67" s="533"/>
    </row>
    <row r="68" spans="3:15">
      <c r="C68" s="695"/>
      <c r="D68" s="695"/>
      <c r="E68" s="695"/>
      <c r="F68" s="695"/>
      <c r="G68" s="695"/>
      <c r="H68" s="695"/>
      <c r="I68" s="695"/>
      <c r="J68" s="695"/>
      <c r="K68" s="695"/>
      <c r="L68" s="695"/>
      <c r="M68" s="695"/>
      <c r="N68" s="695"/>
      <c r="O68" s="695"/>
    </row>
  </sheetData>
  <mergeCells count="18">
    <mergeCell ref="C14:O14"/>
    <mergeCell ref="C10:O10"/>
    <mergeCell ref="C12:O12"/>
    <mergeCell ref="C16:O16"/>
    <mergeCell ref="N37:O37"/>
    <mergeCell ref="C18:O18"/>
    <mergeCell ref="C31:O31"/>
    <mergeCell ref="N34:O34"/>
    <mergeCell ref="N35:O35"/>
    <mergeCell ref="N36:O36"/>
    <mergeCell ref="C58:O58"/>
    <mergeCell ref="C61:O61"/>
    <mergeCell ref="A63:O63"/>
    <mergeCell ref="N41:O41"/>
    <mergeCell ref="N42:O42"/>
    <mergeCell ref="N43:O43"/>
    <mergeCell ref="N44:O44"/>
    <mergeCell ref="C47:O47"/>
  </mergeCells>
  <printOptions horizontalCentered="1"/>
  <pageMargins left="0.25" right="0.25" top="0.5" bottom="0.5" header="0.5" footer="0.5"/>
  <pageSetup scale="57" orientation="portrait" horizontalDpi="360" verticalDpi="36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O74"/>
  <sheetViews>
    <sheetView zoomScale="80" zoomScaleNormal="80" workbookViewId="0">
      <selection activeCell="A2" sqref="A2:O2"/>
    </sheetView>
  </sheetViews>
  <sheetFormatPr defaultColWidth="9.140625" defaultRowHeight="12.75"/>
  <cols>
    <col min="1" max="2" width="3.7109375" style="531" customWidth="1"/>
    <col min="3" max="6" width="9.140625" style="531" customWidth="1"/>
    <col min="7" max="16384" width="9.140625" style="531"/>
  </cols>
  <sheetData>
    <row r="1" spans="1:15" ht="18">
      <c r="A1" s="1369" t="str">
        <f>'COVER PAGE'!A9</f>
        <v>LOCAL GOVERNMENT NAME:</v>
      </c>
      <c r="B1" s="1369"/>
      <c r="C1" s="1369"/>
      <c r="D1" s="1369"/>
      <c r="E1" s="1369"/>
      <c r="F1" s="1369"/>
      <c r="G1" s="1369"/>
      <c r="H1" s="1369"/>
      <c r="I1" s="1369"/>
      <c r="J1" s="1369"/>
      <c r="K1" s="1369"/>
      <c r="L1" s="1369"/>
      <c r="M1" s="1369"/>
      <c r="N1" s="1369"/>
      <c r="O1" s="1369"/>
    </row>
    <row r="2" spans="1:15" ht="18">
      <c r="A2" s="1369" t="s">
        <v>927</v>
      </c>
      <c r="B2" s="1369"/>
      <c r="C2" s="1369"/>
      <c r="D2" s="1369"/>
      <c r="E2" s="1369"/>
      <c r="F2" s="1369"/>
      <c r="G2" s="1369"/>
      <c r="H2" s="1369"/>
      <c r="I2" s="1369"/>
      <c r="J2" s="1369"/>
      <c r="K2" s="1369"/>
      <c r="L2" s="1369"/>
      <c r="M2" s="1369"/>
      <c r="N2" s="1369"/>
      <c r="O2" s="1369"/>
    </row>
    <row r="3" spans="1:15" ht="18">
      <c r="A3" s="1370" t="str">
        <f>'COVER PAGE'!A30</f>
        <v>FISCAL YEAR ENDING JUNE 30, 2026</v>
      </c>
      <c r="B3" s="1370"/>
      <c r="C3" s="1370"/>
      <c r="D3" s="1370"/>
      <c r="E3" s="1370"/>
      <c r="F3" s="1370"/>
      <c r="G3" s="1370"/>
      <c r="H3" s="1370"/>
      <c r="I3" s="1370"/>
      <c r="J3" s="1370"/>
      <c r="K3" s="1370"/>
      <c r="L3" s="1370"/>
      <c r="M3" s="1370"/>
      <c r="N3" s="1370"/>
      <c r="O3" s="1370"/>
    </row>
    <row r="4" spans="1:15" ht="12" customHeight="1">
      <c r="A4" s="880"/>
      <c r="B4" s="695"/>
      <c r="C4" s="695"/>
      <c r="D4" s="695"/>
      <c r="E4" s="695"/>
      <c r="F4" s="695"/>
      <c r="G4" s="695"/>
      <c r="H4" s="695"/>
      <c r="I4" s="695"/>
      <c r="J4" s="695"/>
      <c r="K4" s="695"/>
      <c r="L4" s="695"/>
      <c r="M4" s="695"/>
      <c r="N4" s="695"/>
      <c r="O4" s="695"/>
    </row>
    <row r="5" spans="1:15" ht="12" customHeight="1">
      <c r="A5" s="696" t="s">
        <v>928</v>
      </c>
      <c r="C5" s="881" t="s">
        <v>3087</v>
      </c>
      <c r="D5" s="695"/>
      <c r="E5" s="695"/>
      <c r="F5" s="695"/>
      <c r="G5" s="695"/>
      <c r="H5" s="695"/>
      <c r="I5" s="695"/>
      <c r="J5" s="695"/>
      <c r="K5" s="695"/>
      <c r="L5" s="695"/>
      <c r="M5" s="695"/>
      <c r="N5" s="695"/>
      <c r="O5" s="695"/>
    </row>
    <row r="6" spans="1:15" ht="12" customHeight="1">
      <c r="A6" s="696"/>
      <c r="C6" s="881"/>
      <c r="D6" s="695"/>
      <c r="E6" s="695"/>
      <c r="F6" s="695"/>
      <c r="G6" s="695"/>
      <c r="H6" s="695"/>
      <c r="I6" s="695"/>
      <c r="J6" s="695"/>
      <c r="K6" s="695"/>
      <c r="L6" s="695"/>
      <c r="M6" s="695"/>
      <c r="N6" s="695"/>
      <c r="O6" s="695"/>
    </row>
    <row r="7" spans="1:15" ht="12" customHeight="1">
      <c r="A7" s="880"/>
      <c r="B7" s="694" t="s">
        <v>298</v>
      </c>
      <c r="C7" s="532" t="s">
        <v>3097</v>
      </c>
      <c r="D7" s="695"/>
      <c r="E7" s="695"/>
      <c r="F7" s="695"/>
      <c r="G7" s="695"/>
      <c r="H7" s="695"/>
      <c r="I7" s="695"/>
      <c r="J7" s="695"/>
      <c r="K7" s="695"/>
      <c r="L7" s="695"/>
      <c r="M7" s="695"/>
      <c r="N7" s="695"/>
      <c r="O7" s="695"/>
    </row>
    <row r="9" spans="1:15">
      <c r="C9" s="533" t="s">
        <v>3116</v>
      </c>
    </row>
    <row r="10" spans="1:15" ht="77.25" customHeight="1">
      <c r="C10" s="1213" t="s">
        <v>2199</v>
      </c>
      <c r="D10" s="1213"/>
      <c r="E10" s="1213"/>
      <c r="F10" s="1213"/>
      <c r="G10" s="1213"/>
      <c r="H10" s="1213"/>
      <c r="I10" s="1213"/>
      <c r="J10" s="1213"/>
      <c r="K10" s="1213"/>
      <c r="L10" s="1213"/>
      <c r="M10" s="1213"/>
      <c r="N10" s="1213"/>
      <c r="O10" s="1213"/>
    </row>
    <row r="11" spans="1:15">
      <c r="C11" s="533"/>
    </row>
    <row r="12" spans="1:15">
      <c r="C12" s="534" t="s">
        <v>3100</v>
      </c>
    </row>
    <row r="13" spans="1:15">
      <c r="C13" s="1213" t="s">
        <v>1397</v>
      </c>
      <c r="D13" s="1213"/>
      <c r="E13" s="1213"/>
      <c r="F13" s="1213"/>
      <c r="G13" s="1213"/>
      <c r="H13" s="1213"/>
      <c r="I13" s="1213"/>
      <c r="J13" s="1213"/>
      <c r="K13" s="1213"/>
      <c r="L13" s="1213"/>
      <c r="M13" s="1213"/>
      <c r="N13" s="1213"/>
      <c r="O13" s="1213"/>
    </row>
    <row r="14" spans="1:15">
      <c r="C14" s="531" t="s">
        <v>1398</v>
      </c>
    </row>
    <row r="23" spans="2:15">
      <c r="B23" s="533" t="s">
        <v>3310</v>
      </c>
      <c r="C23" s="533" t="s">
        <v>3309</v>
      </c>
    </row>
    <row r="24" spans="2:15" s="563" customFormat="1" ht="264.60000000000002" customHeight="1">
      <c r="C24" s="1372" t="s">
        <v>3574</v>
      </c>
      <c r="D24" s="1372"/>
      <c r="E24" s="1372"/>
      <c r="F24" s="1372"/>
      <c r="G24" s="1372"/>
      <c r="H24" s="1372"/>
      <c r="I24" s="1372"/>
      <c r="J24" s="1372"/>
      <c r="K24" s="1372"/>
      <c r="L24" s="1372"/>
      <c r="M24" s="1372"/>
      <c r="N24" s="1372"/>
      <c r="O24" s="1372"/>
    </row>
    <row r="25" spans="2:15" s="563" customFormat="1" ht="27" customHeight="1">
      <c r="B25" s="1162"/>
      <c r="C25" s="1219" t="s">
        <v>3314</v>
      </c>
      <c r="D25" s="1219"/>
      <c r="E25" s="1219"/>
      <c r="F25" s="1219"/>
      <c r="G25" s="1219"/>
      <c r="H25" s="1219"/>
      <c r="I25" s="1219"/>
      <c r="J25" s="1219"/>
      <c r="K25" s="1219"/>
      <c r="L25" s="1219"/>
      <c r="M25" s="1219"/>
      <c r="N25" s="1219"/>
      <c r="O25" s="1219"/>
    </row>
    <row r="26" spans="2:15" s="563" customFormat="1">
      <c r="C26" s="531"/>
      <c r="D26" s="531"/>
      <c r="E26" s="531"/>
      <c r="F26" s="531"/>
      <c r="G26" s="531"/>
      <c r="H26" s="531"/>
      <c r="I26" s="531"/>
      <c r="J26" s="531"/>
      <c r="K26" s="531"/>
      <c r="L26" s="531"/>
      <c r="M26" s="531"/>
      <c r="N26" s="531"/>
      <c r="O26" s="531"/>
    </row>
    <row r="27" spans="2:15" s="563" customFormat="1">
      <c r="C27" s="533" t="s">
        <v>3311</v>
      </c>
      <c r="D27" s="531"/>
      <c r="E27" s="531"/>
      <c r="F27" s="531"/>
      <c r="G27" s="531"/>
      <c r="H27" s="531"/>
      <c r="I27" s="531"/>
      <c r="J27" s="531"/>
      <c r="K27" s="531"/>
      <c r="L27" s="531"/>
      <c r="M27" s="531"/>
      <c r="N27" s="531"/>
      <c r="O27" s="531"/>
    </row>
    <row r="28" spans="2:15" s="563" customFormat="1">
      <c r="C28" s="531" t="s">
        <v>3312</v>
      </c>
      <c r="D28" s="531"/>
      <c r="E28" s="531"/>
      <c r="F28" s="531"/>
      <c r="G28" s="531"/>
      <c r="H28" s="531"/>
      <c r="I28" s="531"/>
      <c r="J28" s="531"/>
      <c r="K28" s="531"/>
      <c r="L28" s="531"/>
      <c r="M28" s="531"/>
      <c r="N28" s="531"/>
      <c r="O28" s="531"/>
    </row>
    <row r="29" spans="2:15" s="563" customFormat="1">
      <c r="C29" s="531" t="s">
        <v>3313</v>
      </c>
      <c r="D29" s="531"/>
      <c r="E29" s="531"/>
      <c r="F29" s="531"/>
      <c r="G29" s="531"/>
      <c r="H29" s="531"/>
      <c r="I29" s="531"/>
      <c r="J29" s="531"/>
      <c r="K29" s="531"/>
      <c r="L29" s="531"/>
      <c r="M29" s="531"/>
      <c r="N29" s="531"/>
      <c r="O29" s="531"/>
    </row>
    <row r="30" spans="2:15" s="563" customFormat="1">
      <c r="C30" s="531"/>
      <c r="D30" s="531"/>
      <c r="E30" s="531"/>
      <c r="F30" s="531"/>
      <c r="G30" s="531"/>
      <c r="H30" s="531"/>
      <c r="I30" s="531"/>
      <c r="J30" s="531"/>
      <c r="K30" s="531"/>
      <c r="L30" s="531"/>
      <c r="M30" s="531"/>
      <c r="N30" s="531"/>
      <c r="O30" s="531"/>
    </row>
    <row r="31" spans="2:15" s="563" customFormat="1">
      <c r="C31" s="533" t="s">
        <v>3311</v>
      </c>
      <c r="D31" s="531"/>
      <c r="E31" s="531"/>
      <c r="F31" s="531"/>
      <c r="G31" s="531"/>
      <c r="H31" s="531"/>
      <c r="I31" s="531"/>
      <c r="J31" s="531"/>
      <c r="K31" s="531"/>
      <c r="L31" s="531"/>
      <c r="M31" s="531"/>
      <c r="N31" s="531"/>
      <c r="O31" s="531"/>
    </row>
    <row r="32" spans="2:15" s="563" customFormat="1">
      <c r="C32" s="531" t="s">
        <v>3312</v>
      </c>
      <c r="D32" s="531"/>
      <c r="E32" s="531"/>
      <c r="F32" s="531"/>
      <c r="G32" s="531"/>
      <c r="H32" s="531"/>
      <c r="I32" s="531"/>
      <c r="J32" s="531"/>
      <c r="K32" s="531"/>
      <c r="L32" s="531"/>
      <c r="M32" s="531"/>
      <c r="N32" s="531"/>
      <c r="O32" s="531"/>
    </row>
    <row r="33" spans="1:15" s="563" customFormat="1">
      <c r="C33" s="531" t="s">
        <v>3313</v>
      </c>
      <c r="D33" s="531"/>
      <c r="E33" s="531"/>
      <c r="F33" s="531"/>
      <c r="G33" s="531"/>
      <c r="H33" s="531"/>
      <c r="I33" s="531"/>
      <c r="J33" s="531"/>
      <c r="K33" s="531"/>
      <c r="L33" s="531"/>
      <c r="M33" s="531"/>
      <c r="N33" s="531"/>
      <c r="O33" s="531"/>
    </row>
    <row r="34" spans="1:15" s="563" customFormat="1">
      <c r="C34" s="531"/>
      <c r="D34" s="531"/>
      <c r="E34" s="531"/>
      <c r="F34" s="531"/>
      <c r="G34" s="531"/>
      <c r="H34" s="531"/>
      <c r="I34" s="531"/>
      <c r="J34" s="531"/>
      <c r="K34" s="531"/>
      <c r="L34" s="531"/>
      <c r="M34" s="531"/>
      <c r="N34" s="531"/>
      <c r="O34" s="531"/>
    </row>
    <row r="35" spans="1:15" s="563" customFormat="1">
      <c r="C35" s="533" t="s">
        <v>3311</v>
      </c>
      <c r="D35" s="531"/>
      <c r="E35" s="531"/>
      <c r="F35" s="531"/>
      <c r="G35" s="531"/>
      <c r="H35" s="531"/>
      <c r="I35" s="531"/>
      <c r="J35" s="531"/>
      <c r="K35" s="531"/>
      <c r="L35" s="531"/>
      <c r="M35" s="531"/>
      <c r="N35" s="531"/>
      <c r="O35" s="531"/>
    </row>
    <row r="36" spans="1:15" s="563" customFormat="1">
      <c r="C36" s="531" t="s">
        <v>3312</v>
      </c>
      <c r="D36" s="531"/>
      <c r="E36" s="531"/>
      <c r="F36" s="531"/>
      <c r="G36" s="531"/>
      <c r="H36" s="531"/>
      <c r="I36" s="531"/>
      <c r="J36" s="531"/>
      <c r="K36" s="531"/>
      <c r="L36" s="531"/>
      <c r="M36" s="531"/>
      <c r="N36" s="531"/>
      <c r="O36" s="531"/>
    </row>
    <row r="37" spans="1:15" s="563" customFormat="1">
      <c r="C37" s="531" t="s">
        <v>3313</v>
      </c>
      <c r="D37" s="531"/>
      <c r="E37" s="531"/>
      <c r="F37" s="531"/>
      <c r="G37" s="531"/>
      <c r="H37" s="531"/>
      <c r="I37" s="531"/>
      <c r="J37" s="531"/>
      <c r="K37" s="531"/>
      <c r="L37" s="531"/>
      <c r="M37" s="531"/>
      <c r="N37" s="531"/>
      <c r="O37" s="531"/>
    </row>
    <row r="39" spans="1:15">
      <c r="A39" s="696" t="s">
        <v>282</v>
      </c>
      <c r="C39" s="532" t="s">
        <v>289</v>
      </c>
    </row>
    <row r="41" spans="1:15" ht="27" customHeight="1">
      <c r="B41" s="883" t="s">
        <v>929</v>
      </c>
      <c r="C41" s="1219" t="s">
        <v>1244</v>
      </c>
      <c r="D41" s="1219"/>
      <c r="E41" s="1219"/>
      <c r="F41" s="1219"/>
      <c r="G41" s="1219"/>
      <c r="H41" s="1219"/>
      <c r="I41" s="1219"/>
      <c r="J41" s="1219"/>
      <c r="K41" s="1219"/>
      <c r="L41" s="1219"/>
      <c r="M41" s="1219"/>
      <c r="N41" s="1219"/>
      <c r="O41" s="1219"/>
    </row>
    <row r="42" spans="1:15" ht="27" customHeight="1">
      <c r="B42" s="694"/>
      <c r="C42" s="1213" t="s">
        <v>2200</v>
      </c>
      <c r="D42" s="1213"/>
      <c r="E42" s="1213"/>
      <c r="F42" s="1213"/>
      <c r="G42" s="1213"/>
      <c r="H42" s="1213"/>
      <c r="I42" s="1213"/>
      <c r="J42" s="1213"/>
      <c r="K42" s="1213"/>
      <c r="L42" s="1213"/>
      <c r="M42" s="1213"/>
      <c r="N42" s="1213"/>
      <c r="O42" s="1213"/>
    </row>
    <row r="43" spans="1:15">
      <c r="C43" s="531" t="s">
        <v>1363</v>
      </c>
    </row>
    <row r="52" spans="2:15" ht="26.25" customHeight="1">
      <c r="B52" s="883" t="s">
        <v>74</v>
      </c>
      <c r="C52" s="1219" t="s">
        <v>2201</v>
      </c>
      <c r="D52" s="1219"/>
      <c r="E52" s="1219"/>
      <c r="F52" s="1219"/>
      <c r="G52" s="1219"/>
      <c r="H52" s="1219"/>
      <c r="I52" s="1219"/>
      <c r="J52" s="1219"/>
      <c r="K52" s="1219"/>
      <c r="L52" s="1219"/>
      <c r="M52" s="1219"/>
      <c r="N52" s="1219"/>
      <c r="O52" s="1219"/>
    </row>
    <row r="53" spans="2:15" ht="39" customHeight="1">
      <c r="B53" s="694"/>
      <c r="C53" s="1213" t="s">
        <v>2202</v>
      </c>
      <c r="D53" s="1213"/>
      <c r="E53" s="1213"/>
      <c r="F53" s="1213"/>
      <c r="G53" s="1213"/>
      <c r="H53" s="1213"/>
      <c r="I53" s="1213"/>
      <c r="J53" s="1213"/>
      <c r="K53" s="1213"/>
      <c r="L53" s="1213"/>
      <c r="M53" s="1213"/>
      <c r="N53" s="1213"/>
      <c r="O53" s="1213"/>
    </row>
    <row r="54" spans="2:15">
      <c r="C54" s="531" t="s">
        <v>1363</v>
      </c>
    </row>
    <row r="63" spans="2:15" ht="24.75" customHeight="1">
      <c r="B63" s="883" t="s">
        <v>369</v>
      </c>
      <c r="C63" s="1219" t="s">
        <v>2203</v>
      </c>
      <c r="D63" s="1219"/>
      <c r="E63" s="1219"/>
      <c r="F63" s="1219"/>
      <c r="G63" s="1219"/>
      <c r="H63" s="1219"/>
      <c r="I63" s="1219"/>
      <c r="J63" s="1219"/>
      <c r="K63" s="1219"/>
      <c r="L63" s="1219"/>
      <c r="M63" s="1219"/>
      <c r="N63" s="1219"/>
      <c r="O63" s="1219"/>
    </row>
    <row r="64" spans="2:15" ht="25.5" customHeight="1">
      <c r="B64" s="533"/>
      <c r="C64" s="1213" t="s">
        <v>2204</v>
      </c>
      <c r="D64" s="1213"/>
      <c r="E64" s="1213"/>
      <c r="F64" s="1213"/>
      <c r="G64" s="1213"/>
      <c r="H64" s="1213"/>
      <c r="I64" s="1213"/>
      <c r="J64" s="1213"/>
      <c r="K64" s="1213"/>
      <c r="L64" s="1213"/>
      <c r="M64" s="1213"/>
      <c r="N64" s="1213"/>
      <c r="O64" s="1213"/>
    </row>
    <row r="65" spans="1:15">
      <c r="C65" s="531" t="s">
        <v>1363</v>
      </c>
    </row>
    <row r="74" spans="1:15" ht="15.75">
      <c r="A74" s="1373" t="s">
        <v>1002</v>
      </c>
      <c r="B74" s="1373"/>
      <c r="C74" s="1373"/>
      <c r="D74" s="1373"/>
      <c r="E74" s="1373"/>
      <c r="F74" s="1373"/>
      <c r="G74" s="1373"/>
      <c r="H74" s="1373"/>
      <c r="I74" s="1373"/>
      <c r="J74" s="1373"/>
      <c r="K74" s="1373"/>
      <c r="L74" s="1373"/>
      <c r="M74" s="1373"/>
      <c r="N74" s="1373"/>
      <c r="O74" s="1373"/>
    </row>
  </sheetData>
  <mergeCells count="14">
    <mergeCell ref="A74:O74"/>
    <mergeCell ref="A1:O1"/>
    <mergeCell ref="A2:O2"/>
    <mergeCell ref="A3:O3"/>
    <mergeCell ref="C10:O10"/>
    <mergeCell ref="C13:O13"/>
    <mergeCell ref="C41:O41"/>
    <mergeCell ref="C42:O42"/>
    <mergeCell ref="C52:O52"/>
    <mergeCell ref="C53:O53"/>
    <mergeCell ref="C63:O63"/>
    <mergeCell ref="C64:O64"/>
    <mergeCell ref="C24:O24"/>
    <mergeCell ref="C25:O25"/>
  </mergeCells>
  <printOptions horizontalCentered="1" verticalCentered="1"/>
  <pageMargins left="0.25" right="0.25" top="1" bottom="1" header="0.5" footer="0.5"/>
  <pageSetup scale="43" orientation="portrait" horizontalDpi="360" verticalDpi="36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workbookViewId="0">
      <selection activeCell="Q50" sqref="Q50"/>
    </sheetView>
  </sheetViews>
  <sheetFormatPr defaultColWidth="9.140625" defaultRowHeight="12.75"/>
  <cols>
    <col min="1" max="2" width="3.7109375" style="531" customWidth="1"/>
    <col min="3" max="16384" width="9.140625" style="531"/>
  </cols>
  <sheetData>
    <row r="1" spans="1:17" ht="18">
      <c r="A1" s="1369" t="str">
        <f>'COVER PAGE'!A9</f>
        <v>LOCAL GOVERNMENT NAME:</v>
      </c>
      <c r="B1" s="1369"/>
      <c r="C1" s="1369"/>
      <c r="D1" s="1369"/>
      <c r="E1" s="1369"/>
      <c r="F1" s="1369"/>
      <c r="G1" s="1369"/>
      <c r="H1" s="1369"/>
      <c r="I1" s="1369"/>
      <c r="J1" s="1369"/>
      <c r="K1" s="1369"/>
      <c r="L1" s="1369"/>
      <c r="M1" s="1369"/>
      <c r="N1" s="1369"/>
      <c r="O1" s="1369"/>
    </row>
    <row r="2" spans="1:17" ht="18">
      <c r="A2" s="1369" t="s">
        <v>927</v>
      </c>
      <c r="B2" s="1369"/>
      <c r="C2" s="1369"/>
      <c r="D2" s="1369"/>
      <c r="E2" s="1369"/>
      <c r="F2" s="1369"/>
      <c r="G2" s="1369"/>
      <c r="H2" s="1369"/>
      <c r="I2" s="1369"/>
      <c r="J2" s="1369"/>
      <c r="K2" s="1369"/>
      <c r="L2" s="1369"/>
      <c r="M2" s="1369"/>
      <c r="N2" s="1369"/>
      <c r="O2" s="1369"/>
    </row>
    <row r="3" spans="1:17" ht="18">
      <c r="A3" s="1370" t="str">
        <f>'COVER PAGE'!A30</f>
        <v>FISCAL YEAR ENDING JUNE 30, 2026</v>
      </c>
      <c r="B3" s="1370"/>
      <c r="C3" s="1370"/>
      <c r="D3" s="1370"/>
      <c r="E3" s="1370"/>
      <c r="F3" s="1370"/>
      <c r="G3" s="1370"/>
      <c r="H3" s="1370"/>
      <c r="I3" s="1370"/>
      <c r="J3" s="1370"/>
      <c r="K3" s="1370"/>
      <c r="L3" s="1370"/>
      <c r="M3" s="1370"/>
      <c r="N3" s="1370"/>
      <c r="O3" s="1370"/>
    </row>
    <row r="6" spans="1:17">
      <c r="A6" s="696" t="s">
        <v>273</v>
      </c>
      <c r="C6" s="881" t="s">
        <v>274</v>
      </c>
    </row>
    <row r="8" spans="1:17">
      <c r="B8" s="694" t="s">
        <v>929</v>
      </c>
      <c r="C8" s="532" t="s">
        <v>275</v>
      </c>
    </row>
    <row r="10" spans="1:17" ht="64.5" customHeight="1">
      <c r="C10" s="1213" t="s">
        <v>2205</v>
      </c>
      <c r="D10" s="1213"/>
      <c r="E10" s="1213"/>
      <c r="F10" s="1213"/>
      <c r="G10" s="1213"/>
      <c r="H10" s="1213"/>
      <c r="I10" s="1213"/>
      <c r="J10" s="1213"/>
      <c r="K10" s="1213"/>
      <c r="L10" s="1213"/>
      <c r="M10" s="1213"/>
      <c r="N10" s="1213"/>
      <c r="O10" s="1213"/>
    </row>
    <row r="12" spans="1:17" ht="51.75" customHeight="1">
      <c r="C12" s="1213" t="s">
        <v>2206</v>
      </c>
      <c r="D12" s="1213"/>
      <c r="E12" s="1213"/>
      <c r="F12" s="1213"/>
      <c r="G12" s="1213"/>
      <c r="H12" s="1213"/>
      <c r="I12" s="1213"/>
      <c r="J12" s="1213"/>
      <c r="K12" s="1213"/>
      <c r="L12" s="1213"/>
      <c r="M12" s="1213"/>
      <c r="N12" s="1213"/>
      <c r="O12" s="1213"/>
    </row>
    <row r="14" spans="1:17" ht="26.25" customHeight="1">
      <c r="C14" s="1213" t="s">
        <v>2207</v>
      </c>
      <c r="D14" s="1213"/>
      <c r="E14" s="1213"/>
      <c r="F14" s="1213"/>
      <c r="G14" s="1213"/>
      <c r="H14" s="1213"/>
      <c r="I14" s="1213"/>
      <c r="J14" s="1213"/>
      <c r="K14" s="1213"/>
      <c r="L14" s="1213"/>
      <c r="M14" s="1213"/>
      <c r="N14" s="1213"/>
      <c r="O14" s="1213"/>
    </row>
    <row r="16" spans="1:17" ht="37.15" customHeight="1">
      <c r="C16" s="1213" t="s">
        <v>3153</v>
      </c>
      <c r="D16" s="1213"/>
      <c r="E16" s="1213"/>
      <c r="F16" s="1213"/>
      <c r="G16" s="1213"/>
      <c r="H16" s="1213"/>
      <c r="I16" s="1213"/>
      <c r="J16" s="1213"/>
      <c r="K16" s="1213"/>
      <c r="L16" s="1213"/>
      <c r="M16" s="1213"/>
      <c r="N16" s="1213"/>
      <c r="O16" s="1213"/>
      <c r="Q16" s="1150"/>
    </row>
    <row r="18" spans="2:15" ht="37.5" customHeight="1">
      <c r="C18" s="1213" t="s">
        <v>2208</v>
      </c>
      <c r="D18" s="1213"/>
      <c r="E18" s="1213"/>
      <c r="F18" s="1213"/>
      <c r="G18" s="1213"/>
      <c r="H18" s="1213"/>
      <c r="I18" s="1213"/>
      <c r="J18" s="1213"/>
      <c r="K18" s="1213"/>
      <c r="L18" s="1213"/>
      <c r="M18" s="1213"/>
      <c r="N18" s="1213"/>
      <c r="O18" s="1213"/>
    </row>
    <row r="20" spans="2:15">
      <c r="B20" s="694" t="s">
        <v>74</v>
      </c>
      <c r="C20" s="532" t="s">
        <v>372</v>
      </c>
    </row>
    <row r="22" spans="2:15">
      <c r="C22" s="531" t="s">
        <v>1220</v>
      </c>
    </row>
    <row r="23" spans="2:15">
      <c r="C23" s="531" t="s">
        <v>373</v>
      </c>
    </row>
    <row r="24" spans="2:15">
      <c r="C24" s="531" t="s">
        <v>373</v>
      </c>
    </row>
    <row r="25" spans="2:15">
      <c r="C25" s="531" t="s">
        <v>373</v>
      </c>
    </row>
    <row r="26" spans="2:15">
      <c r="C26" s="531" t="s">
        <v>373</v>
      </c>
    </row>
    <row r="27" spans="2:15">
      <c r="C27" s="531" t="s">
        <v>373</v>
      </c>
    </row>
    <row r="28" spans="2:15">
      <c r="C28" s="531" t="s">
        <v>373</v>
      </c>
    </row>
    <row r="29" spans="2:15">
      <c r="C29" s="531" t="s">
        <v>373</v>
      </c>
    </row>
    <row r="30" spans="2:15">
      <c r="C30" s="531" t="s">
        <v>373</v>
      </c>
    </row>
    <row r="31" spans="2:15">
      <c r="C31" s="531" t="s">
        <v>373</v>
      </c>
    </row>
    <row r="32" spans="2:15">
      <c r="C32" s="531" t="s">
        <v>373</v>
      </c>
    </row>
    <row r="33" spans="2:15">
      <c r="C33" s="531" t="s">
        <v>373</v>
      </c>
    </row>
    <row r="35" spans="2:15">
      <c r="B35" s="694" t="s">
        <v>369</v>
      </c>
      <c r="C35" s="532" t="s">
        <v>374</v>
      </c>
    </row>
    <row r="37" spans="2:15">
      <c r="C37" s="531" t="s">
        <v>56</v>
      </c>
    </row>
    <row r="38" spans="2:15">
      <c r="C38" s="531" t="s">
        <v>373</v>
      </c>
    </row>
    <row r="39" spans="2:15">
      <c r="C39" s="531" t="s">
        <v>373</v>
      </c>
    </row>
    <row r="40" spans="2:15">
      <c r="C40" s="531" t="s">
        <v>373</v>
      </c>
    </row>
    <row r="41" spans="2:15">
      <c r="C41" s="531" t="s">
        <v>373</v>
      </c>
    </row>
    <row r="42" spans="2:15">
      <c r="C42" s="531" t="s">
        <v>373</v>
      </c>
    </row>
    <row r="43" spans="2:15">
      <c r="C43" s="531" t="s">
        <v>373</v>
      </c>
    </row>
    <row r="44" spans="2:15">
      <c r="C44" s="531" t="s">
        <v>373</v>
      </c>
    </row>
    <row r="45" spans="2:15">
      <c r="C45" s="531" t="s">
        <v>373</v>
      </c>
    </row>
    <row r="46" spans="2:15">
      <c r="C46" s="531" t="s">
        <v>373</v>
      </c>
    </row>
    <row r="47" spans="2:15">
      <c r="C47" s="531" t="s">
        <v>373</v>
      </c>
    </row>
    <row r="48" spans="2:15">
      <c r="C48" s="531" t="s">
        <v>373</v>
      </c>
    </row>
    <row r="50" spans="1:17">
      <c r="B50" s="694" t="s">
        <v>2631</v>
      </c>
      <c r="C50" s="532" t="s">
        <v>2632</v>
      </c>
      <c r="Q50" s="531" t="s">
        <v>2633</v>
      </c>
    </row>
    <row r="52" spans="1:17">
      <c r="C52" s="531" t="s">
        <v>2637</v>
      </c>
    </row>
    <row r="53" spans="1:17">
      <c r="C53" s="531" t="s">
        <v>2636</v>
      </c>
    </row>
    <row r="55" spans="1:17" ht="15.75">
      <c r="A55" s="1373" t="s">
        <v>1003</v>
      </c>
      <c r="B55" s="1373"/>
      <c r="C55" s="1373"/>
      <c r="D55" s="1373"/>
      <c r="E55" s="1373"/>
      <c r="F55" s="1373"/>
      <c r="G55" s="1373"/>
      <c r="H55" s="1373"/>
      <c r="I55" s="1373"/>
      <c r="J55" s="1373"/>
      <c r="K55" s="1373"/>
      <c r="L55" s="1373"/>
      <c r="M55" s="1373"/>
      <c r="N55" s="1373"/>
      <c r="O55" s="1373"/>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67" orientation="portrait" horizontalDpi="360" verticalDpi="360"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sqref="A1:L1"/>
    </sheetView>
  </sheetViews>
  <sheetFormatPr defaultRowHeight="12.75"/>
  <cols>
    <col min="1" max="2" width="3.7109375" customWidth="1"/>
    <col min="9" max="12" width="14.7109375" customWidth="1"/>
  </cols>
  <sheetData>
    <row r="1" spans="1:15" ht="18">
      <c r="A1" s="1355" t="str">
        <f>'COVER PAGE'!A9</f>
        <v>LOCAL GOVERNMENT NAME:</v>
      </c>
      <c r="B1" s="1231"/>
      <c r="C1" s="1231"/>
      <c r="D1" s="1231"/>
      <c r="E1" s="1231"/>
      <c r="F1" s="1231"/>
      <c r="G1" s="1231"/>
      <c r="H1" s="1231"/>
      <c r="I1" s="1231"/>
      <c r="J1" s="1231"/>
      <c r="K1" s="1231"/>
      <c r="L1" s="1231"/>
      <c r="M1" s="2"/>
      <c r="N1" s="2"/>
      <c r="O1" s="2"/>
    </row>
    <row r="2" spans="1:15" ht="18">
      <c r="A2" s="1355" t="s">
        <v>927</v>
      </c>
      <c r="B2" s="1231"/>
      <c r="C2" s="1231"/>
      <c r="D2" s="1231"/>
      <c r="E2" s="1231"/>
      <c r="F2" s="1231"/>
      <c r="G2" s="1231"/>
      <c r="H2" s="1231"/>
      <c r="I2" s="1231"/>
      <c r="J2" s="1231"/>
      <c r="K2" s="1231"/>
      <c r="L2" s="1231"/>
      <c r="M2" s="2"/>
      <c r="N2" s="2"/>
      <c r="O2" s="2"/>
    </row>
    <row r="3" spans="1:15" ht="18">
      <c r="A3" s="1356" t="str">
        <f>'COVER PAGE'!A30</f>
        <v>FISCAL YEAR ENDING JUNE 30, 2026</v>
      </c>
      <c r="B3" s="1231"/>
      <c r="C3" s="1231"/>
      <c r="D3" s="1231"/>
      <c r="E3" s="1231"/>
      <c r="F3" s="1231"/>
      <c r="G3" s="1231"/>
      <c r="H3" s="1231"/>
      <c r="I3" s="1231"/>
      <c r="J3" s="1231"/>
      <c r="K3" s="1231"/>
      <c r="L3" s="1231"/>
      <c r="M3" s="2"/>
      <c r="N3" s="2"/>
      <c r="O3" s="2"/>
    </row>
    <row r="4" spans="1:15" ht="18">
      <c r="A4" s="175"/>
      <c r="B4" s="30"/>
      <c r="C4" s="30"/>
      <c r="D4" s="30"/>
      <c r="E4" s="30"/>
      <c r="F4" s="30"/>
      <c r="G4" s="30"/>
      <c r="H4" s="30"/>
      <c r="I4" s="30"/>
      <c r="J4" s="30"/>
      <c r="K4" s="30"/>
      <c r="L4" s="30"/>
      <c r="M4" s="2"/>
      <c r="N4" s="2"/>
      <c r="O4" s="2"/>
    </row>
    <row r="5" spans="1:15">
      <c r="A5" s="13" t="s">
        <v>57</v>
      </c>
      <c r="C5" s="16" t="s">
        <v>58</v>
      </c>
    </row>
    <row r="7" spans="1:15" ht="12.75" customHeight="1">
      <c r="B7" s="14" t="s">
        <v>929</v>
      </c>
      <c r="C7" s="16" t="s">
        <v>59</v>
      </c>
    </row>
    <row r="8" spans="1:15" ht="24.75" customHeight="1">
      <c r="C8" s="1372" t="s">
        <v>2067</v>
      </c>
      <c r="D8" s="1372"/>
      <c r="E8" s="1372"/>
      <c r="F8" s="1372"/>
      <c r="G8" s="1372"/>
      <c r="H8" s="1372"/>
      <c r="I8" s="1372"/>
      <c r="J8" s="1372"/>
      <c r="K8" s="1372"/>
      <c r="L8" s="1372"/>
    </row>
    <row r="9" spans="1:15" ht="12.75" customHeight="1">
      <c r="C9" s="551" t="s">
        <v>1464</v>
      </c>
      <c r="D9" s="531"/>
      <c r="E9" s="531"/>
      <c r="F9" s="531"/>
      <c r="G9" s="531"/>
      <c r="H9" s="531"/>
      <c r="I9" s="1398">
        <v>0</v>
      </c>
      <c r="J9" s="1398"/>
    </row>
    <row r="10" spans="1:15" ht="12.75" customHeight="1">
      <c r="C10" s="551" t="s">
        <v>1465</v>
      </c>
      <c r="D10" s="531"/>
      <c r="E10" s="531"/>
      <c r="F10" s="531"/>
      <c r="G10" s="531"/>
      <c r="H10" s="531"/>
      <c r="I10" s="1398">
        <v>0</v>
      </c>
      <c r="J10" s="1398"/>
    </row>
    <row r="11" spans="1:15" ht="12.75" customHeight="1">
      <c r="C11" s="551" t="s">
        <v>1381</v>
      </c>
      <c r="D11" s="531"/>
      <c r="E11" s="531"/>
      <c r="F11" s="531"/>
      <c r="G11" s="531"/>
      <c r="H11" s="531"/>
      <c r="I11" s="1398">
        <v>0</v>
      </c>
      <c r="J11" s="1398"/>
    </row>
    <row r="12" spans="1:15" ht="12.75" customHeight="1">
      <c r="C12" s="1388" t="s">
        <v>1466</v>
      </c>
      <c r="D12" s="1388"/>
      <c r="E12" s="1388"/>
      <c r="F12" s="1388"/>
      <c r="G12" s="1388"/>
      <c r="H12" s="1388"/>
      <c r="I12" s="1399">
        <f>SUM(I9:J11)</f>
        <v>0</v>
      </c>
      <c r="J12" s="1399"/>
    </row>
    <row r="13" spans="1:15" ht="12.75" customHeight="1">
      <c r="C13" s="551" t="s">
        <v>1467</v>
      </c>
      <c r="D13" s="531"/>
      <c r="E13" s="531"/>
      <c r="F13" s="531"/>
      <c r="G13" s="531"/>
      <c r="H13" s="531"/>
      <c r="I13" s="1398">
        <v>0</v>
      </c>
      <c r="J13" s="1398"/>
    </row>
    <row r="14" spans="1:15" ht="12.75" customHeight="1" thickBot="1">
      <c r="C14" s="552" t="s">
        <v>1468</v>
      </c>
      <c r="D14" s="531"/>
      <c r="E14" s="531"/>
      <c r="F14" s="531"/>
      <c r="G14" s="531"/>
      <c r="H14" s="531"/>
      <c r="I14" s="1397">
        <f>I12+I13</f>
        <v>0</v>
      </c>
      <c r="J14" s="1397"/>
    </row>
    <row r="15" spans="1:15" ht="12.75" customHeight="1" thickTop="1">
      <c r="C15" s="531"/>
      <c r="D15" s="531"/>
      <c r="E15" s="531"/>
      <c r="F15" s="531"/>
      <c r="G15" s="531"/>
      <c r="H15" s="531"/>
      <c r="I15" s="553"/>
      <c r="J15" s="531"/>
    </row>
    <row r="16" spans="1:15" ht="12.75" customHeight="1">
      <c r="C16" s="531" t="s">
        <v>2068</v>
      </c>
      <c r="D16" s="531"/>
      <c r="E16" s="531"/>
      <c r="F16" s="531"/>
      <c r="G16" s="531"/>
      <c r="H16" s="531"/>
      <c r="I16" s="531"/>
      <c r="J16" s="531"/>
    </row>
    <row r="17" spans="3:10" ht="10.5" customHeight="1">
      <c r="C17" s="531"/>
      <c r="D17" s="531"/>
      <c r="E17" s="531"/>
      <c r="F17" s="531"/>
      <c r="G17" s="531"/>
      <c r="H17" s="531"/>
      <c r="I17" s="531"/>
      <c r="J17" s="531"/>
    </row>
    <row r="18" spans="3:10" ht="12.75" customHeight="1">
      <c r="C18" s="556"/>
      <c r="D18" s="531"/>
      <c r="E18" s="531"/>
      <c r="F18" s="1381" t="s">
        <v>1469</v>
      </c>
      <c r="G18" s="1381"/>
    </row>
    <row r="19" spans="3:10" ht="12.75" customHeight="1">
      <c r="C19" s="531" t="s">
        <v>1470</v>
      </c>
      <c r="D19" s="551"/>
      <c r="E19" s="551"/>
      <c r="F19" s="1391"/>
      <c r="G19" s="1391"/>
    </row>
    <row r="20" spans="3:10" ht="12.75" customHeight="1">
      <c r="C20" s="547" t="s">
        <v>1471</v>
      </c>
      <c r="D20" s="535"/>
      <c r="E20" s="551"/>
      <c r="F20" s="554"/>
    </row>
    <row r="21" spans="3:10" ht="12.75" customHeight="1">
      <c r="C21" s="1396" t="s">
        <v>1472</v>
      </c>
      <c r="D21" s="1396"/>
      <c r="E21" s="1396"/>
      <c r="F21" s="1395"/>
      <c r="G21" s="1395"/>
    </row>
    <row r="22" spans="3:10" ht="12.75" customHeight="1">
      <c r="C22" s="1396" t="s">
        <v>1473</v>
      </c>
      <c r="D22" s="1396"/>
      <c r="E22" s="1396"/>
      <c r="F22" s="1395"/>
      <c r="G22" s="1395"/>
    </row>
    <row r="23" spans="3:10" ht="12.75" customHeight="1">
      <c r="C23" s="1386" t="s">
        <v>1474</v>
      </c>
      <c r="D23" s="1386"/>
      <c r="E23" s="1386"/>
      <c r="F23" s="1395"/>
      <c r="G23" s="1395"/>
    </row>
    <row r="24" spans="3:10" ht="12.75" customHeight="1">
      <c r="C24" s="1386" t="s">
        <v>1475</v>
      </c>
      <c r="D24" s="1386"/>
      <c r="E24" s="1386"/>
      <c r="F24" s="1395"/>
      <c r="G24" s="1395"/>
    </row>
    <row r="25" spans="3:10" ht="12.75" customHeight="1">
      <c r="C25" s="1386" t="s">
        <v>1475</v>
      </c>
      <c r="D25" s="1386"/>
      <c r="E25" s="1386"/>
      <c r="F25" s="1392"/>
      <c r="G25" s="1392"/>
    </row>
    <row r="26" spans="3:10" ht="12.75" customHeight="1" thickBot="1">
      <c r="C26" s="1388" t="s">
        <v>1476</v>
      </c>
      <c r="D26" s="1388"/>
      <c r="E26" s="1388"/>
      <c r="F26" s="1393">
        <f>SUM(F21+F22+F23+F24+F25)</f>
        <v>0</v>
      </c>
      <c r="G26" s="1393"/>
    </row>
    <row r="27" spans="3:10" ht="12.75" customHeight="1" thickTop="1"/>
    <row r="28" spans="3:10" ht="12.75" customHeight="1">
      <c r="C28" s="558" t="s">
        <v>781</v>
      </c>
      <c r="D28" s="557"/>
      <c r="E28" s="557"/>
      <c r="F28" s="531"/>
      <c r="G28" s="531"/>
      <c r="H28" s="1394" t="s">
        <v>1477</v>
      </c>
      <c r="I28" s="1394"/>
      <c r="J28" s="1394"/>
    </row>
    <row r="29" spans="3:10" ht="12.75" customHeight="1">
      <c r="C29" s="1389" t="s">
        <v>1478</v>
      </c>
      <c r="D29" s="1389"/>
      <c r="E29" s="1389"/>
      <c r="F29" s="565" t="s">
        <v>235</v>
      </c>
      <c r="G29" s="531"/>
      <c r="H29" s="559" t="s">
        <v>1479</v>
      </c>
      <c r="I29" s="559" t="s">
        <v>1480</v>
      </c>
      <c r="J29" s="559" t="s">
        <v>1481</v>
      </c>
    </row>
    <row r="30" spans="3:10" ht="12.75" customHeight="1">
      <c r="C30" s="1386" t="s">
        <v>1482</v>
      </c>
      <c r="D30" s="1386"/>
      <c r="E30" s="1386"/>
      <c r="F30" s="554"/>
      <c r="G30" s="531"/>
      <c r="H30" s="566"/>
      <c r="I30" s="566"/>
      <c r="J30" s="566"/>
    </row>
    <row r="31" spans="3:10" ht="12.75" customHeight="1">
      <c r="C31" s="1386" t="s">
        <v>1483</v>
      </c>
      <c r="D31" s="1386"/>
      <c r="E31" s="1386"/>
      <c r="F31" s="555"/>
      <c r="G31" s="531"/>
      <c r="H31" s="555"/>
      <c r="I31" s="555"/>
      <c r="J31" s="555"/>
    </row>
    <row r="32" spans="3:10" ht="12.75" customHeight="1">
      <c r="C32" s="1386" t="s">
        <v>1484</v>
      </c>
      <c r="D32" s="1386"/>
      <c r="E32" s="1386"/>
      <c r="F32" s="555"/>
      <c r="G32" s="531"/>
      <c r="H32" s="555"/>
      <c r="I32" s="555"/>
      <c r="J32" s="555"/>
    </row>
    <row r="33" spans="2:10" ht="12.75" customHeight="1">
      <c r="C33" s="1386" t="s">
        <v>237</v>
      </c>
      <c r="D33" s="1386"/>
      <c r="E33" s="1386"/>
      <c r="F33" s="555"/>
      <c r="G33" s="531"/>
      <c r="H33" s="555"/>
      <c r="I33" s="555"/>
      <c r="J33" s="555"/>
    </row>
    <row r="34" spans="2:10" ht="12.75" customHeight="1">
      <c r="C34" s="1386" t="s">
        <v>1485</v>
      </c>
      <c r="D34" s="1386"/>
      <c r="E34" s="1386"/>
      <c r="F34" s="555"/>
      <c r="G34" s="531"/>
      <c r="H34" s="555"/>
      <c r="I34" s="555"/>
      <c r="J34" s="555"/>
    </row>
    <row r="35" spans="2:10" ht="12.75" customHeight="1">
      <c r="C35" s="1386" t="s">
        <v>1485</v>
      </c>
      <c r="D35" s="1386"/>
      <c r="E35" s="1386"/>
      <c r="F35" s="555"/>
      <c r="G35" s="531"/>
      <c r="H35" s="555"/>
      <c r="I35" s="555"/>
      <c r="J35" s="555"/>
    </row>
    <row r="36" spans="2:10" ht="12.75" customHeight="1">
      <c r="C36" s="1386" t="s">
        <v>1485</v>
      </c>
      <c r="D36" s="1386"/>
      <c r="E36" s="1386"/>
      <c r="F36" s="561"/>
      <c r="G36" s="531"/>
      <c r="H36" s="561"/>
      <c r="I36" s="561"/>
      <c r="J36" s="561"/>
    </row>
    <row r="37" spans="2:10" ht="27.75" customHeight="1">
      <c r="C37" s="1388" t="s">
        <v>1486</v>
      </c>
      <c r="D37" s="1388"/>
      <c r="E37" s="1388"/>
      <c r="F37" s="562">
        <f>SUM(F30:F36)</f>
        <v>0</v>
      </c>
      <c r="G37" s="531"/>
      <c r="H37" s="562">
        <f t="shared" ref="H37:J37" si="0">SUM(H30:H36)</f>
        <v>0</v>
      </c>
      <c r="I37" s="562">
        <f t="shared" si="0"/>
        <v>0</v>
      </c>
      <c r="J37" s="562">
        <f t="shared" si="0"/>
        <v>0</v>
      </c>
    </row>
    <row r="38" spans="2:10" ht="12.75" customHeight="1">
      <c r="C38" s="563"/>
      <c r="D38" s="563"/>
      <c r="E38" s="563"/>
      <c r="F38" s="563"/>
      <c r="G38" s="563"/>
      <c r="H38" s="563"/>
      <c r="I38" s="563"/>
      <c r="J38" s="563"/>
    </row>
    <row r="39" spans="2:10" ht="12.75" customHeight="1">
      <c r="C39" s="1390" t="s">
        <v>1487</v>
      </c>
      <c r="D39" s="1390"/>
      <c r="E39" s="1390"/>
      <c r="F39" s="565" t="s">
        <v>1488</v>
      </c>
      <c r="G39" s="560"/>
      <c r="H39" s="560"/>
      <c r="I39" s="560"/>
      <c r="J39" s="560"/>
    </row>
    <row r="40" spans="2:10" ht="15.75" customHeight="1">
      <c r="C40" s="1385" t="s">
        <v>1489</v>
      </c>
      <c r="D40" s="1385"/>
      <c r="E40" s="1385"/>
      <c r="F40" s="569"/>
      <c r="G40" s="560"/>
      <c r="H40" s="560"/>
      <c r="I40" s="560"/>
      <c r="J40" s="560"/>
    </row>
    <row r="41" spans="2:10" ht="12.75" customHeight="1">
      <c r="C41" s="1387"/>
      <c r="D41" s="1387"/>
      <c r="E41" s="1387"/>
      <c r="F41" s="568"/>
      <c r="G41" s="560"/>
      <c r="H41" s="560"/>
      <c r="I41" s="560"/>
      <c r="J41" s="560"/>
    </row>
    <row r="42" spans="2:10" ht="25.5" customHeight="1" thickBot="1">
      <c r="C42" s="1213" t="s">
        <v>1490</v>
      </c>
      <c r="D42" s="1384"/>
      <c r="E42" s="1384"/>
      <c r="F42" s="567">
        <f>F26+F37</f>
        <v>0</v>
      </c>
      <c r="G42" s="564"/>
      <c r="H42" s="564"/>
      <c r="I42" s="564"/>
      <c r="J42" s="564"/>
    </row>
    <row r="43" spans="2:10" ht="12.75" customHeight="1" thickTop="1"/>
    <row r="44" spans="2:10" ht="12.75" customHeight="1"/>
    <row r="46" spans="2:10" ht="12.75" customHeight="1">
      <c r="B46" s="14"/>
      <c r="C46" s="16"/>
    </row>
    <row r="47" spans="2:10" ht="12.75" customHeight="1"/>
    <row r="48" spans="2:10" ht="12.75" customHeight="1"/>
    <row r="49" spans="1:13" ht="12.75" customHeight="1">
      <c r="C49" s="2"/>
      <c r="D49" s="2"/>
      <c r="E49" s="2"/>
      <c r="F49" s="2"/>
      <c r="G49" s="2"/>
      <c r="I49" s="2"/>
      <c r="J49" s="2"/>
      <c r="K49" s="2"/>
      <c r="L49" s="2"/>
    </row>
    <row r="50" spans="1:13" ht="12.75" customHeight="1">
      <c r="F50" s="1231"/>
      <c r="G50" s="1231"/>
      <c r="H50" s="1231"/>
      <c r="K50" s="1231"/>
      <c r="L50" s="1231"/>
    </row>
    <row r="51" spans="1:13" ht="12.75" customHeight="1">
      <c r="F51" s="1231"/>
      <c r="G51" s="1231"/>
      <c r="H51" s="1231"/>
      <c r="K51" s="1231"/>
      <c r="L51" s="1231"/>
    </row>
    <row r="52" spans="1:13" ht="12.75" customHeight="1">
      <c r="F52" s="1231"/>
      <c r="G52" s="1231"/>
      <c r="H52" s="1231"/>
      <c r="K52" s="1231"/>
      <c r="L52" s="1231"/>
    </row>
    <row r="53" spans="1:13" ht="12.75" customHeight="1">
      <c r="F53" s="1231"/>
      <c r="G53" s="1231"/>
      <c r="H53" s="1231"/>
      <c r="K53" s="1231"/>
      <c r="L53" s="1231"/>
    </row>
    <row r="54" spans="1:13" ht="12.75" customHeight="1">
      <c r="F54" s="1231"/>
      <c r="G54" s="1231"/>
      <c r="H54" s="1231"/>
      <c r="K54" s="1231"/>
      <c r="L54" s="1231"/>
    </row>
    <row r="55" spans="1:13" ht="12.75" customHeight="1">
      <c r="F55" s="1231"/>
      <c r="G55" s="1231"/>
      <c r="H55" s="1231"/>
      <c r="K55" s="1231"/>
      <c r="L55" s="1231"/>
    </row>
    <row r="56" spans="1:13" ht="12.75" customHeight="1">
      <c r="F56" s="1231"/>
      <c r="G56" s="1231"/>
      <c r="H56" s="1231"/>
      <c r="K56" s="1231"/>
      <c r="L56" s="1231"/>
    </row>
    <row r="58" spans="1:13" ht="15.75">
      <c r="A58" s="83" t="s">
        <v>1004</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A1:L1"/>
    <mergeCell ref="A2:L2"/>
    <mergeCell ref="A3:L3"/>
    <mergeCell ref="C8:L8"/>
    <mergeCell ref="I14:J14"/>
    <mergeCell ref="I9:J9"/>
    <mergeCell ref="I10:J10"/>
    <mergeCell ref="I11:J11"/>
    <mergeCell ref="I12:J12"/>
    <mergeCell ref="I13:J13"/>
    <mergeCell ref="C12:H1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C24:E24"/>
    <mergeCell ref="C25:E25"/>
    <mergeCell ref="C26:E26"/>
    <mergeCell ref="C23:E23"/>
    <mergeCell ref="C21:E21"/>
    <mergeCell ref="C22:E22"/>
    <mergeCell ref="F18:G18"/>
    <mergeCell ref="F19:G19"/>
    <mergeCell ref="F25:G25"/>
    <mergeCell ref="F26:G26"/>
    <mergeCell ref="H28:J28"/>
    <mergeCell ref="F21:G21"/>
    <mergeCell ref="F22:G22"/>
    <mergeCell ref="F23:G23"/>
    <mergeCell ref="F24:G24"/>
    <mergeCell ref="C29:E29"/>
    <mergeCell ref="C39:E39"/>
    <mergeCell ref="C30:E30"/>
    <mergeCell ref="C31:E31"/>
    <mergeCell ref="C33:E33"/>
    <mergeCell ref="C32:E32"/>
    <mergeCell ref="C42:E42"/>
    <mergeCell ref="C40:E40"/>
    <mergeCell ref="C34:E34"/>
    <mergeCell ref="C35:E35"/>
    <mergeCell ref="C36:E36"/>
    <mergeCell ref="C41:E41"/>
    <mergeCell ref="C37:E37"/>
  </mergeCells>
  <phoneticPr fontId="0" type="noConversion"/>
  <printOptions horizontalCentered="1" verticalCentered="1"/>
  <pageMargins left="0.25" right="0.25" top="1" bottom="1" header="0.5" footer="0.5"/>
  <pageSetup scale="83" orientation="portrait" r:id="rId2"/>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sqref="A1:O1"/>
    </sheetView>
  </sheetViews>
  <sheetFormatPr defaultColWidth="9.140625" defaultRowHeight="12.75"/>
  <cols>
    <col min="1" max="2" width="3.140625" style="531" customWidth="1"/>
    <col min="3" max="7" width="9.140625" style="531"/>
    <col min="8" max="8" width="12.42578125" style="531" customWidth="1"/>
    <col min="9" max="12" width="14.7109375" style="531" customWidth="1"/>
    <col min="13" max="16384" width="9.140625" style="531"/>
  </cols>
  <sheetData>
    <row r="1" spans="1:15" ht="18">
      <c r="A1" s="1369" t="str">
        <f>'COVER PAGE'!A9</f>
        <v>LOCAL GOVERNMENT NAME:</v>
      </c>
      <c r="B1" s="1369"/>
      <c r="C1" s="1369"/>
      <c r="D1" s="1369"/>
      <c r="E1" s="1369"/>
      <c r="F1" s="1369"/>
      <c r="G1" s="1369"/>
      <c r="H1" s="1369"/>
      <c r="I1" s="1369"/>
      <c r="J1" s="1369"/>
      <c r="K1" s="1369"/>
      <c r="L1" s="1369"/>
      <c r="M1" s="1369"/>
      <c r="N1" s="1369"/>
      <c r="O1" s="1369"/>
    </row>
    <row r="2" spans="1:15" ht="18">
      <c r="A2" s="1369" t="s">
        <v>927</v>
      </c>
      <c r="B2" s="1369"/>
      <c r="C2" s="1369"/>
      <c r="D2" s="1369"/>
      <c r="E2" s="1369"/>
      <c r="F2" s="1369"/>
      <c r="G2" s="1369"/>
      <c r="H2" s="1369"/>
      <c r="I2" s="1369"/>
      <c r="J2" s="1369"/>
      <c r="K2" s="1369"/>
      <c r="L2" s="1369"/>
      <c r="M2" s="1369"/>
      <c r="N2" s="1369"/>
      <c r="O2" s="1369"/>
    </row>
    <row r="3" spans="1:15" ht="18">
      <c r="A3" s="1370" t="str">
        <f>'COVER PAGE'!A30</f>
        <v>FISCAL YEAR ENDING JUNE 30, 2026</v>
      </c>
      <c r="B3" s="1370"/>
      <c r="C3" s="1370"/>
      <c r="D3" s="1370"/>
      <c r="E3" s="1370"/>
      <c r="F3" s="1370"/>
      <c r="G3" s="1370"/>
      <c r="H3" s="1370"/>
      <c r="I3" s="1370"/>
      <c r="J3" s="1370"/>
      <c r="K3" s="1370"/>
      <c r="L3" s="1370"/>
      <c r="M3" s="1370"/>
      <c r="N3" s="1370"/>
      <c r="O3" s="1370"/>
    </row>
    <row r="4" spans="1:15" ht="12" customHeight="1">
      <c r="A4" s="807"/>
      <c r="B4" s="691"/>
      <c r="C4" s="691"/>
      <c r="D4" s="691"/>
      <c r="E4" s="691"/>
      <c r="F4" s="691"/>
      <c r="G4" s="691"/>
      <c r="H4" s="691"/>
      <c r="I4" s="691"/>
      <c r="J4" s="691"/>
      <c r="K4" s="691"/>
      <c r="L4" s="691"/>
      <c r="M4" s="695"/>
      <c r="N4" s="695"/>
      <c r="O4" s="695"/>
    </row>
    <row r="5" spans="1:15">
      <c r="A5" s="696" t="s">
        <v>57</v>
      </c>
      <c r="C5" s="532" t="s">
        <v>543</v>
      </c>
    </row>
    <row r="6" spans="1:15" ht="12" customHeight="1"/>
    <row r="7" spans="1:15" ht="12.75" customHeight="1">
      <c r="B7" s="694" t="s">
        <v>2209</v>
      </c>
      <c r="C7" s="532" t="s">
        <v>2210</v>
      </c>
    </row>
    <row r="8" spans="1:15" ht="12" customHeight="1">
      <c r="C8" s="1372"/>
      <c r="D8" s="1372"/>
      <c r="E8" s="1372"/>
      <c r="F8" s="1372"/>
      <c r="G8" s="1372"/>
      <c r="H8" s="1372"/>
      <c r="I8" s="1372"/>
      <c r="J8" s="1372"/>
      <c r="K8" s="1372"/>
      <c r="L8" s="1372"/>
    </row>
    <row r="9" spans="1:15" ht="39" customHeight="1">
      <c r="C9" s="1372" t="s">
        <v>1704</v>
      </c>
      <c r="D9" s="1372"/>
      <c r="E9" s="1372"/>
      <c r="F9" s="1372"/>
      <c r="G9" s="1372"/>
      <c r="H9" s="1372"/>
      <c r="I9" s="1372"/>
      <c r="J9" s="1372"/>
      <c r="K9" s="1372"/>
      <c r="L9" s="1372"/>
      <c r="M9" s="1372"/>
      <c r="N9" s="1372"/>
      <c r="O9" s="1372"/>
    </row>
    <row r="10" spans="1:15" ht="12" customHeight="1">
      <c r="C10" s="796"/>
      <c r="D10" s="796"/>
      <c r="E10" s="796"/>
      <c r="F10" s="796"/>
      <c r="G10" s="796"/>
      <c r="H10" s="796"/>
      <c r="I10" s="796"/>
      <c r="J10" s="796"/>
      <c r="K10" s="796"/>
      <c r="L10" s="796"/>
    </row>
    <row r="11" spans="1:15" ht="26.25" customHeight="1">
      <c r="C11" s="1372" t="s">
        <v>1705</v>
      </c>
      <c r="D11" s="1372"/>
      <c r="E11" s="1372"/>
      <c r="F11" s="1372"/>
      <c r="G11" s="1372"/>
      <c r="H11" s="1372"/>
      <c r="I11" s="1372"/>
      <c r="J11" s="1372"/>
      <c r="K11" s="1372"/>
      <c r="L11" s="1372"/>
      <c r="M11" s="1372"/>
      <c r="N11" s="1372"/>
      <c r="O11" s="1372"/>
    </row>
    <row r="12" spans="1:15" ht="12" customHeight="1">
      <c r="C12" s="1372"/>
      <c r="D12" s="1372"/>
      <c r="E12" s="1372"/>
      <c r="F12" s="1372"/>
      <c r="G12" s="1372"/>
      <c r="H12" s="1372"/>
      <c r="I12" s="1372"/>
      <c r="J12" s="1372"/>
      <c r="K12" s="1372"/>
      <c r="L12" s="1372"/>
      <c r="M12" s="1372"/>
    </row>
    <row r="13" spans="1:15" ht="28.5" customHeight="1">
      <c r="C13" s="1372" t="s">
        <v>1706</v>
      </c>
      <c r="D13" s="1372"/>
      <c r="E13" s="1372"/>
      <c r="F13" s="1372"/>
      <c r="G13" s="1372"/>
      <c r="H13" s="1372"/>
      <c r="I13" s="1372"/>
      <c r="J13" s="1372"/>
      <c r="K13" s="1372"/>
      <c r="L13" s="1372"/>
      <c r="M13" s="1372"/>
      <c r="N13" s="1372"/>
      <c r="O13" s="1372"/>
    </row>
    <row r="14" spans="1:15" ht="12" customHeight="1">
      <c r="C14" s="1372" t="s">
        <v>1500</v>
      </c>
      <c r="D14" s="1372"/>
      <c r="E14" s="1372"/>
      <c r="F14" s="1372"/>
      <c r="G14" s="1372"/>
      <c r="H14" s="1372"/>
      <c r="I14" s="1372"/>
      <c r="J14" s="1372"/>
      <c r="K14" s="1372"/>
      <c r="L14" s="1372"/>
      <c r="M14" s="1372"/>
    </row>
    <row r="15" spans="1:15" ht="27" customHeight="1">
      <c r="C15" s="1372" t="s">
        <v>1707</v>
      </c>
      <c r="D15" s="1372"/>
      <c r="E15" s="1372"/>
      <c r="F15" s="1372"/>
      <c r="G15" s="1372"/>
      <c r="H15" s="1372"/>
      <c r="I15" s="1372"/>
      <c r="J15" s="1372"/>
      <c r="K15" s="1372"/>
      <c r="L15" s="1372"/>
      <c r="M15" s="1372"/>
      <c r="N15" s="1372"/>
      <c r="O15" s="1372"/>
    </row>
    <row r="16" spans="1:15" ht="12" customHeight="1">
      <c r="C16" s="1372"/>
      <c r="D16" s="1372"/>
      <c r="E16" s="1372"/>
      <c r="F16" s="1372"/>
      <c r="G16" s="1372"/>
      <c r="H16" s="1372"/>
      <c r="I16" s="1372"/>
      <c r="J16" s="1372"/>
      <c r="K16" s="1372"/>
      <c r="L16" s="1372"/>
      <c r="M16" s="1372"/>
    </row>
    <row r="17" spans="3:15" ht="102.75" customHeight="1">
      <c r="C17" s="1372" t="s">
        <v>2211</v>
      </c>
      <c r="D17" s="1372"/>
      <c r="E17" s="1372"/>
      <c r="F17" s="1372"/>
      <c r="G17" s="1372"/>
      <c r="H17" s="1372"/>
      <c r="I17" s="1372"/>
      <c r="J17" s="1372"/>
      <c r="K17" s="1372"/>
      <c r="L17" s="1372"/>
      <c r="M17" s="1372"/>
      <c r="N17" s="1372"/>
      <c r="O17" s="1372"/>
    </row>
    <row r="18" spans="3:15" ht="15" customHeight="1">
      <c r="C18" s="1401" t="s">
        <v>1708</v>
      </c>
      <c r="D18" s="1401"/>
      <c r="E18" s="1401"/>
      <c r="F18" s="1401"/>
      <c r="G18" s="1401"/>
      <c r="H18" s="1401"/>
      <c r="I18" s="1401"/>
      <c r="J18" s="1401"/>
      <c r="K18" s="1401"/>
      <c r="L18" s="1401"/>
      <c r="M18" s="1401"/>
      <c r="N18" s="1401"/>
      <c r="O18" s="1401"/>
    </row>
    <row r="19" spans="3:15" ht="27" customHeight="1">
      <c r="C19" s="1402" t="s">
        <v>1709</v>
      </c>
      <c r="D19" s="1402"/>
      <c r="E19" s="1402"/>
      <c r="F19" s="1402"/>
      <c r="G19" s="1402"/>
      <c r="H19" s="1402"/>
      <c r="I19" s="1402"/>
      <c r="J19" s="1402"/>
      <c r="K19" s="1402"/>
      <c r="L19" s="1402"/>
      <c r="M19" s="1402"/>
      <c r="N19" s="1402"/>
      <c r="O19" s="1402"/>
    </row>
    <row r="20" spans="3:15" ht="12" customHeight="1">
      <c r="C20" s="552"/>
      <c r="I20" s="1398"/>
      <c r="J20" s="1398"/>
    </row>
    <row r="21" spans="3:15" ht="39.75" customHeight="1">
      <c r="C21" s="1372" t="s">
        <v>1653</v>
      </c>
      <c r="D21" s="1372"/>
      <c r="E21" s="1372"/>
      <c r="F21" s="1372"/>
      <c r="G21" s="1372"/>
      <c r="H21" s="1372"/>
      <c r="I21" s="1372"/>
      <c r="J21" s="1372"/>
      <c r="K21" s="1372"/>
      <c r="L21" s="1372"/>
      <c r="M21" s="1372"/>
      <c r="N21" s="1372"/>
      <c r="O21" s="1372"/>
    </row>
    <row r="22" spans="3:15" ht="13.5" customHeight="1">
      <c r="C22" s="1372" t="s">
        <v>1652</v>
      </c>
      <c r="D22" s="1372"/>
      <c r="E22" s="1372"/>
      <c r="F22" s="1372"/>
      <c r="G22" s="1372"/>
      <c r="H22" s="1372"/>
      <c r="I22" s="1372"/>
      <c r="J22" s="1372"/>
      <c r="K22" s="1372"/>
      <c r="L22" s="1372"/>
    </row>
    <row r="23" spans="3:15" ht="13.5" customHeight="1">
      <c r="C23" s="1372" t="s">
        <v>1048</v>
      </c>
      <c r="D23" s="1372"/>
      <c r="E23" s="1372"/>
      <c r="F23" s="1372"/>
      <c r="G23" s="1372"/>
      <c r="H23" s="1372"/>
      <c r="I23" s="1372"/>
      <c r="J23" s="1372"/>
      <c r="K23" s="1372"/>
      <c r="L23" s="1372"/>
    </row>
    <row r="24" spans="3:15" ht="15" customHeight="1">
      <c r="C24" s="1372" t="s">
        <v>1711</v>
      </c>
      <c r="D24" s="1372"/>
      <c r="E24" s="1372"/>
      <c r="F24" s="1372"/>
      <c r="G24" s="1372"/>
      <c r="H24" s="1372"/>
      <c r="I24" s="1372"/>
      <c r="J24" s="1372"/>
      <c r="K24" s="1372"/>
      <c r="L24" s="1372"/>
    </row>
    <row r="25" spans="3:15" ht="12.75" customHeight="1">
      <c r="C25" s="1372"/>
      <c r="D25" s="1372"/>
      <c r="E25" s="1372"/>
      <c r="F25" s="1372"/>
      <c r="G25" s="1372"/>
      <c r="H25" s="1372"/>
      <c r="I25" s="1372"/>
      <c r="J25" s="1372"/>
      <c r="K25" s="1372"/>
      <c r="L25" s="1372"/>
      <c r="M25" s="1372"/>
    </row>
    <row r="26" spans="3:15" ht="12" customHeight="1">
      <c r="C26" s="1372" t="s">
        <v>1651</v>
      </c>
      <c r="D26" s="1372"/>
      <c r="E26" s="1372"/>
      <c r="F26" s="1372"/>
      <c r="G26" s="1372"/>
      <c r="H26" s="1372"/>
      <c r="I26" s="1372"/>
      <c r="J26" s="1372"/>
      <c r="K26" s="1372"/>
      <c r="L26" s="1372"/>
    </row>
    <row r="27" spans="3:15" ht="24.75" customHeight="1">
      <c r="C27" s="796"/>
      <c r="D27" s="1400"/>
      <c r="E27" s="1400"/>
      <c r="F27" s="1372" t="s">
        <v>1650</v>
      </c>
      <c r="G27" s="1372"/>
      <c r="H27" s="1372"/>
      <c r="I27" s="1372"/>
      <c r="J27" s="1372"/>
      <c r="K27" s="1372"/>
      <c r="L27" s="1372"/>
      <c r="M27" s="1372"/>
      <c r="N27" s="1372"/>
      <c r="O27" s="1372"/>
    </row>
    <row r="28" spans="3:15" ht="12" customHeight="1">
      <c r="C28" s="796"/>
      <c r="D28" s="1400"/>
      <c r="E28" s="1400"/>
      <c r="F28" s="1372" t="s">
        <v>1649</v>
      </c>
      <c r="G28" s="1372"/>
      <c r="H28" s="1372"/>
      <c r="I28" s="1372"/>
      <c r="J28" s="1372"/>
      <c r="K28" s="1372"/>
      <c r="L28" s="1372"/>
    </row>
    <row r="29" spans="3:15" ht="12" customHeight="1">
      <c r="C29" s="796"/>
      <c r="D29" s="1400"/>
      <c r="E29" s="1400"/>
      <c r="F29" s="1372" t="s">
        <v>1664</v>
      </c>
      <c r="G29" s="1372"/>
      <c r="H29" s="1372"/>
      <c r="I29" s="1372"/>
      <c r="J29" s="1372"/>
      <c r="K29" s="1372"/>
      <c r="L29" s="1372"/>
    </row>
    <row r="30" spans="3:15" ht="12" customHeight="1">
      <c r="C30" s="796"/>
      <c r="D30" s="796"/>
      <c r="E30" s="796"/>
      <c r="F30" s="796"/>
      <c r="G30" s="796"/>
      <c r="H30" s="796"/>
      <c r="I30" s="796"/>
      <c r="J30" s="796"/>
      <c r="K30" s="796"/>
      <c r="L30" s="796"/>
    </row>
    <row r="31" spans="3:15" ht="27" customHeight="1">
      <c r="C31" s="1372" t="s">
        <v>1665</v>
      </c>
      <c r="D31" s="1372"/>
      <c r="E31" s="1372"/>
      <c r="F31" s="1372"/>
      <c r="G31" s="1372"/>
      <c r="H31" s="1372"/>
      <c r="I31" s="1372"/>
      <c r="J31" s="1372"/>
      <c r="K31" s="1372"/>
      <c r="L31" s="1372"/>
      <c r="M31" s="1372"/>
      <c r="N31" s="1372"/>
      <c r="O31" s="1372"/>
    </row>
    <row r="32" spans="3:15" ht="12.75" customHeight="1">
      <c r="C32" s="1372" t="s">
        <v>1712</v>
      </c>
      <c r="D32" s="1372"/>
      <c r="E32" s="1372"/>
      <c r="F32" s="1372"/>
      <c r="G32" s="1372"/>
      <c r="H32" s="1372"/>
      <c r="I32" s="1372"/>
      <c r="J32" s="1372"/>
      <c r="K32" s="1372"/>
      <c r="L32" s="1372"/>
    </row>
    <row r="33" spans="3:15" ht="12.75" customHeight="1">
      <c r="C33" s="1372" t="s">
        <v>1654</v>
      </c>
      <c r="D33" s="1372"/>
      <c r="E33" s="1372"/>
      <c r="F33" s="1372"/>
      <c r="G33" s="1372"/>
      <c r="H33" s="1372"/>
      <c r="I33" s="1372"/>
      <c r="J33" s="1372"/>
      <c r="K33" s="1372"/>
      <c r="L33" s="1372"/>
    </row>
    <row r="34" spans="3:15" ht="12.75" customHeight="1">
      <c r="C34" s="796"/>
      <c r="D34" s="796"/>
      <c r="E34" s="796"/>
      <c r="F34" s="796"/>
      <c r="G34" s="796"/>
      <c r="H34" s="796"/>
      <c r="I34" s="796"/>
      <c r="J34" s="796"/>
      <c r="K34" s="796"/>
      <c r="L34" s="796"/>
    </row>
    <row r="35" spans="3:15" ht="39.75" customHeight="1">
      <c r="C35" s="1372" t="s">
        <v>1661</v>
      </c>
      <c r="D35" s="1372"/>
      <c r="E35" s="1372"/>
      <c r="F35" s="1372"/>
      <c r="G35" s="1372"/>
      <c r="H35" s="1372"/>
      <c r="I35" s="1372"/>
      <c r="J35" s="1372"/>
      <c r="K35" s="1372"/>
      <c r="L35" s="1372"/>
      <c r="M35" s="1372"/>
      <c r="N35" s="1372"/>
      <c r="O35" s="1372"/>
    </row>
    <row r="36" spans="3:15" ht="12.75" customHeight="1">
      <c r="C36" s="1372" t="s">
        <v>1660</v>
      </c>
      <c r="D36" s="1372"/>
      <c r="E36" s="1372"/>
      <c r="F36" s="1372"/>
      <c r="G36" s="1372"/>
      <c r="H36" s="1372"/>
      <c r="I36" s="1372"/>
      <c r="J36" s="1372"/>
      <c r="K36" s="1372"/>
      <c r="L36" s="1372"/>
    </row>
    <row r="37" spans="3:15" ht="12.75" customHeight="1">
      <c r="C37" s="796" t="s">
        <v>1048</v>
      </c>
      <c r="D37" s="796"/>
      <c r="E37" s="796"/>
      <c r="F37" s="796"/>
      <c r="G37" s="796"/>
      <c r="H37" s="796"/>
      <c r="I37" s="796"/>
      <c r="J37" s="796"/>
      <c r="K37" s="796"/>
      <c r="L37" s="796"/>
    </row>
    <row r="38" spans="3:15" ht="12.75" customHeight="1">
      <c r="C38" s="1372" t="s">
        <v>1710</v>
      </c>
      <c r="D38" s="1372"/>
      <c r="E38" s="1372"/>
      <c r="F38" s="1372"/>
      <c r="G38" s="1372"/>
      <c r="H38" s="1372"/>
      <c r="I38" s="1372"/>
      <c r="J38" s="1372"/>
      <c r="K38" s="1372"/>
      <c r="L38" s="1372"/>
    </row>
    <row r="39" spans="3:15" ht="12" customHeight="1">
      <c r="C39" s="1403"/>
      <c r="D39" s="1403"/>
      <c r="E39" s="1403"/>
      <c r="F39" s="1403"/>
      <c r="G39" s="1403"/>
      <c r="H39" s="1403"/>
      <c r="I39" s="1403"/>
      <c r="J39" s="1403"/>
      <c r="K39" s="1403"/>
      <c r="L39" s="1403"/>
      <c r="M39" s="1403"/>
    </row>
    <row r="40" spans="3:15" ht="12" customHeight="1">
      <c r="C40" s="1372"/>
      <c r="D40" s="1372"/>
      <c r="E40" s="1372"/>
      <c r="F40" s="1372"/>
      <c r="G40" s="1372"/>
      <c r="H40" s="1372"/>
      <c r="I40" s="1372"/>
      <c r="J40" s="1372"/>
      <c r="K40" s="1372"/>
      <c r="L40" s="1372"/>
      <c r="M40" s="1372"/>
    </row>
    <row r="41" spans="3:15" ht="29.25" customHeight="1">
      <c r="C41" s="1213" t="s">
        <v>1659</v>
      </c>
      <c r="D41" s="1213"/>
      <c r="E41" s="1213"/>
      <c r="F41" s="1213"/>
      <c r="G41" s="1213"/>
      <c r="H41" s="1213"/>
      <c r="I41" s="1213"/>
      <c r="J41" s="1213"/>
      <c r="K41" s="1213"/>
      <c r="L41" s="1213"/>
      <c r="M41" s="1213"/>
      <c r="N41" s="1213"/>
      <c r="O41" s="1213"/>
    </row>
    <row r="42" spans="3:15" ht="12" customHeight="1">
      <c r="C42" s="796"/>
      <c r="D42" s="796"/>
      <c r="E42" s="796"/>
      <c r="F42" s="796"/>
      <c r="G42" s="796"/>
      <c r="H42" s="796"/>
      <c r="I42" s="796"/>
      <c r="J42" s="796"/>
      <c r="K42" s="796"/>
      <c r="L42" s="796"/>
    </row>
    <row r="43" spans="3:15" ht="12" customHeight="1">
      <c r="C43" s="1401" t="s">
        <v>1658</v>
      </c>
      <c r="D43" s="1401"/>
      <c r="E43" s="1401"/>
      <c r="F43" s="1401"/>
      <c r="G43" s="1401"/>
      <c r="H43" s="1401"/>
      <c r="I43" s="1401"/>
      <c r="J43" s="1401"/>
      <c r="K43" s="1401"/>
      <c r="L43" s="1401"/>
      <c r="M43" s="1401"/>
      <c r="N43" s="1401"/>
      <c r="O43" s="1401"/>
    </row>
    <row r="44" spans="3:15" ht="12" customHeight="1">
      <c r="C44" s="796"/>
      <c r="D44" s="796"/>
      <c r="E44" s="796"/>
      <c r="F44" s="796"/>
      <c r="G44" s="796"/>
      <c r="H44" s="796"/>
      <c r="I44" s="796"/>
      <c r="J44" s="796"/>
      <c r="K44" s="796"/>
      <c r="L44" s="796"/>
    </row>
    <row r="45" spans="3:15" ht="18.75" customHeight="1">
      <c r="C45" s="1372" t="s">
        <v>1657</v>
      </c>
      <c r="D45" s="1372"/>
      <c r="E45" s="1372"/>
      <c r="F45" s="1372"/>
      <c r="G45" s="1372"/>
      <c r="H45" s="1372"/>
      <c r="I45" s="1372"/>
      <c r="J45" s="1372"/>
      <c r="K45" s="1372"/>
      <c r="L45" s="1372"/>
      <c r="M45" s="1372"/>
      <c r="N45" s="1372"/>
      <c r="O45" s="1372"/>
    </row>
    <row r="46" spans="3:15" ht="12" customHeight="1">
      <c r="C46" s="1404" t="s">
        <v>481</v>
      </c>
      <c r="D46" s="1404"/>
      <c r="E46" s="796"/>
      <c r="F46" s="1404" t="s">
        <v>235</v>
      </c>
      <c r="G46" s="1404"/>
      <c r="H46" s="796"/>
      <c r="I46" s="798" t="s">
        <v>1655</v>
      </c>
      <c r="J46" s="796"/>
      <c r="K46" s="1404" t="s">
        <v>1656</v>
      </c>
      <c r="L46" s="1404"/>
    </row>
    <row r="47" spans="3:15" ht="12" customHeight="1">
      <c r="C47" s="1403"/>
      <c r="D47" s="1403"/>
      <c r="E47" s="796"/>
      <c r="F47" s="1403"/>
      <c r="G47" s="1403"/>
      <c r="H47" s="796"/>
      <c r="I47" s="799"/>
      <c r="J47" s="796"/>
      <c r="K47" s="1403"/>
      <c r="L47" s="1403"/>
    </row>
    <row r="48" spans="3:15" ht="12" customHeight="1">
      <c r="C48" s="1403"/>
      <c r="D48" s="1403"/>
      <c r="E48" s="796"/>
      <c r="F48" s="1403"/>
      <c r="G48" s="1403"/>
      <c r="H48" s="796"/>
      <c r="I48" s="799"/>
      <c r="J48" s="796"/>
      <c r="K48" s="1403"/>
      <c r="L48" s="1403"/>
    </row>
    <row r="49" spans="1:15" ht="12" customHeight="1">
      <c r="C49" s="1403"/>
      <c r="D49" s="1403"/>
      <c r="E49" s="796"/>
      <c r="F49" s="1403"/>
      <c r="G49" s="1403"/>
      <c r="H49" s="796"/>
      <c r="I49" s="799"/>
      <c r="J49" s="796"/>
      <c r="K49" s="1403"/>
      <c r="L49" s="1403"/>
    </row>
    <row r="50" spans="1:15" ht="12" customHeight="1">
      <c r="C50" s="1405"/>
      <c r="D50" s="1405"/>
      <c r="E50" s="796"/>
      <c r="F50" s="1406"/>
      <c r="G50" s="1406"/>
      <c r="H50" s="796"/>
      <c r="I50" s="800"/>
      <c r="J50" s="796"/>
      <c r="K50" s="1407"/>
      <c r="L50" s="1407"/>
    </row>
    <row r="51" spans="1:15" ht="12" customHeight="1">
      <c r="C51" s="796"/>
      <c r="D51" s="796"/>
      <c r="E51" s="796"/>
      <c r="F51" s="796"/>
      <c r="G51" s="796"/>
      <c r="H51" s="796"/>
      <c r="I51" s="796"/>
      <c r="J51" s="796"/>
      <c r="K51" s="796"/>
      <c r="L51" s="796"/>
    </row>
    <row r="52" spans="1:15" ht="15.75">
      <c r="A52" s="1373" t="s">
        <v>768</v>
      </c>
      <c r="B52" s="1373"/>
      <c r="C52" s="1373"/>
      <c r="D52" s="1373"/>
      <c r="E52" s="1373"/>
      <c r="F52" s="1373"/>
      <c r="G52" s="1373"/>
      <c r="H52" s="1373"/>
      <c r="I52" s="1373"/>
      <c r="J52" s="1373"/>
      <c r="K52" s="1373"/>
      <c r="L52" s="1373"/>
      <c r="M52" s="1373"/>
      <c r="N52" s="1373"/>
      <c r="O52" s="1373"/>
    </row>
  </sheetData>
  <mergeCells count="54">
    <mergeCell ref="C50:D50"/>
    <mergeCell ref="F50:G50"/>
    <mergeCell ref="K50:L50"/>
    <mergeCell ref="A52:O52"/>
    <mergeCell ref="C48:D48"/>
    <mergeCell ref="F48:G48"/>
    <mergeCell ref="K48:L48"/>
    <mergeCell ref="C49:D49"/>
    <mergeCell ref="F49:G49"/>
    <mergeCell ref="K49:L49"/>
    <mergeCell ref="C45:O45"/>
    <mergeCell ref="C46:D46"/>
    <mergeCell ref="F46:G46"/>
    <mergeCell ref="K46:L46"/>
    <mergeCell ref="C47:D47"/>
    <mergeCell ref="F47:G47"/>
    <mergeCell ref="K47:L47"/>
    <mergeCell ref="C43:O43"/>
    <mergeCell ref="D29:E29"/>
    <mergeCell ref="F29:L29"/>
    <mergeCell ref="C31:O31"/>
    <mergeCell ref="C32:L32"/>
    <mergeCell ref="C33:L33"/>
    <mergeCell ref="C35:O35"/>
    <mergeCell ref="C36:L36"/>
    <mergeCell ref="C38:L38"/>
    <mergeCell ref="C39:M39"/>
    <mergeCell ref="C40:M40"/>
    <mergeCell ref="C41:O41"/>
    <mergeCell ref="D28:E28"/>
    <mergeCell ref="F28:L28"/>
    <mergeCell ref="C18:O18"/>
    <mergeCell ref="C19:O19"/>
    <mergeCell ref="I20:J20"/>
    <mergeCell ref="C21:O21"/>
    <mergeCell ref="C22:L22"/>
    <mergeCell ref="C23:L23"/>
    <mergeCell ref="C24:L24"/>
    <mergeCell ref="C25:M25"/>
    <mergeCell ref="C26:L26"/>
    <mergeCell ref="D27:E27"/>
    <mergeCell ref="F27:O27"/>
    <mergeCell ref="C17:O17"/>
    <mergeCell ref="A1:O1"/>
    <mergeCell ref="A2:O2"/>
    <mergeCell ref="A3:O3"/>
    <mergeCell ref="C8:L8"/>
    <mergeCell ref="C9:O9"/>
    <mergeCell ref="C11:O11"/>
    <mergeCell ref="C12:M12"/>
    <mergeCell ref="C13:O13"/>
    <mergeCell ref="C14:M14"/>
    <mergeCell ref="C15:O15"/>
    <mergeCell ref="C16:M16"/>
  </mergeCells>
  <printOptions horizontalCentered="1" verticalCentered="1"/>
  <pageMargins left="0.25" right="0.25" top="0.25" bottom="0.25" header="0" footer="0"/>
  <pageSetup scale="69"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sqref="A1:O1"/>
    </sheetView>
  </sheetViews>
  <sheetFormatPr defaultColWidth="9.140625" defaultRowHeight="12.75"/>
  <cols>
    <col min="1" max="2" width="3.7109375" style="531" customWidth="1"/>
    <col min="3" max="7" width="9.140625" style="531"/>
    <col min="8" max="12" width="9.140625" style="531" customWidth="1"/>
    <col min="13" max="16384" width="9.140625" style="531"/>
  </cols>
  <sheetData>
    <row r="1" spans="1:15" ht="18" customHeight="1">
      <c r="A1" s="1369" t="str">
        <f>'COVER PAGE'!A9</f>
        <v>LOCAL GOVERNMENT NAME:</v>
      </c>
      <c r="B1" s="1369"/>
      <c r="C1" s="1369"/>
      <c r="D1" s="1369"/>
      <c r="E1" s="1369"/>
      <c r="F1" s="1369"/>
      <c r="G1" s="1369"/>
      <c r="H1" s="1369"/>
      <c r="I1" s="1369"/>
      <c r="J1" s="1369"/>
      <c r="K1" s="1369"/>
      <c r="L1" s="1369"/>
      <c r="M1" s="1369"/>
      <c r="N1" s="1369"/>
      <c r="O1" s="1369"/>
    </row>
    <row r="2" spans="1:15" ht="18" customHeight="1">
      <c r="A2" s="1369" t="s">
        <v>927</v>
      </c>
      <c r="B2" s="1369"/>
      <c r="C2" s="1369"/>
      <c r="D2" s="1369"/>
      <c r="E2" s="1369"/>
      <c r="F2" s="1369"/>
      <c r="G2" s="1369"/>
      <c r="H2" s="1369"/>
      <c r="I2" s="1369"/>
      <c r="J2" s="1369"/>
      <c r="K2" s="1369"/>
      <c r="L2" s="1369"/>
      <c r="M2" s="1369"/>
      <c r="N2" s="1369"/>
      <c r="O2" s="1369"/>
    </row>
    <row r="3" spans="1:15" ht="18" customHeight="1">
      <c r="A3" s="1370" t="str">
        <f>'COVER PAGE'!A30</f>
        <v>FISCAL YEAR ENDING JUNE 30, 2026</v>
      </c>
      <c r="B3" s="1370"/>
      <c r="C3" s="1370"/>
      <c r="D3" s="1370"/>
      <c r="E3" s="1370"/>
      <c r="F3" s="1370"/>
      <c r="G3" s="1370"/>
      <c r="H3" s="1370"/>
      <c r="I3" s="1370"/>
      <c r="J3" s="1370"/>
      <c r="K3" s="1370"/>
      <c r="L3" s="1370"/>
      <c r="M3" s="1370"/>
      <c r="N3" s="1370"/>
      <c r="O3" s="1370"/>
    </row>
    <row r="4" spans="1:15" ht="12" customHeight="1">
      <c r="A4" s="807"/>
      <c r="B4" s="691"/>
      <c r="C4" s="691"/>
      <c r="D4" s="691"/>
      <c r="E4" s="691"/>
      <c r="F4" s="691"/>
      <c r="G4" s="691"/>
      <c r="H4" s="691"/>
      <c r="I4" s="691"/>
      <c r="J4" s="691"/>
      <c r="K4" s="691"/>
      <c r="L4" s="691"/>
      <c r="M4" s="695"/>
      <c r="N4" s="695"/>
      <c r="O4" s="695"/>
    </row>
    <row r="5" spans="1:15" ht="12" customHeight="1">
      <c r="A5" s="696" t="s">
        <v>57</v>
      </c>
      <c r="C5" s="532" t="s">
        <v>58</v>
      </c>
    </row>
    <row r="6" spans="1:15" ht="12" customHeight="1">
      <c r="A6" s="696"/>
      <c r="C6" s="532"/>
    </row>
    <row r="7" spans="1:15" ht="12" customHeight="1">
      <c r="B7" s="694" t="s">
        <v>2209</v>
      </c>
      <c r="C7" s="532" t="s">
        <v>2212</v>
      </c>
    </row>
    <row r="8" spans="1:15" ht="12" customHeight="1">
      <c r="C8" s="1372"/>
      <c r="D8" s="1372"/>
      <c r="E8" s="1372"/>
      <c r="F8" s="1372"/>
      <c r="G8" s="1372"/>
      <c r="H8" s="1372"/>
      <c r="I8" s="1372"/>
      <c r="J8" s="1372"/>
      <c r="K8" s="1372"/>
      <c r="L8" s="1372"/>
    </row>
    <row r="9" spans="1:15" ht="90" customHeight="1">
      <c r="C9" s="1408" t="s">
        <v>1713</v>
      </c>
      <c r="D9" s="1408"/>
      <c r="E9" s="1408"/>
      <c r="F9" s="1408"/>
      <c r="G9" s="1408"/>
      <c r="H9" s="1408"/>
      <c r="I9" s="1408"/>
      <c r="J9" s="1408"/>
      <c r="K9" s="1408"/>
      <c r="L9" s="1408"/>
      <c r="M9" s="1408"/>
      <c r="N9" s="1408"/>
      <c r="O9" s="1408"/>
    </row>
    <row r="10" spans="1:15" ht="12" customHeight="1">
      <c r="C10" s="796"/>
      <c r="D10" s="796"/>
      <c r="E10" s="796"/>
      <c r="F10" s="796"/>
      <c r="G10" s="796"/>
      <c r="H10" s="796"/>
      <c r="I10" s="796"/>
      <c r="J10" s="796"/>
      <c r="K10" s="796"/>
      <c r="L10" s="796"/>
    </row>
    <row r="11" spans="1:15" ht="12" customHeight="1">
      <c r="C11" s="1408" t="s">
        <v>1639</v>
      </c>
      <c r="D11" s="1408"/>
      <c r="E11" s="1408"/>
      <c r="F11" s="1408"/>
      <c r="G11" s="1408"/>
      <c r="H11" s="1408"/>
      <c r="I11" s="1408"/>
      <c r="J11" s="1408"/>
      <c r="K11" s="1408"/>
      <c r="L11" s="1408"/>
    </row>
    <row r="12" spans="1:15" ht="12" customHeight="1">
      <c r="C12" s="597" t="s">
        <v>1048</v>
      </c>
      <c r="D12" s="801"/>
      <c r="E12" s="801"/>
      <c r="F12" s="801"/>
      <c r="G12" s="801"/>
      <c r="H12" s="801"/>
      <c r="I12" s="801"/>
      <c r="J12" s="801"/>
      <c r="K12" s="801"/>
      <c r="L12" s="801"/>
    </row>
    <row r="13" spans="1:15" ht="12" customHeight="1">
      <c r="C13" s="1408" t="s">
        <v>1638</v>
      </c>
      <c r="D13" s="1408"/>
      <c r="E13" s="1408"/>
      <c r="F13" s="1408"/>
      <c r="G13" s="1408"/>
      <c r="H13" s="1408"/>
      <c r="I13" s="1408"/>
      <c r="J13" s="1408"/>
      <c r="K13" s="1408"/>
      <c r="L13" s="1408"/>
    </row>
    <row r="14" spans="1:15" ht="12" customHeight="1">
      <c r="C14" s="1409"/>
      <c r="D14" s="1409"/>
      <c r="E14" s="1409"/>
      <c r="F14" s="1409"/>
      <c r="G14" s="1409"/>
      <c r="H14" s="1409"/>
      <c r="I14" s="1409"/>
      <c r="J14" s="1409"/>
      <c r="K14" s="1409"/>
      <c r="L14" s="1409"/>
      <c r="M14" s="1409"/>
    </row>
    <row r="15" spans="1:15" ht="12" customHeight="1">
      <c r="C15" s="1410"/>
      <c r="D15" s="1410"/>
      <c r="E15" s="1410"/>
      <c r="F15" s="1410"/>
      <c r="G15" s="1410"/>
      <c r="H15" s="1410"/>
      <c r="I15" s="1410"/>
      <c r="J15" s="1410"/>
      <c r="K15" s="1410"/>
      <c r="L15" s="1410"/>
      <c r="M15" s="1410"/>
    </row>
    <row r="16" spans="1:15" ht="12" customHeight="1">
      <c r="C16" s="801"/>
      <c r="D16" s="801"/>
      <c r="E16" s="801"/>
      <c r="F16" s="801"/>
      <c r="G16" s="801"/>
      <c r="H16" s="801"/>
      <c r="I16" s="801"/>
      <c r="J16" s="801"/>
      <c r="K16" s="801"/>
      <c r="L16" s="801"/>
    </row>
    <row r="17" spans="3:15" ht="13.5" customHeight="1">
      <c r="C17" s="1221" t="s">
        <v>1714</v>
      </c>
      <c r="D17" s="1221"/>
      <c r="E17" s="1221"/>
      <c r="F17" s="1221"/>
      <c r="G17" s="1221"/>
      <c r="H17" s="1221"/>
      <c r="I17" s="1221"/>
      <c r="J17" s="1221"/>
      <c r="K17" s="1221"/>
      <c r="L17" s="1221"/>
      <c r="M17" s="1411" t="s">
        <v>1666</v>
      </c>
      <c r="N17" s="1411"/>
    </row>
    <row r="18" spans="3:15" ht="12" customHeight="1">
      <c r="C18" s="1408" t="s">
        <v>1642</v>
      </c>
      <c r="D18" s="1408"/>
      <c r="E18" s="1408"/>
      <c r="F18" s="1408"/>
      <c r="G18" s="1408"/>
      <c r="H18" s="1408"/>
      <c r="I18" s="802"/>
      <c r="J18" s="802"/>
      <c r="K18" s="802"/>
      <c r="L18" s="802"/>
      <c r="M18" s="577"/>
    </row>
    <row r="19" spans="3:15" ht="12" customHeight="1">
      <c r="C19" s="1408" t="s">
        <v>1637</v>
      </c>
      <c r="D19" s="1408"/>
      <c r="E19" s="1408"/>
      <c r="F19" s="1408"/>
      <c r="G19" s="1408"/>
      <c r="H19" s="1408"/>
      <c r="I19" s="801"/>
      <c r="J19" s="801"/>
      <c r="K19" s="801"/>
      <c r="L19" s="801"/>
    </row>
    <row r="20" spans="3:15" ht="12" customHeight="1">
      <c r="C20" s="1408" t="s">
        <v>1643</v>
      </c>
      <c r="D20" s="1408"/>
      <c r="E20" s="1408"/>
      <c r="F20" s="1408"/>
      <c r="G20" s="1408"/>
      <c r="H20" s="1408"/>
      <c r="I20" s="802"/>
      <c r="J20" s="802"/>
      <c r="K20" s="802"/>
      <c r="L20" s="802"/>
      <c r="M20" s="577"/>
    </row>
    <row r="21" spans="3:15" ht="12" customHeight="1">
      <c r="D21" s="551"/>
      <c r="E21" s="551"/>
      <c r="F21" s="1412"/>
      <c r="G21" s="1412"/>
    </row>
    <row r="22" spans="3:15" ht="52.5" customHeight="1">
      <c r="C22" s="1372" t="s">
        <v>1715</v>
      </c>
      <c r="D22" s="1372"/>
      <c r="E22" s="1372"/>
      <c r="F22" s="1372"/>
      <c r="G22" s="1372"/>
      <c r="H22" s="1372"/>
      <c r="I22" s="1372"/>
      <c r="J22" s="1372"/>
      <c r="K22" s="1372"/>
      <c r="L22" s="1372"/>
      <c r="M22" s="1372"/>
      <c r="N22" s="1372"/>
      <c r="O22" s="1372"/>
    </row>
    <row r="23" spans="3:15" ht="13.5" customHeight="1">
      <c r="C23" s="1372" t="s">
        <v>1663</v>
      </c>
      <c r="D23" s="1372"/>
      <c r="E23" s="1372"/>
      <c r="F23" s="1372"/>
      <c r="G23" s="1372"/>
      <c r="H23" s="1372"/>
      <c r="I23" s="1372"/>
      <c r="J23" s="1372"/>
      <c r="K23" s="1372"/>
      <c r="L23" s="1372"/>
    </row>
    <row r="24" spans="3:15" ht="12" customHeight="1">
      <c r="C24" s="1372" t="s">
        <v>1048</v>
      </c>
      <c r="D24" s="1372"/>
      <c r="E24" s="1372"/>
      <c r="F24" s="1372"/>
      <c r="G24" s="1372"/>
      <c r="H24" s="1372"/>
      <c r="I24" s="1372"/>
      <c r="J24" s="1372"/>
      <c r="K24" s="1372"/>
      <c r="L24" s="1372"/>
    </row>
    <row r="25" spans="3:15" ht="12" customHeight="1">
      <c r="C25" s="1372" t="s">
        <v>1640</v>
      </c>
      <c r="D25" s="1372"/>
      <c r="E25" s="1372"/>
      <c r="F25" s="1372"/>
      <c r="G25" s="1372"/>
      <c r="H25" s="1372"/>
      <c r="I25" s="1372"/>
      <c r="J25" s="1372"/>
      <c r="K25" s="1372"/>
      <c r="L25" s="1372"/>
    </row>
    <row r="26" spans="3:15" ht="12" customHeight="1">
      <c r="C26" s="1403"/>
      <c r="D26" s="1403"/>
      <c r="E26" s="1403"/>
      <c r="F26" s="1403"/>
      <c r="G26" s="1403"/>
      <c r="H26" s="1403"/>
      <c r="I26" s="1403"/>
      <c r="J26" s="1403"/>
      <c r="K26" s="1403"/>
      <c r="L26" s="1403"/>
      <c r="M26" s="1403"/>
    </row>
    <row r="27" spans="3:15" ht="12" customHeight="1">
      <c r="C27" s="1406"/>
      <c r="D27" s="1406"/>
      <c r="E27" s="1406"/>
      <c r="F27" s="1406"/>
      <c r="G27" s="1406"/>
      <c r="H27" s="1406"/>
      <c r="I27" s="1406"/>
      <c r="J27" s="1406"/>
      <c r="K27" s="1406"/>
      <c r="L27" s="1406"/>
      <c r="M27" s="1406"/>
    </row>
    <row r="28" spans="3:15" ht="12" customHeight="1">
      <c r="C28" s="796"/>
      <c r="D28" s="796"/>
      <c r="E28" s="796"/>
      <c r="F28" s="796"/>
      <c r="G28" s="796"/>
      <c r="H28" s="796"/>
      <c r="I28" s="796"/>
      <c r="J28" s="796"/>
      <c r="K28" s="796"/>
      <c r="L28" s="796"/>
    </row>
    <row r="29" spans="3:15" ht="12" customHeight="1">
      <c r="C29" s="1372" t="s">
        <v>1641</v>
      </c>
      <c r="D29" s="1372"/>
      <c r="E29" s="1372"/>
      <c r="F29" s="1372"/>
      <c r="G29" s="1372"/>
      <c r="H29" s="1372"/>
      <c r="I29" s="1372"/>
      <c r="J29" s="1372"/>
      <c r="K29" s="1372"/>
      <c r="L29" s="1372"/>
    </row>
    <row r="30" spans="3:15" ht="12" customHeight="1">
      <c r="C30" s="1411" t="s">
        <v>1491</v>
      </c>
      <c r="D30" s="1411"/>
      <c r="E30" s="1411"/>
      <c r="F30" s="1411"/>
      <c r="H30" s="1372" t="s">
        <v>1492</v>
      </c>
      <c r="I30" s="1372"/>
    </row>
    <row r="31" spans="3:15" ht="12" customHeight="1">
      <c r="C31" s="1414"/>
      <c r="D31" s="1414"/>
      <c r="E31" s="1414"/>
      <c r="F31" s="1414"/>
      <c r="H31" s="577"/>
    </row>
    <row r="32" spans="3:15" ht="12" customHeight="1">
      <c r="C32" s="1415"/>
      <c r="D32" s="1415"/>
      <c r="E32" s="1415"/>
      <c r="F32" s="1415"/>
      <c r="H32" s="595"/>
    </row>
    <row r="33" spans="3:15" ht="12" customHeight="1">
      <c r="C33" s="1416"/>
      <c r="D33" s="1416"/>
      <c r="E33" s="1416"/>
      <c r="F33" s="571"/>
      <c r="H33" s="595"/>
    </row>
    <row r="34" spans="3:15" ht="12" customHeight="1">
      <c r="C34" s="1386"/>
      <c r="D34" s="1386"/>
      <c r="E34" s="1386"/>
      <c r="F34" s="1395"/>
      <c r="G34" s="1395"/>
    </row>
    <row r="35" spans="3:15" ht="64.5" customHeight="1">
      <c r="C35" s="1372" t="s">
        <v>1647</v>
      </c>
      <c r="D35" s="1372"/>
      <c r="E35" s="1372"/>
      <c r="F35" s="1372"/>
      <c r="G35" s="1372"/>
      <c r="H35" s="1372"/>
      <c r="I35" s="1372"/>
      <c r="J35" s="1372"/>
      <c r="K35" s="1372"/>
      <c r="L35" s="1372"/>
      <c r="M35" s="1372"/>
      <c r="N35" s="1372"/>
      <c r="O35" s="1372"/>
    </row>
    <row r="36" spans="3:15" ht="12" customHeight="1">
      <c r="C36" s="1408" t="s">
        <v>1645</v>
      </c>
      <c r="D36" s="1408"/>
      <c r="E36" s="1408"/>
      <c r="F36" s="1408"/>
      <c r="G36" s="1408"/>
      <c r="H36" s="1408"/>
      <c r="I36" s="1408"/>
      <c r="J36" s="1408"/>
      <c r="K36" s="1408"/>
      <c r="L36" s="1408"/>
    </row>
    <row r="37" spans="3:15" ht="12" customHeight="1">
      <c r="C37" s="801" t="s">
        <v>1048</v>
      </c>
      <c r="D37" s="801"/>
      <c r="E37" s="801"/>
      <c r="F37" s="801"/>
      <c r="G37" s="801"/>
      <c r="H37" s="801"/>
      <c r="I37" s="801"/>
      <c r="J37" s="801"/>
      <c r="K37" s="801"/>
      <c r="L37" s="801"/>
    </row>
    <row r="38" spans="3:15" ht="12" customHeight="1">
      <c r="C38" s="1408" t="s">
        <v>1646</v>
      </c>
      <c r="D38" s="1408"/>
      <c r="E38" s="1408"/>
      <c r="F38" s="1408"/>
      <c r="G38" s="1408"/>
      <c r="H38" s="1408"/>
      <c r="I38" s="1408"/>
      <c r="J38" s="1408"/>
      <c r="K38" s="1408"/>
      <c r="L38" s="1408"/>
      <c r="M38" s="1408"/>
    </row>
    <row r="39" spans="3:15" ht="12" customHeight="1">
      <c r="C39" s="1409"/>
      <c r="D39" s="1409"/>
      <c r="E39" s="1409"/>
      <c r="F39" s="1409"/>
      <c r="G39" s="1409"/>
      <c r="H39" s="1409"/>
      <c r="I39" s="1409"/>
      <c r="J39" s="1409"/>
      <c r="K39" s="1409"/>
      <c r="L39" s="1409"/>
      <c r="M39" s="1409"/>
    </row>
    <row r="40" spans="3:15" ht="12" customHeight="1">
      <c r="C40" s="1410"/>
      <c r="D40" s="1410"/>
      <c r="E40" s="1410"/>
      <c r="F40" s="1410"/>
      <c r="G40" s="1410"/>
      <c r="H40" s="1410"/>
      <c r="I40" s="1410"/>
      <c r="J40" s="1410"/>
      <c r="K40" s="1410"/>
      <c r="L40" s="1410"/>
      <c r="M40" s="1410"/>
    </row>
    <row r="41" spans="3:15" ht="12" customHeight="1">
      <c r="C41" s="801"/>
      <c r="D41" s="801"/>
      <c r="E41" s="801"/>
      <c r="F41" s="801"/>
      <c r="G41" s="801"/>
      <c r="H41" s="801"/>
      <c r="I41" s="801"/>
      <c r="J41" s="801"/>
      <c r="K41" s="801"/>
      <c r="L41" s="801"/>
    </row>
    <row r="42" spans="3:15" ht="12" customHeight="1">
      <c r="C42" s="1408" t="s">
        <v>1644</v>
      </c>
      <c r="D42" s="1408"/>
      <c r="E42" s="1408"/>
      <c r="F42" s="1408"/>
      <c r="G42" s="1408"/>
      <c r="H42" s="1408"/>
      <c r="I42" s="1408"/>
      <c r="J42" s="1408"/>
      <c r="K42" s="1408"/>
      <c r="L42" s="1408"/>
    </row>
    <row r="43" spans="3:15" ht="12" customHeight="1">
      <c r="C43" s="801"/>
      <c r="D43" s="801"/>
      <c r="E43" s="801"/>
      <c r="F43" s="801"/>
      <c r="G43" s="1413" t="s">
        <v>1493</v>
      </c>
      <c r="H43" s="1411"/>
      <c r="I43" s="1411"/>
    </row>
    <row r="44" spans="3:15" ht="12" customHeight="1">
      <c r="C44" s="1417" t="s">
        <v>234</v>
      </c>
      <c r="D44" s="1408"/>
      <c r="E44" s="1413" t="s">
        <v>235</v>
      </c>
      <c r="F44" s="1411"/>
      <c r="G44" s="803" t="s">
        <v>1494</v>
      </c>
      <c r="H44" s="574" t="s">
        <v>1495</v>
      </c>
      <c r="I44" s="803" t="s">
        <v>1662</v>
      </c>
      <c r="J44" s="572"/>
    </row>
    <row r="45" spans="3:15" ht="12" customHeight="1">
      <c r="C45" s="1409"/>
      <c r="D45" s="1409"/>
      <c r="E45" s="1409" t="s">
        <v>236</v>
      </c>
      <c r="F45" s="1409"/>
      <c r="G45" s="575"/>
      <c r="H45" s="575"/>
      <c r="I45" s="575"/>
      <c r="J45" s="691"/>
    </row>
    <row r="46" spans="3:15" ht="12" customHeight="1">
      <c r="C46" s="1409"/>
      <c r="D46" s="1409"/>
      <c r="E46" s="1418" t="s">
        <v>236</v>
      </c>
      <c r="F46" s="1418"/>
      <c r="G46" s="576"/>
      <c r="H46" s="576"/>
      <c r="I46" s="576"/>
      <c r="J46" s="555"/>
    </row>
    <row r="47" spans="3:15" ht="12" customHeight="1">
      <c r="C47" s="1409"/>
      <c r="D47" s="1409"/>
      <c r="E47" s="1410" t="s">
        <v>236</v>
      </c>
      <c r="F47" s="1410"/>
      <c r="G47" s="576"/>
      <c r="H47" s="576"/>
      <c r="I47" s="576"/>
      <c r="J47" s="555"/>
    </row>
    <row r="48" spans="3:15" ht="12" customHeight="1">
      <c r="C48" s="1409"/>
      <c r="D48" s="1409"/>
      <c r="E48" s="1409" t="s">
        <v>236</v>
      </c>
      <c r="F48" s="1409"/>
      <c r="G48" s="575"/>
      <c r="H48" s="575"/>
      <c r="I48" s="575"/>
      <c r="J48" s="555"/>
    </row>
    <row r="49" spans="2:15" ht="12" customHeight="1">
      <c r="C49" s="572"/>
      <c r="D49" s="572"/>
      <c r="E49" s="572"/>
      <c r="F49" s="555"/>
      <c r="H49" s="555"/>
      <c r="I49" s="555"/>
      <c r="J49" s="555"/>
    </row>
    <row r="50" spans="2:15" ht="12" customHeight="1">
      <c r="C50" s="1419" t="s">
        <v>1496</v>
      </c>
      <c r="D50" s="1419"/>
      <c r="E50" s="1419"/>
      <c r="F50" s="1419"/>
    </row>
    <row r="51" spans="2:15" ht="14.25" customHeight="1">
      <c r="C51" s="1213" t="s">
        <v>1648</v>
      </c>
      <c r="D51" s="1213"/>
      <c r="E51" s="1213"/>
      <c r="F51" s="1213"/>
      <c r="G51" s="1213"/>
      <c r="H51" s="1213"/>
      <c r="I51" s="1213"/>
      <c r="J51" s="1213"/>
      <c r="K51" s="1213"/>
      <c r="L51" s="1213"/>
      <c r="M51" s="1213"/>
      <c r="N51" s="1213"/>
      <c r="O51" s="1213"/>
    </row>
    <row r="52" spans="2:15" ht="12" customHeight="1">
      <c r="H52" s="884" t="s">
        <v>1497</v>
      </c>
      <c r="I52" s="885" t="s">
        <v>1498</v>
      </c>
    </row>
    <row r="53" spans="2:15" ht="12" customHeight="1">
      <c r="C53" s="1221" t="s">
        <v>1499</v>
      </c>
      <c r="D53" s="1221"/>
      <c r="E53" s="1221"/>
      <c r="F53" s="1221"/>
      <c r="H53" s="531" t="s">
        <v>236</v>
      </c>
      <c r="I53" s="531" t="s">
        <v>236</v>
      </c>
    </row>
    <row r="54" spans="2:15" ht="12" customHeight="1">
      <c r="C54" s="546" t="s">
        <v>1500</v>
      </c>
      <c r="D54" s="1221" t="s">
        <v>1501</v>
      </c>
      <c r="E54" s="1221"/>
      <c r="F54" s="1221"/>
      <c r="H54" s="535"/>
    </row>
    <row r="55" spans="2:15" ht="12" customHeight="1">
      <c r="C55" s="546"/>
      <c r="D55" s="1221" t="s">
        <v>1502</v>
      </c>
      <c r="E55" s="1221"/>
      <c r="F55" s="1221"/>
    </row>
    <row r="56" spans="2:15" ht="12" customHeight="1">
      <c r="D56" s="1221" t="s">
        <v>1503</v>
      </c>
      <c r="E56" s="1221"/>
      <c r="F56" s="1221"/>
    </row>
    <row r="57" spans="2:15" ht="12" customHeight="1">
      <c r="D57" s="1221" t="s">
        <v>1504</v>
      </c>
      <c r="E57" s="1221"/>
      <c r="F57" s="1221"/>
      <c r="H57" s="577"/>
      <c r="I57" s="577"/>
    </row>
    <row r="58" spans="2:15" ht="12" customHeight="1" thickBot="1">
      <c r="C58" s="1423" t="s">
        <v>1505</v>
      </c>
      <c r="D58" s="1423"/>
      <c r="E58" s="1423"/>
      <c r="F58" s="1423"/>
      <c r="H58" s="578" t="s">
        <v>236</v>
      </c>
      <c r="I58" s="578" t="s">
        <v>236</v>
      </c>
    </row>
    <row r="59" spans="2:15" ht="12" customHeight="1" thickTop="1"/>
    <row r="60" spans="2:15" ht="12" customHeight="1"/>
    <row r="61" spans="2:15" ht="12" customHeight="1">
      <c r="B61" s="694" t="s">
        <v>74</v>
      </c>
      <c r="C61" s="532" t="s">
        <v>1364</v>
      </c>
    </row>
    <row r="62" spans="2:15" ht="12" customHeight="1">
      <c r="B62" s="694"/>
      <c r="C62" s="532"/>
    </row>
    <row r="63" spans="2:15" ht="12" customHeight="1">
      <c r="C63" s="531" t="s">
        <v>1365</v>
      </c>
    </row>
    <row r="64" spans="2:15" ht="12" customHeight="1" thickBot="1"/>
    <row r="65" spans="1:15" ht="12" customHeight="1" thickBot="1">
      <c r="C65" s="886"/>
      <c r="D65" s="887"/>
      <c r="E65" s="888" t="s">
        <v>1366</v>
      </c>
      <c r="F65" s="889"/>
      <c r="G65" s="889"/>
      <c r="H65" s="890"/>
      <c r="I65" s="1424" t="s">
        <v>1367</v>
      </c>
      <c r="J65" s="1425"/>
      <c r="K65" s="1425"/>
      <c r="L65" s="1425"/>
      <c r="M65" s="1425"/>
      <c r="N65" s="1426"/>
    </row>
    <row r="66" spans="1:15" ht="12" customHeight="1">
      <c r="C66" s="891"/>
      <c r="F66" s="1427"/>
      <c r="G66" s="1382"/>
      <c r="H66" s="1428"/>
      <c r="I66" s="892"/>
      <c r="K66" s="893"/>
      <c r="L66" s="1429"/>
      <c r="M66" s="1430"/>
      <c r="N66" s="1431"/>
    </row>
    <row r="67" spans="1:15" ht="12" customHeight="1">
      <c r="C67" s="894" t="s">
        <v>540</v>
      </c>
      <c r="D67" s="595"/>
      <c r="E67" s="595"/>
      <c r="F67" s="1420"/>
      <c r="G67" s="1383"/>
      <c r="H67" s="1421"/>
      <c r="I67" s="594" t="s">
        <v>541</v>
      </c>
      <c r="J67" s="595"/>
      <c r="K67" s="895"/>
      <c r="L67" s="1420"/>
      <c r="M67" s="1383"/>
      <c r="N67" s="1422"/>
    </row>
    <row r="68" spans="1:15" ht="12" customHeight="1">
      <c r="C68" s="894" t="s">
        <v>540</v>
      </c>
      <c r="D68" s="595"/>
      <c r="E68" s="595"/>
      <c r="F68" s="1420"/>
      <c r="G68" s="1383"/>
      <c r="H68" s="1421"/>
      <c r="I68" s="594" t="s">
        <v>541</v>
      </c>
      <c r="J68" s="595"/>
      <c r="K68" s="879"/>
      <c r="L68" s="1420"/>
      <c r="M68" s="1383"/>
      <c r="N68" s="1422"/>
    </row>
    <row r="69" spans="1:15" ht="12" customHeight="1">
      <c r="C69" s="894" t="s">
        <v>540</v>
      </c>
      <c r="D69" s="595"/>
      <c r="E69" s="595"/>
      <c r="F69" s="1420"/>
      <c r="G69" s="1383"/>
      <c r="H69" s="1421"/>
      <c r="I69" s="594" t="s">
        <v>541</v>
      </c>
      <c r="J69" s="595"/>
      <c r="K69" s="879"/>
      <c r="L69" s="1420"/>
      <c r="M69" s="1383"/>
      <c r="N69" s="1422"/>
    </row>
    <row r="70" spans="1:15" ht="12" customHeight="1">
      <c r="C70" s="894" t="s">
        <v>540</v>
      </c>
      <c r="D70" s="595"/>
      <c r="E70" s="595"/>
      <c r="F70" s="1420"/>
      <c r="G70" s="1383"/>
      <c r="H70" s="1421"/>
      <c r="I70" s="594" t="s">
        <v>541</v>
      </c>
      <c r="J70" s="595"/>
      <c r="K70" s="879"/>
      <c r="L70" s="1420"/>
      <c r="M70" s="1383"/>
      <c r="N70" s="1422"/>
    </row>
    <row r="71" spans="1:15" ht="12" customHeight="1">
      <c r="C71" s="894" t="s">
        <v>540</v>
      </c>
      <c r="D71" s="595"/>
      <c r="E71" s="595"/>
      <c r="F71" s="1420"/>
      <c r="G71" s="1383"/>
      <c r="H71" s="1421"/>
      <c r="I71" s="594" t="s">
        <v>541</v>
      </c>
      <c r="J71" s="595"/>
      <c r="K71" s="879"/>
      <c r="L71" s="1420"/>
      <c r="M71" s="1383"/>
      <c r="N71" s="1422"/>
    </row>
    <row r="72" spans="1:15" ht="12" customHeight="1" thickBot="1">
      <c r="C72" s="896" t="s">
        <v>542</v>
      </c>
      <c r="D72" s="897"/>
      <c r="E72" s="897"/>
      <c r="F72" s="1432">
        <f>+L67+L68+L69+L70+L71</f>
        <v>0</v>
      </c>
      <c r="G72" s="1433"/>
      <c r="H72" s="1434"/>
      <c r="I72" s="898" t="s">
        <v>2213</v>
      </c>
      <c r="J72" s="897"/>
      <c r="K72" s="899"/>
      <c r="L72" s="1432">
        <f>+F67+F68+F69+F70+F71</f>
        <v>0</v>
      </c>
      <c r="M72" s="1433"/>
      <c r="N72" s="1435"/>
    </row>
    <row r="73" spans="1:15" ht="12" customHeight="1"/>
    <row r="74" spans="1:15" ht="12" customHeight="1"/>
    <row r="75" spans="1:15" ht="14.25" customHeight="1">
      <c r="A75" s="1373" t="s">
        <v>769</v>
      </c>
      <c r="B75" s="1373"/>
      <c r="C75" s="1373"/>
      <c r="D75" s="1373"/>
      <c r="E75" s="1373"/>
      <c r="F75" s="1373"/>
      <c r="G75" s="1373"/>
      <c r="H75" s="1373"/>
      <c r="I75" s="1373"/>
      <c r="J75" s="1373"/>
      <c r="K75" s="1373"/>
      <c r="L75" s="1373"/>
      <c r="M75" s="1373"/>
      <c r="N75" s="1373"/>
      <c r="O75" s="1373"/>
    </row>
    <row r="76" spans="1:15" ht="12" customHeight="1"/>
  </sheetData>
  <mergeCells count="70">
    <mergeCell ref="F72:H72"/>
    <mergeCell ref="L72:N72"/>
    <mergeCell ref="A75:O75"/>
    <mergeCell ref="F69:H69"/>
    <mergeCell ref="L69:N69"/>
    <mergeCell ref="F70:H70"/>
    <mergeCell ref="L70:N70"/>
    <mergeCell ref="F71:H71"/>
    <mergeCell ref="L71:N71"/>
    <mergeCell ref="F68:H68"/>
    <mergeCell ref="L68:N68"/>
    <mergeCell ref="C53:F53"/>
    <mergeCell ref="D54:F54"/>
    <mergeCell ref="D55:F55"/>
    <mergeCell ref="D56:F56"/>
    <mergeCell ref="D57:F57"/>
    <mergeCell ref="C58:F58"/>
    <mergeCell ref="I65:N65"/>
    <mergeCell ref="F66:H66"/>
    <mergeCell ref="L66:N66"/>
    <mergeCell ref="F67:H67"/>
    <mergeCell ref="L67:N67"/>
    <mergeCell ref="C51:O51"/>
    <mergeCell ref="C44:D44"/>
    <mergeCell ref="E44:F44"/>
    <mergeCell ref="C45:D45"/>
    <mergeCell ref="E45:F45"/>
    <mergeCell ref="C46:D46"/>
    <mergeCell ref="E46:F46"/>
    <mergeCell ref="C47:D47"/>
    <mergeCell ref="E47:F47"/>
    <mergeCell ref="C48:D48"/>
    <mergeCell ref="E48:F48"/>
    <mergeCell ref="C50:F50"/>
    <mergeCell ref="G43:I43"/>
    <mergeCell ref="C31:F31"/>
    <mergeCell ref="C32:F32"/>
    <mergeCell ref="C33:E33"/>
    <mergeCell ref="C34:E34"/>
    <mergeCell ref="F34:G34"/>
    <mergeCell ref="C35:O35"/>
    <mergeCell ref="C36:L36"/>
    <mergeCell ref="C38:M38"/>
    <mergeCell ref="C39:M39"/>
    <mergeCell ref="C40:M40"/>
    <mergeCell ref="C42:L42"/>
    <mergeCell ref="C25:L25"/>
    <mergeCell ref="C26:M26"/>
    <mergeCell ref="C27:M27"/>
    <mergeCell ref="C29:L29"/>
    <mergeCell ref="C30:F30"/>
    <mergeCell ref="H30:I30"/>
    <mergeCell ref="C24:L24"/>
    <mergeCell ref="C13:L13"/>
    <mergeCell ref="C14:M14"/>
    <mergeCell ref="C15:M15"/>
    <mergeCell ref="C17:L17"/>
    <mergeCell ref="M17:N17"/>
    <mergeCell ref="C18:H18"/>
    <mergeCell ref="C19:H19"/>
    <mergeCell ref="C20:H20"/>
    <mergeCell ref="F21:G21"/>
    <mergeCell ref="C22:O22"/>
    <mergeCell ref="C23:L23"/>
    <mergeCell ref="C11:L11"/>
    <mergeCell ref="A1:O1"/>
    <mergeCell ref="A2:O2"/>
    <mergeCell ref="A3:O3"/>
    <mergeCell ref="C8:L8"/>
    <mergeCell ref="C9:O9"/>
  </mergeCells>
  <printOptions horizontalCentered="1" verticalCentered="1"/>
  <pageMargins left="0" right="0" top="0.25" bottom="0.25" header="0" footer="0"/>
  <pageSetup scale="70"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B1" sqref="B1"/>
    </sheetView>
  </sheetViews>
  <sheetFormatPr defaultColWidth="8.85546875" defaultRowHeight="12.75"/>
  <cols>
    <col min="1" max="2" width="3.7109375" style="194" customWidth="1"/>
    <col min="3" max="5" width="8.85546875" style="194"/>
    <col min="6" max="6" width="15.710937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c r="A1" s="192" t="str">
        <f>'COVER PAGE'!A9</f>
        <v>LOCAL GOVERNMENT NAME:</v>
      </c>
      <c r="B1" s="209"/>
      <c r="C1" s="209"/>
      <c r="D1" s="209"/>
      <c r="E1" s="209"/>
      <c r="F1" s="209"/>
      <c r="G1" s="209"/>
      <c r="H1" s="209"/>
      <c r="I1" s="209"/>
      <c r="J1" s="209"/>
      <c r="K1" s="209"/>
      <c r="L1" s="209"/>
      <c r="M1" s="209"/>
      <c r="N1" s="209"/>
      <c r="O1" s="209"/>
    </row>
    <row r="2" spans="1:15" ht="18">
      <c r="A2" s="192" t="s">
        <v>927</v>
      </c>
      <c r="B2" s="209"/>
      <c r="C2" s="209"/>
      <c r="D2" s="209"/>
      <c r="E2" s="209"/>
      <c r="F2" s="209"/>
      <c r="G2" s="209"/>
      <c r="H2" s="209"/>
      <c r="I2" s="209"/>
      <c r="J2" s="209"/>
      <c r="K2" s="209"/>
      <c r="L2" s="209"/>
      <c r="M2" s="209"/>
      <c r="N2" s="209"/>
      <c r="O2" s="209"/>
    </row>
    <row r="3" spans="1:15" ht="18">
      <c r="A3" s="195" t="str">
        <f>'COVER PAGE'!A30</f>
        <v>FISCAL YEAR ENDING JUNE 30, 2026</v>
      </c>
      <c r="B3" s="209"/>
      <c r="C3" s="209"/>
      <c r="D3" s="209"/>
      <c r="E3" s="209"/>
      <c r="F3" s="209"/>
      <c r="G3" s="209"/>
      <c r="H3" s="209"/>
      <c r="I3" s="209"/>
      <c r="J3" s="209"/>
      <c r="K3" s="209"/>
      <c r="L3" s="209"/>
      <c r="M3" s="209"/>
      <c r="N3" s="209"/>
      <c r="O3" s="209"/>
    </row>
    <row r="5" spans="1:15">
      <c r="A5" s="249" t="s">
        <v>57</v>
      </c>
      <c r="C5" s="250" t="s">
        <v>543</v>
      </c>
    </row>
    <row r="7" spans="1:15">
      <c r="B7" s="251" t="s">
        <v>369</v>
      </c>
      <c r="C7" s="252" t="s">
        <v>544</v>
      </c>
    </row>
    <row r="8" spans="1:15">
      <c r="C8" s="252" t="s">
        <v>2513</v>
      </c>
    </row>
    <row r="10" spans="1:15">
      <c r="G10" s="253" t="s">
        <v>546</v>
      </c>
      <c r="H10" s="253"/>
      <c r="I10" s="253"/>
      <c r="J10" s="253"/>
      <c r="K10" s="253"/>
      <c r="M10" s="253" t="s">
        <v>550</v>
      </c>
    </row>
    <row r="11" spans="1:15">
      <c r="G11" s="254" t="s">
        <v>547</v>
      </c>
      <c r="I11" s="254" t="s">
        <v>548</v>
      </c>
      <c r="K11" s="254" t="s">
        <v>549</v>
      </c>
      <c r="M11" s="254" t="s">
        <v>547</v>
      </c>
    </row>
    <row r="12" spans="1:15">
      <c r="C12" s="252" t="s">
        <v>545</v>
      </c>
    </row>
    <row r="13" spans="1:15">
      <c r="C13" s="194" t="s">
        <v>551</v>
      </c>
      <c r="G13" s="255"/>
      <c r="I13" s="255"/>
      <c r="K13" s="255"/>
      <c r="M13" s="255"/>
    </row>
    <row r="14" spans="1:15">
      <c r="C14" s="194" t="s">
        <v>552</v>
      </c>
      <c r="G14" s="257">
        <f>+'GOV CAP ASSETS-9000(GCAAG)'!D8</f>
        <v>0</v>
      </c>
      <c r="H14"/>
      <c r="I14" s="257">
        <f>+'GOV CAP ASSETS-9000(GCAAG)'!E8+'GOV CAP ASSETS-9000(GCAAG)'!G8</f>
        <v>0</v>
      </c>
      <c r="J14"/>
      <c r="K14" s="257">
        <f>-'GOV CAP ASSETS-9000(GCAAG)'!F8</f>
        <v>0</v>
      </c>
      <c r="L14"/>
      <c r="M14" s="257">
        <f>+G14+I14+K14</f>
        <v>0</v>
      </c>
    </row>
    <row r="15" spans="1:15">
      <c r="C15" s="194" t="s">
        <v>553</v>
      </c>
      <c r="G15" s="257">
        <f>+'GOV CAP ASSETS-9000(GCAAG)'!D9</f>
        <v>0</v>
      </c>
      <c r="H15"/>
      <c r="I15" s="257">
        <f>+'GOV CAP ASSETS-9000(GCAAG)'!E9+'GOV CAP ASSETS-9000(GCAAG)'!G9</f>
        <v>0</v>
      </c>
      <c r="J15"/>
      <c r="K15" s="257">
        <f>-'GOV CAP ASSETS-9000(GCAAG)'!F9</f>
        <v>0</v>
      </c>
      <c r="L15"/>
      <c r="M15" s="257">
        <f>+G15+I15+K15</f>
        <v>0</v>
      </c>
    </row>
    <row r="16" spans="1:15">
      <c r="C16" s="194" t="s">
        <v>554</v>
      </c>
      <c r="G16" s="99">
        <f>SUM(G14:G15)</f>
        <v>0</v>
      </c>
      <c r="H16"/>
      <c r="I16" s="99">
        <f>SUM(I14:I15)</f>
        <v>0</v>
      </c>
      <c r="J16"/>
      <c r="K16" s="99">
        <f>SUM(K14:K15)</f>
        <v>0</v>
      </c>
      <c r="L16"/>
      <c r="M16" s="99">
        <f>SUM(M14:M15)</f>
        <v>0</v>
      </c>
    </row>
    <row r="17" spans="3:13">
      <c r="G17"/>
      <c r="H17"/>
      <c r="I17"/>
      <c r="J17"/>
      <c r="K17"/>
      <c r="L17"/>
      <c r="M17"/>
    </row>
    <row r="18" spans="3:13">
      <c r="C18" s="194" t="s">
        <v>555</v>
      </c>
      <c r="G18"/>
      <c r="H18"/>
      <c r="I18"/>
      <c r="J18"/>
      <c r="K18"/>
      <c r="L18"/>
      <c r="M18"/>
    </row>
    <row r="19" spans="3:13">
      <c r="C19" s="194" t="s">
        <v>858</v>
      </c>
      <c r="G19" s="257">
        <f>+'GOV CAP ASSETS-9000(GCAAG)'!D11</f>
        <v>0</v>
      </c>
      <c r="H19"/>
      <c r="I19" s="257">
        <f>+'GOV CAP ASSETS-9000(GCAAG)'!E11+'GOV CAP ASSETS-9000(GCAAG)'!G11</f>
        <v>0</v>
      </c>
      <c r="J19"/>
      <c r="K19" s="257">
        <f>-'GOV CAP ASSETS-9000(GCAAG)'!F11</f>
        <v>0</v>
      </c>
      <c r="L19"/>
      <c r="M19" s="257">
        <f>+G19+I19+K19</f>
        <v>0</v>
      </c>
    </row>
    <row r="20" spans="3:13">
      <c r="C20" s="1202" t="s">
        <v>3281</v>
      </c>
      <c r="G20" s="257">
        <f>+'GOV CAP ASSETS-9000(GCAAG)'!D14</f>
        <v>0</v>
      </c>
      <c r="H20"/>
      <c r="I20" s="257">
        <f>+'GOV CAP ASSETS-9000(GCAAG)'!E14+'GOV CAP ASSETS-9000(GCAAG)'!G14</f>
        <v>0</v>
      </c>
      <c r="J20"/>
      <c r="K20" s="257">
        <f>+'GOV CAP ASSETS-9000(GCAAG)'!F14</f>
        <v>0</v>
      </c>
      <c r="L20"/>
      <c r="M20" s="257">
        <f>+'GOV CAP ASSETS-9000(GCAAG)'!H14</f>
        <v>0</v>
      </c>
    </row>
    <row r="21" spans="3:13">
      <c r="C21" s="194" t="s">
        <v>556</v>
      </c>
      <c r="G21" s="257">
        <f>+'GOV CAP ASSETS-9000(GCAAG)'!D17</f>
        <v>0</v>
      </c>
      <c r="H21"/>
      <c r="I21" s="257">
        <f>+'GOV CAP ASSETS-9000(GCAAG)'!E17+'GOV CAP ASSETS-9000(GCAAG)'!G17</f>
        <v>0</v>
      </c>
      <c r="J21"/>
      <c r="K21" s="257">
        <f>-'GOV CAP ASSETS-9000(GCAAG)'!F17</f>
        <v>0</v>
      </c>
      <c r="L21"/>
      <c r="M21" s="257">
        <f>+G21+I21+K21</f>
        <v>0</v>
      </c>
    </row>
    <row r="22" spans="3:13">
      <c r="C22" s="194" t="s">
        <v>557</v>
      </c>
      <c r="G22" s="257">
        <f>+'GOV CAP ASSETS-9000(GCAAG)'!D20</f>
        <v>0</v>
      </c>
      <c r="H22"/>
      <c r="I22" s="257">
        <f>+'GOV CAP ASSETS-9000(GCAAG)'!E20+'GOV CAP ASSETS-9000(GCAAG)'!G20</f>
        <v>0</v>
      </c>
      <c r="J22"/>
      <c r="K22" s="257">
        <f>-'GOV CAP ASSETS-9000(GCAAG)'!F20</f>
        <v>0</v>
      </c>
      <c r="L22"/>
      <c r="M22" s="257">
        <f>+G22+I22+K22</f>
        <v>0</v>
      </c>
    </row>
    <row r="23" spans="3:13">
      <c r="C23" s="194" t="s">
        <v>558</v>
      </c>
      <c r="G23" s="257">
        <f>+'GOV CAP ASSETS-9000(GCAAG)'!D23</f>
        <v>0</v>
      </c>
      <c r="H23"/>
      <c r="I23" s="257">
        <f>+'GOV CAP ASSETS-9000(GCAAG)'!E23+'GOV CAP ASSETS-9000(GCAAG)'!G23</f>
        <v>0</v>
      </c>
      <c r="J23"/>
      <c r="K23" s="257">
        <f>-'GOV CAP ASSETS-9000(GCAAG)'!F23</f>
        <v>0</v>
      </c>
      <c r="L23"/>
      <c r="M23" s="257">
        <f>+G23+I23+K23</f>
        <v>0</v>
      </c>
    </row>
    <row r="24" spans="3:13">
      <c r="C24" s="194" t="s">
        <v>559</v>
      </c>
      <c r="G24" s="99">
        <f>SUM(G19:G23)</f>
        <v>0</v>
      </c>
      <c r="H24"/>
      <c r="I24" s="99">
        <f>SUM(I19:I23)</f>
        <v>0</v>
      </c>
      <c r="J24"/>
      <c r="K24" s="99">
        <f>SUM(K19:K23)</f>
        <v>0</v>
      </c>
      <c r="L24"/>
      <c r="M24" s="99">
        <f>SUM(M19:M23)</f>
        <v>0</v>
      </c>
    </row>
    <row r="25" spans="3:13">
      <c r="G25"/>
      <c r="H25"/>
      <c r="I25"/>
      <c r="J25"/>
      <c r="K25"/>
      <c r="L25"/>
      <c r="M25"/>
    </row>
    <row r="26" spans="3:13">
      <c r="C26" s="194" t="s">
        <v>560</v>
      </c>
      <c r="G26"/>
      <c r="H26"/>
      <c r="I26"/>
      <c r="J26"/>
      <c r="K26"/>
      <c r="L26"/>
      <c r="M26"/>
    </row>
    <row r="27" spans="3:13">
      <c r="C27" s="194" t="s">
        <v>858</v>
      </c>
      <c r="G27" s="257">
        <f>+'GOV CAP ASSETS-9000(GCAAG)'!D12</f>
        <v>0</v>
      </c>
      <c r="H27"/>
      <c r="I27" s="257">
        <f>+'GOV CAP ASSETS-9000(GCAAG)'!E12</f>
        <v>0</v>
      </c>
      <c r="J27"/>
      <c r="K27" s="257">
        <f>-'GOV CAP ASSETS-9000(GCAAG)'!F12+'GOV CAP ASSETS-9000(GCAAG)'!G12</f>
        <v>0</v>
      </c>
      <c r="L27"/>
      <c r="M27" s="257">
        <f>+G27+I27+K27</f>
        <v>0</v>
      </c>
    </row>
    <row r="28" spans="3:13">
      <c r="C28" s="1202" t="s">
        <v>3281</v>
      </c>
      <c r="G28" s="257">
        <f>+'GOV CAP ASSETS-9000(GCAAG)'!D15</f>
        <v>0</v>
      </c>
      <c r="H28"/>
      <c r="I28" s="257">
        <f>+'GOV CAP ASSETS-9000(GCAAG)'!E15</f>
        <v>0</v>
      </c>
      <c r="J28"/>
      <c r="K28" s="257">
        <f>-'GOV CAP ASSETS-9000(GCAAG)'!F15+'GOV CAP ASSETS-9000(GCAAG)'!G15</f>
        <v>0</v>
      </c>
      <c r="L28"/>
      <c r="M28" s="257">
        <f>+'GOV CAP ASSETS-9000(GCAAG)'!H15</f>
        <v>0</v>
      </c>
    </row>
    <row r="29" spans="3:13">
      <c r="C29" s="194" t="s">
        <v>556</v>
      </c>
      <c r="G29" s="257">
        <f>+'GOV CAP ASSETS-9000(GCAAG)'!D18</f>
        <v>0</v>
      </c>
      <c r="H29"/>
      <c r="I29" s="257">
        <f>+'GOV CAP ASSETS-9000(GCAAG)'!E18</f>
        <v>0</v>
      </c>
      <c r="J29"/>
      <c r="K29" s="257">
        <f>-'GOV CAP ASSETS-9000(GCAAG)'!F18+'GOV CAP ASSETS-9000(GCAAG)'!G18</f>
        <v>0</v>
      </c>
      <c r="L29"/>
      <c r="M29" s="257">
        <f>+G29+I29+K29</f>
        <v>0</v>
      </c>
    </row>
    <row r="30" spans="3:13">
      <c r="C30" s="194" t="s">
        <v>557</v>
      </c>
      <c r="G30" s="257">
        <f>+'GOV CAP ASSETS-9000(GCAAG)'!D21</f>
        <v>0</v>
      </c>
      <c r="H30"/>
      <c r="I30" s="257">
        <f>+'GOV CAP ASSETS-9000(GCAAG)'!E21</f>
        <v>0</v>
      </c>
      <c r="J30"/>
      <c r="K30" s="257">
        <f>-'GOV CAP ASSETS-9000(GCAAG)'!F21+'GOV CAP ASSETS-9000(GCAAG)'!G21</f>
        <v>0</v>
      </c>
      <c r="L30"/>
      <c r="M30" s="257">
        <f>+G30+I30+K30</f>
        <v>0</v>
      </c>
    </row>
    <row r="31" spans="3:13">
      <c r="C31" s="194" t="s">
        <v>558</v>
      </c>
      <c r="G31" s="257">
        <f>+'GOV CAP ASSETS-9000(GCAAG)'!D24</f>
        <v>0</v>
      </c>
      <c r="H31"/>
      <c r="I31" s="257">
        <f>+'GOV CAP ASSETS-9000(GCAAG)'!E24</f>
        <v>0</v>
      </c>
      <c r="J31"/>
      <c r="K31" s="257">
        <f>-'GOV CAP ASSETS-9000(GCAAG)'!F24+'GOV CAP ASSETS-9000(GCAAG)'!G24</f>
        <v>0</v>
      </c>
      <c r="L31"/>
      <c r="M31" s="257">
        <f>+G31+I31+K31</f>
        <v>0</v>
      </c>
    </row>
    <row r="32" spans="3:13">
      <c r="C32" s="194" t="s">
        <v>561</v>
      </c>
      <c r="G32" s="257">
        <f>SUM(G27:G31)</f>
        <v>0</v>
      </c>
      <c r="H32"/>
      <c r="I32" s="257">
        <f>SUM(I27:I31)</f>
        <v>0</v>
      </c>
      <c r="J32"/>
      <c r="K32" s="257">
        <f>SUM(K27:K31)</f>
        <v>0</v>
      </c>
      <c r="L32"/>
      <c r="M32" s="257">
        <f>SUM(M27:M31)</f>
        <v>0</v>
      </c>
    </row>
    <row r="33" spans="3:13">
      <c r="G33"/>
      <c r="H33"/>
      <c r="I33"/>
      <c r="J33"/>
      <c r="K33"/>
      <c r="L33"/>
      <c r="M33"/>
    </row>
    <row r="34" spans="3:13">
      <c r="C34" s="194" t="s">
        <v>559</v>
      </c>
      <c r="G34" s="257">
        <f>+G24+G32</f>
        <v>0</v>
      </c>
      <c r="H34"/>
      <c r="I34" s="257">
        <f>+I24+I32</f>
        <v>0</v>
      </c>
      <c r="J34"/>
      <c r="K34" s="257">
        <f>+K24+K32</f>
        <v>0</v>
      </c>
      <c r="L34"/>
      <c r="M34" s="257">
        <f>+M24+M32</f>
        <v>0</v>
      </c>
    </row>
    <row r="35" spans="3:13">
      <c r="G35"/>
      <c r="H35"/>
      <c r="I35"/>
      <c r="J35"/>
      <c r="K35"/>
      <c r="L35"/>
      <c r="M35"/>
    </row>
    <row r="36" spans="3:13" ht="13.5" thickBot="1">
      <c r="C36" s="194" t="s">
        <v>562</v>
      </c>
      <c r="G36" s="258">
        <f>+G16+G34</f>
        <v>0</v>
      </c>
      <c r="H36"/>
      <c r="I36" s="258">
        <f>+I16+I34</f>
        <v>0</v>
      </c>
      <c r="J36"/>
      <c r="K36" s="258">
        <f>+K16+K34</f>
        <v>0</v>
      </c>
      <c r="L36"/>
      <c r="M36" s="258">
        <f>+M16+M34</f>
        <v>0</v>
      </c>
    </row>
    <row r="37" spans="3:13" ht="13.5" thickTop="1">
      <c r="M37"/>
    </row>
    <row r="38" spans="3:13">
      <c r="C38" s="252" t="s">
        <v>2498</v>
      </c>
      <c r="M38"/>
    </row>
    <row r="39" spans="3:13">
      <c r="C39" s="264" t="s">
        <v>2505</v>
      </c>
      <c r="G39" s="256"/>
      <c r="H39" s="227"/>
      <c r="I39" s="256"/>
      <c r="J39" s="227"/>
      <c r="K39" s="256"/>
      <c r="L39" s="227"/>
      <c r="M39" s="257">
        <f>+G39+I39+K39</f>
        <v>0</v>
      </c>
    </row>
    <row r="40" spans="3:13">
      <c r="C40" s="264" t="s">
        <v>2499</v>
      </c>
      <c r="G40" s="256">
        <f>'GOV CAP ASSETS-9000(GCAAG)'!D42</f>
        <v>0</v>
      </c>
      <c r="H40" s="227"/>
      <c r="I40" s="256">
        <f>'GOV CAP ASSETS-9000(GCAAG)'!E42+'GOV CAP ASSETS-9000(GCAAG)'!G42</f>
        <v>0</v>
      </c>
      <c r="J40" s="227"/>
      <c r="K40" s="256">
        <f>'GOV CAP ASSETS-9000(GCAAG)'!F42</f>
        <v>0</v>
      </c>
      <c r="L40" s="227"/>
      <c r="M40" s="257">
        <f>+G40+I40+K40</f>
        <v>0</v>
      </c>
    </row>
    <row r="41" spans="3:13">
      <c r="C41" s="264" t="s">
        <v>2500</v>
      </c>
      <c r="G41" s="256">
        <f>'GOV CAP ASSETS-9000(GCAAG)'!D43</f>
        <v>0</v>
      </c>
      <c r="H41" s="227"/>
      <c r="I41" s="256">
        <f>'GOV CAP ASSETS-9000(GCAAG)'!E43+'GOV CAP ASSETS-9000(GCAAG)'!G43</f>
        <v>0</v>
      </c>
      <c r="J41" s="227"/>
      <c r="K41" s="256">
        <f>'GOV CAP ASSETS-9000(GCAAG)'!F43</f>
        <v>0</v>
      </c>
      <c r="L41" s="227"/>
      <c r="M41" s="257">
        <f>+G41+I41+K41</f>
        <v>0</v>
      </c>
    </row>
    <row r="42" spans="3:13">
      <c r="C42" s="264" t="s">
        <v>2507</v>
      </c>
      <c r="G42" s="257">
        <f>SUM(G40:G41)</f>
        <v>0</v>
      </c>
      <c r="H42" s="99"/>
      <c r="I42" s="257">
        <f>SUM(I40:I41)</f>
        <v>0</v>
      </c>
      <c r="J42" s="99"/>
      <c r="K42" s="257">
        <f>SUM(K40:K41)</f>
        <v>0</v>
      </c>
      <c r="L42" s="227"/>
      <c r="M42" s="257">
        <f>SUM(M40:M41)</f>
        <v>0</v>
      </c>
    </row>
    <row r="43" spans="3:13">
      <c r="G43" s="227"/>
      <c r="H43" s="227"/>
      <c r="I43" s="227"/>
      <c r="J43" s="227"/>
      <c r="K43" s="227"/>
      <c r="L43" s="227"/>
      <c r="M43" s="99"/>
    </row>
    <row r="44" spans="3:13">
      <c r="C44" s="264" t="s">
        <v>2506</v>
      </c>
      <c r="G44" s="227"/>
      <c r="H44" s="227"/>
      <c r="I44" s="227"/>
      <c r="J44" s="227"/>
      <c r="K44" s="227"/>
      <c r="L44" s="227"/>
      <c r="M44" s="99"/>
    </row>
    <row r="45" spans="3:13">
      <c r="C45" s="264" t="s">
        <v>2501</v>
      </c>
      <c r="G45" s="256">
        <f>'GOV CAP ASSETS-9000(GCAAG)'!D45</f>
        <v>0</v>
      </c>
      <c r="H45" s="227"/>
      <c r="I45" s="256">
        <f>'GOV CAP ASSETS-9000(GCAAG)'!E45+'GOV CAP ASSETS-9000(GCAAG)'!G45</f>
        <v>0</v>
      </c>
      <c r="J45" s="227"/>
      <c r="K45" s="256">
        <f>'GOV CAP ASSETS-9000(GCAAG)'!F45</f>
        <v>0</v>
      </c>
      <c r="L45" s="227"/>
      <c r="M45" s="257">
        <f t="shared" ref="M45:M49" si="0">+G45+I45+K45</f>
        <v>0</v>
      </c>
    </row>
    <row r="46" spans="3:13">
      <c r="C46" s="1202" t="s">
        <v>2502</v>
      </c>
      <c r="G46" s="256">
        <f>'GOV CAP ASSETS-9000(GCAAG)'!D48</f>
        <v>0</v>
      </c>
      <c r="H46" s="227"/>
      <c r="I46" s="256">
        <f>'GOV CAP ASSETS-9000(GCAAG)'!E48+'GOV CAP ASSETS-9000(GCAAG)'!G48</f>
        <v>0</v>
      </c>
      <c r="J46" s="227"/>
      <c r="K46" s="256">
        <f>'GOV CAP ASSETS-9000(GCAAG)'!F48</f>
        <v>0</v>
      </c>
      <c r="L46" s="227"/>
      <c r="M46" s="257">
        <f t="shared" si="0"/>
        <v>0</v>
      </c>
    </row>
    <row r="47" spans="3:13">
      <c r="C47" s="264" t="s">
        <v>2503</v>
      </c>
      <c r="G47" s="256">
        <f>'GOV CAP ASSETS-9000(GCAAG)'!D51</f>
        <v>0</v>
      </c>
      <c r="H47" s="227"/>
      <c r="I47" s="256">
        <f>'GOV CAP ASSETS-9000(GCAAG)'!E51+'GOV CAP ASSETS-9000(GCAAG)'!G51</f>
        <v>0</v>
      </c>
      <c r="J47" s="227"/>
      <c r="K47" s="256">
        <f>'GOV CAP ASSETS-9000(GCAAG)'!F51</f>
        <v>0</v>
      </c>
      <c r="L47" s="227"/>
      <c r="M47" s="257">
        <f t="shared" si="0"/>
        <v>0</v>
      </c>
    </row>
    <row r="48" spans="3:13">
      <c r="C48" s="264" t="s">
        <v>2504</v>
      </c>
      <c r="G48" s="256">
        <f>'GOV CAP ASSETS-9000(GCAAG)'!D54</f>
        <v>0</v>
      </c>
      <c r="H48" s="227"/>
      <c r="I48" s="256">
        <f>'GOV CAP ASSETS-9000(GCAAG)'!E54+'GOV CAP ASSETS-9000(GCAAG)'!G54</f>
        <v>0</v>
      </c>
      <c r="J48" s="227"/>
      <c r="K48" s="256">
        <f>'GOV CAP ASSETS-9000(GCAAG)'!F54</f>
        <v>0</v>
      </c>
      <c r="L48" s="227"/>
      <c r="M48" s="257">
        <f t="shared" si="0"/>
        <v>0</v>
      </c>
    </row>
    <row r="49" spans="3:13">
      <c r="C49" s="264" t="s">
        <v>558</v>
      </c>
      <c r="G49" s="256">
        <f>'GOV CAP ASSETS-9000(GCAAG)'!D57</f>
        <v>0</v>
      </c>
      <c r="H49" s="227"/>
      <c r="I49" s="256">
        <f>'GOV CAP ASSETS-9000(GCAAG)'!E57+'GOV CAP ASSETS-9000(GCAAG)'!G57</f>
        <v>0</v>
      </c>
      <c r="J49" s="227"/>
      <c r="K49" s="256">
        <f>'GOV CAP ASSETS-9000(GCAAG)'!F57</f>
        <v>0</v>
      </c>
      <c r="L49" s="227"/>
      <c r="M49" s="257">
        <f t="shared" si="0"/>
        <v>0</v>
      </c>
    </row>
    <row r="50" spans="3:13">
      <c r="C50" s="264" t="s">
        <v>2508</v>
      </c>
      <c r="G50" s="257">
        <f>SUM(G45:G49)</f>
        <v>0</v>
      </c>
      <c r="H50" s="99"/>
      <c r="I50" s="257">
        <f>SUM(I45:I49)</f>
        <v>0</v>
      </c>
      <c r="J50" s="99"/>
      <c r="K50" s="257">
        <f>SUM(K45:K49)</f>
        <v>0</v>
      </c>
      <c r="L50" s="227"/>
      <c r="M50" s="257">
        <f>SUM(M45:M49)</f>
        <v>0</v>
      </c>
    </row>
    <row r="51" spans="3:13">
      <c r="G51" s="227"/>
      <c r="H51" s="227"/>
      <c r="I51" s="227"/>
      <c r="J51" s="227"/>
      <c r="K51" s="227"/>
      <c r="L51" s="227"/>
      <c r="M51" s="99"/>
    </row>
    <row r="52" spans="3:13">
      <c r="C52" s="264" t="s">
        <v>2509</v>
      </c>
      <c r="G52" s="227"/>
      <c r="H52" s="227"/>
      <c r="I52" s="227"/>
      <c r="J52" s="227"/>
      <c r="K52" s="227"/>
      <c r="L52" s="227"/>
      <c r="M52" s="99"/>
    </row>
    <row r="53" spans="3:13">
      <c r="C53" s="194" t="s">
        <v>2525</v>
      </c>
      <c r="G53" s="256">
        <f>'GOV CAP ASSETS-9000(GCAAG)'!D46</f>
        <v>0</v>
      </c>
      <c r="H53" s="227"/>
      <c r="I53" s="256">
        <f>'GOV CAP ASSETS-9000(GCAAG)'!E46</f>
        <v>0</v>
      </c>
      <c r="J53" s="227"/>
      <c r="K53" s="256">
        <f>-'GOV CAP ASSETS-9000(GCAAG)'!F46+'GOV CAP ASSETS-9000(GCAAG)'!G46</f>
        <v>0</v>
      </c>
      <c r="L53" s="227"/>
      <c r="M53" s="257">
        <f t="shared" ref="M53:M57" si="1">+G53+I53+K53</f>
        <v>0</v>
      </c>
    </row>
    <row r="54" spans="3:13">
      <c r="C54" s="1202" t="s">
        <v>2502</v>
      </c>
      <c r="G54" s="256">
        <f>'GOV CAP ASSETS-9000(GCAAG)'!D49</f>
        <v>0</v>
      </c>
      <c r="H54" s="227"/>
      <c r="I54" s="256">
        <f>'GOV CAP ASSETS-9000(GCAAG)'!E49</f>
        <v>0</v>
      </c>
      <c r="J54" s="227"/>
      <c r="K54" s="256">
        <f>-'GOV CAP ASSETS-9000(GCAAG)'!F49+'GOV CAP ASSETS-9000(GCAAG)'!G49</f>
        <v>0</v>
      </c>
      <c r="L54" s="227"/>
      <c r="M54" s="257">
        <f>+G54+I54+K54</f>
        <v>0</v>
      </c>
    </row>
    <row r="55" spans="3:13">
      <c r="C55" s="194" t="s">
        <v>2528</v>
      </c>
      <c r="G55" s="256">
        <f>'GOV CAP ASSETS-9000(GCAAG)'!D52</f>
        <v>0</v>
      </c>
      <c r="H55" s="227"/>
      <c r="I55" s="256">
        <f>'GOV CAP ASSETS-9000(GCAAG)'!E52</f>
        <v>0</v>
      </c>
      <c r="J55" s="227"/>
      <c r="K55" s="256">
        <f>-'GOV CAP ASSETS-9000(GCAAG)'!F52+'GOV CAP ASSETS-9000(GCAAG)'!G52</f>
        <v>0</v>
      </c>
      <c r="L55" s="227"/>
      <c r="M55" s="257">
        <f t="shared" si="1"/>
        <v>0</v>
      </c>
    </row>
    <row r="56" spans="3:13">
      <c r="C56" s="194" t="s">
        <v>2526</v>
      </c>
      <c r="G56" s="256">
        <f>'GOV CAP ASSETS-9000(GCAAG)'!D55</f>
        <v>0</v>
      </c>
      <c r="H56" s="227"/>
      <c r="I56" s="256">
        <f>'GOV CAP ASSETS-9000(GCAAG)'!E55</f>
        <v>0</v>
      </c>
      <c r="J56" s="227"/>
      <c r="K56" s="256">
        <f>-'GOV CAP ASSETS-9000(GCAAG)'!F55+'GOV CAP ASSETS-9000(GCAAG)'!G55</f>
        <v>0</v>
      </c>
      <c r="L56" s="227"/>
      <c r="M56" s="257">
        <f t="shared" si="1"/>
        <v>0</v>
      </c>
    </row>
    <row r="57" spans="3:13">
      <c r="C57" s="264" t="s">
        <v>2527</v>
      </c>
      <c r="G57" s="256">
        <f>'GOV CAP ASSETS-9000(GCAAG)'!D58</f>
        <v>0</v>
      </c>
      <c r="H57" s="227"/>
      <c r="I57" s="256">
        <f>'GOV CAP ASSETS-9000(GCAAG)'!E58</f>
        <v>0</v>
      </c>
      <c r="J57" s="227"/>
      <c r="K57" s="256">
        <f>-'GOV CAP ASSETS-9000(GCAAG)'!F58+'GOV CAP ASSETS-9000(GCAAG)'!G58</f>
        <v>0</v>
      </c>
      <c r="L57" s="227"/>
      <c r="M57" s="257">
        <f t="shared" si="1"/>
        <v>0</v>
      </c>
    </row>
    <row r="58" spans="3:13">
      <c r="C58" s="264" t="s">
        <v>2510</v>
      </c>
      <c r="G58" s="257">
        <f>SUM(G53:G57)</f>
        <v>0</v>
      </c>
      <c r="H58" s="99"/>
      <c r="I58" s="257">
        <f>SUM(I53:I57)</f>
        <v>0</v>
      </c>
      <c r="J58" s="99"/>
      <c r="K58" s="257">
        <f>SUM(K53:K57)</f>
        <v>0</v>
      </c>
      <c r="L58" s="227"/>
      <c r="M58" s="257">
        <f>SUM(M53:M57)</f>
        <v>0</v>
      </c>
    </row>
    <row r="59" spans="3:13">
      <c r="G59" s="99"/>
      <c r="H59" s="99"/>
      <c r="I59" s="99"/>
      <c r="J59" s="99"/>
      <c r="K59" s="99"/>
      <c r="L59" s="227"/>
      <c r="M59" s="99"/>
    </row>
    <row r="60" spans="3:13">
      <c r="C60" s="264" t="s">
        <v>2511</v>
      </c>
      <c r="G60" s="257">
        <f>+G50+G58</f>
        <v>0</v>
      </c>
      <c r="H60" s="99"/>
      <c r="I60" s="257">
        <f>+I50+I58</f>
        <v>0</v>
      </c>
      <c r="J60" s="99"/>
      <c r="K60" s="257">
        <f>+K50+K58</f>
        <v>0</v>
      </c>
      <c r="L60" s="227"/>
      <c r="M60" s="257">
        <f>+M50+M58</f>
        <v>0</v>
      </c>
    </row>
    <row r="61" spans="3:13">
      <c r="G61" s="99"/>
      <c r="H61" s="99"/>
      <c r="I61" s="99"/>
      <c r="J61" s="99"/>
      <c r="K61" s="99"/>
      <c r="L61" s="227"/>
      <c r="M61" s="99"/>
    </row>
    <row r="62" spans="3:13" ht="13.5" thickBot="1">
      <c r="C62" s="264" t="s">
        <v>2512</v>
      </c>
      <c r="G62" s="258">
        <f>+G42+G60</f>
        <v>0</v>
      </c>
      <c r="H62" s="99"/>
      <c r="I62" s="258">
        <f>+I42+I60</f>
        <v>0</v>
      </c>
      <c r="J62" s="99"/>
      <c r="K62" s="258">
        <f>+K42+K60</f>
        <v>0</v>
      </c>
      <c r="L62" s="227"/>
      <c r="M62" s="258">
        <f>+M42+M60</f>
        <v>0</v>
      </c>
    </row>
    <row r="63" spans="3:13" ht="13.5" thickTop="1">
      <c r="I63" s="1436"/>
      <c r="J63" s="1436"/>
      <c r="K63" s="1436"/>
      <c r="M63" s="612"/>
    </row>
    <row r="64" spans="3:13">
      <c r="C64" s="264" t="s">
        <v>2406</v>
      </c>
    </row>
    <row r="65" spans="1:14">
      <c r="N65" s="209"/>
    </row>
    <row r="66" spans="1:14">
      <c r="D66" s="252" t="s">
        <v>545</v>
      </c>
    </row>
    <row r="67" spans="1:14">
      <c r="D67" s="194" t="s">
        <v>330</v>
      </c>
      <c r="J67" s="261">
        <f>'GOV CAP ASSETS-9000(GCAAG)'!E30+'GOV CAP ASSETS-9000(GCAAG)'!E64</f>
        <v>0</v>
      </c>
      <c r="K67" s="261"/>
    </row>
    <row r="68" spans="1:14">
      <c r="D68" s="194" t="s">
        <v>164</v>
      </c>
      <c r="J68" s="261">
        <f>'GOV CAP ASSETS-9000(GCAAG)'!E31+'GOV CAP ASSETS-9000(GCAAG)'!E65</f>
        <v>0</v>
      </c>
      <c r="K68" s="261"/>
    </row>
    <row r="69" spans="1:14">
      <c r="D69" s="194" t="s">
        <v>165</v>
      </c>
      <c r="J69" s="261">
        <f>'GOV CAP ASSETS-9000(GCAAG)'!E32+'GOV CAP ASSETS-9000(GCAAG)'!E66</f>
        <v>0</v>
      </c>
      <c r="K69" s="261"/>
    </row>
    <row r="70" spans="1:14">
      <c r="D70" s="194" t="s">
        <v>133</v>
      </c>
      <c r="J70" s="261">
        <f>'GOV CAP ASSETS-9000(GCAAG)'!E33+'GOV CAP ASSETS-9000(GCAAG)'!E67</f>
        <v>0</v>
      </c>
      <c r="K70" s="261"/>
    </row>
    <row r="71" spans="1:14">
      <c r="D71" s="194" t="s">
        <v>167</v>
      </c>
      <c r="J71" s="261">
        <f>'GOV CAP ASSETS-9000(GCAAG)'!E34+'GOV CAP ASSETS-9000(GCAAG)'!E68</f>
        <v>0</v>
      </c>
      <c r="K71" s="261"/>
    </row>
    <row r="72" spans="1:14">
      <c r="D72" s="194" t="s">
        <v>168</v>
      </c>
      <c r="J72" s="261">
        <f>'GOV CAP ASSETS-9000(GCAAG)'!E35+'GOV CAP ASSETS-9000(GCAAG)'!E69</f>
        <v>0</v>
      </c>
      <c r="K72" s="261"/>
    </row>
    <row r="73" spans="1:14">
      <c r="D73" s="194" t="s">
        <v>169</v>
      </c>
      <c r="J73" s="261">
        <f>'GOV CAP ASSETS-9000(GCAAG)'!E36+'GOV CAP ASSETS-9000(GCAAG)'!E70</f>
        <v>0</v>
      </c>
      <c r="K73" s="261"/>
    </row>
    <row r="74" spans="1:14">
      <c r="D74" s="194" t="s">
        <v>170</v>
      </c>
      <c r="J74" s="261">
        <f>'GOV CAP ASSETS-9000(GCAAG)'!E37+'GOV CAP ASSETS-9000(GCAAG)'!E71</f>
        <v>0</v>
      </c>
      <c r="K74" s="261"/>
    </row>
    <row r="75" spans="1:14">
      <c r="D75" s="194" t="s">
        <v>2356</v>
      </c>
      <c r="J75" s="261">
        <f>'GOV CAP ASSETS-9000(GCAAG)'!E38+'GOV CAP ASSETS-9000(GCAAG)'!E72</f>
        <v>0</v>
      </c>
      <c r="K75" s="1060"/>
    </row>
    <row r="76" spans="1:14" ht="13.5" thickBot="1">
      <c r="C76" s="1437" t="s">
        <v>2407</v>
      </c>
      <c r="D76" s="1437"/>
      <c r="E76" s="1437"/>
      <c r="F76" s="1437"/>
      <c r="G76" s="1437"/>
      <c r="H76" s="1437"/>
      <c r="I76" s="1437"/>
      <c r="J76" s="262">
        <f>SUM(J67:J75)</f>
        <v>0</v>
      </c>
      <c r="K76" s="262"/>
    </row>
    <row r="77" spans="1:14" ht="13.5" thickTop="1">
      <c r="I77" s="981"/>
      <c r="J77" s="981"/>
      <c r="K77" s="981"/>
      <c r="M77" s="612"/>
    </row>
    <row r="78" spans="1:14" ht="15.75">
      <c r="A78" s="207" t="s">
        <v>770</v>
      </c>
      <c r="B78" s="209"/>
      <c r="C78" s="209"/>
      <c r="D78" s="209"/>
      <c r="E78" s="209"/>
      <c r="F78" s="209"/>
      <c r="G78" s="209"/>
      <c r="H78" s="209"/>
      <c r="I78" s="209"/>
      <c r="J78" s="209"/>
      <c r="K78" s="209"/>
      <c r="L78" s="209"/>
      <c r="M78" s="209"/>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B1" sqref="B1"/>
    </sheetView>
  </sheetViews>
  <sheetFormatPr defaultColWidth="8.85546875" defaultRowHeight="12.75"/>
  <cols>
    <col min="1" max="2" width="3.7109375" style="194" customWidth="1"/>
    <col min="3" max="5" width="8.85546875" style="194"/>
    <col min="6" max="6" width="17.2851562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c r="A1" s="192" t="str">
        <f>'COVER PAGE'!A9</f>
        <v>LOCAL GOVERNMENT NAME:</v>
      </c>
      <c r="B1" s="209"/>
      <c r="C1" s="209"/>
      <c r="D1" s="209"/>
      <c r="E1" s="209"/>
      <c r="F1" s="209"/>
      <c r="G1" s="209"/>
      <c r="H1" s="209"/>
      <c r="I1" s="209"/>
      <c r="J1" s="209"/>
      <c r="K1" s="209"/>
      <c r="L1" s="209"/>
      <c r="M1" s="209"/>
      <c r="N1" s="209"/>
      <c r="O1" s="209"/>
    </row>
    <row r="2" spans="1:15" ht="18">
      <c r="A2" s="192" t="s">
        <v>927</v>
      </c>
      <c r="B2" s="209"/>
      <c r="C2" s="209"/>
      <c r="D2" s="209"/>
      <c r="E2" s="209"/>
      <c r="F2" s="209"/>
      <c r="G2" s="209"/>
      <c r="H2" s="209"/>
      <c r="I2" s="209"/>
      <c r="J2" s="209"/>
      <c r="K2" s="209"/>
      <c r="L2" s="209"/>
      <c r="M2" s="209"/>
      <c r="N2" s="209"/>
      <c r="O2" s="209"/>
    </row>
    <row r="3" spans="1:15" ht="18">
      <c r="A3" s="195" t="str">
        <f>'COVER PAGE'!A30</f>
        <v>FISCAL YEAR ENDING JUNE 30, 2026</v>
      </c>
      <c r="B3" s="209"/>
      <c r="C3" s="209"/>
      <c r="D3" s="209"/>
      <c r="E3" s="209"/>
      <c r="F3" s="209"/>
      <c r="G3" s="209"/>
      <c r="H3" s="209"/>
      <c r="I3" s="209"/>
      <c r="J3" s="209"/>
      <c r="K3" s="209"/>
      <c r="L3" s="209"/>
      <c r="M3" s="209"/>
      <c r="N3" s="209"/>
      <c r="O3" s="209"/>
    </row>
    <row r="5" spans="1:15">
      <c r="A5" s="249" t="s">
        <v>57</v>
      </c>
      <c r="C5" s="250" t="s">
        <v>543</v>
      </c>
    </row>
    <row r="7" spans="1:15">
      <c r="B7" s="251" t="s">
        <v>369</v>
      </c>
      <c r="C7" s="252" t="s">
        <v>385</v>
      </c>
    </row>
    <row r="8" spans="1:15">
      <c r="C8" s="252" t="s">
        <v>2514</v>
      </c>
    </row>
    <row r="10" spans="1:15">
      <c r="C10" s="252" t="s">
        <v>379</v>
      </c>
      <c r="M10"/>
    </row>
    <row r="11" spans="1:15">
      <c r="G11" s="253" t="s">
        <v>546</v>
      </c>
      <c r="H11" s="253"/>
      <c r="I11" s="253"/>
      <c r="J11" s="253"/>
      <c r="K11" s="253"/>
      <c r="M11" s="253" t="s">
        <v>550</v>
      </c>
    </row>
    <row r="12" spans="1:15">
      <c r="G12" s="254" t="s">
        <v>547</v>
      </c>
      <c r="I12" s="254" t="s">
        <v>548</v>
      </c>
      <c r="K12" s="254" t="s">
        <v>549</v>
      </c>
      <c r="M12" s="254" t="s">
        <v>547</v>
      </c>
    </row>
    <row r="13" spans="1:15">
      <c r="C13" s="194" t="s">
        <v>551</v>
      </c>
      <c r="G13" s="256"/>
      <c r="H13" s="227"/>
      <c r="I13" s="256"/>
      <c r="J13" s="227"/>
      <c r="K13" s="256"/>
      <c r="L13" s="227"/>
      <c r="M13" s="257">
        <f>+G13+I13+K13</f>
        <v>0</v>
      </c>
    </row>
    <row r="14" spans="1:15">
      <c r="C14" s="194" t="s">
        <v>552</v>
      </c>
      <c r="G14" s="256"/>
      <c r="H14" s="227"/>
      <c r="I14" s="256"/>
      <c r="J14" s="227"/>
      <c r="K14" s="256"/>
      <c r="L14" s="227"/>
      <c r="M14" s="257">
        <f>+G14+I14+K14</f>
        <v>0</v>
      </c>
    </row>
    <row r="15" spans="1:15">
      <c r="C15" s="194" t="s">
        <v>553</v>
      </c>
      <c r="G15" s="256"/>
      <c r="H15" s="227"/>
      <c r="I15" s="256"/>
      <c r="J15" s="227"/>
      <c r="K15" s="256"/>
      <c r="L15" s="227"/>
      <c r="M15" s="257">
        <f>+G15+I15+K15</f>
        <v>0</v>
      </c>
    </row>
    <row r="16" spans="1:15">
      <c r="C16" s="194" t="s">
        <v>554</v>
      </c>
      <c r="G16" s="257">
        <f>SUM(G14:G15)</f>
        <v>0</v>
      </c>
      <c r="H16" s="99"/>
      <c r="I16" s="257">
        <f>SUM(I14:I15)</f>
        <v>0</v>
      </c>
      <c r="J16" s="99"/>
      <c r="K16" s="257">
        <f>SUM(K14:K15)</f>
        <v>0</v>
      </c>
      <c r="L16" s="227"/>
      <c r="M16" s="257">
        <f>SUM(M14:M15)</f>
        <v>0</v>
      </c>
    </row>
    <row r="17" spans="3:13">
      <c r="G17" s="227"/>
      <c r="H17" s="227"/>
      <c r="I17" s="227"/>
      <c r="J17" s="227"/>
      <c r="K17" s="227"/>
      <c r="L17" s="227"/>
      <c r="M17" s="99"/>
    </row>
    <row r="18" spans="3:13">
      <c r="C18" s="194" t="s">
        <v>555</v>
      </c>
      <c r="G18" s="227"/>
      <c r="H18" s="227"/>
      <c r="I18" s="227"/>
      <c r="J18" s="227"/>
      <c r="K18" s="227"/>
      <c r="L18" s="227"/>
      <c r="M18" s="99"/>
    </row>
    <row r="19" spans="3:13">
      <c r="C19" s="194" t="s">
        <v>458</v>
      </c>
      <c r="G19" s="256"/>
      <c r="H19" s="227"/>
      <c r="I19" s="256"/>
      <c r="J19" s="227"/>
      <c r="K19" s="256"/>
      <c r="L19" s="227"/>
      <c r="M19" s="257">
        <f t="shared" ref="M19:M27" si="0">+G19+I19+K19</f>
        <v>0</v>
      </c>
    </row>
    <row r="20" spans="3:13">
      <c r="C20" s="1202" t="s">
        <v>3281</v>
      </c>
      <c r="G20" s="256"/>
      <c r="H20" s="227"/>
      <c r="I20" s="256"/>
      <c r="J20" s="227"/>
      <c r="K20" s="256"/>
      <c r="L20" s="227"/>
      <c r="M20" s="257">
        <f t="shared" si="0"/>
        <v>0</v>
      </c>
    </row>
    <row r="21" spans="3:13">
      <c r="C21" s="194" t="s">
        <v>556</v>
      </c>
      <c r="G21" s="256"/>
      <c r="H21" s="227"/>
      <c r="I21" s="256"/>
      <c r="J21" s="227"/>
      <c r="K21" s="256"/>
      <c r="L21" s="227"/>
      <c r="M21" s="257">
        <f t="shared" si="0"/>
        <v>0</v>
      </c>
    </row>
    <row r="22" spans="3:13">
      <c r="C22" s="194" t="s">
        <v>557</v>
      </c>
      <c r="G22" s="256"/>
      <c r="H22" s="227"/>
      <c r="I22" s="256"/>
      <c r="J22" s="227"/>
      <c r="K22" s="256"/>
      <c r="L22" s="227"/>
      <c r="M22" s="257">
        <f t="shared" si="0"/>
        <v>0</v>
      </c>
    </row>
    <row r="23" spans="3:13">
      <c r="C23" s="194" t="s">
        <v>381</v>
      </c>
      <c r="G23" s="256"/>
      <c r="H23" s="227"/>
      <c r="I23" s="256"/>
      <c r="J23" s="227"/>
      <c r="K23" s="256"/>
      <c r="L23" s="227"/>
      <c r="M23" s="257">
        <f t="shared" si="0"/>
        <v>0</v>
      </c>
    </row>
    <row r="24" spans="3:13">
      <c r="C24" s="194" t="s">
        <v>382</v>
      </c>
      <c r="G24" s="256"/>
      <c r="H24" s="227"/>
      <c r="I24" s="256"/>
      <c r="J24" s="227"/>
      <c r="K24" s="256"/>
      <c r="L24" s="227"/>
      <c r="M24" s="257">
        <f t="shared" si="0"/>
        <v>0</v>
      </c>
    </row>
    <row r="25" spans="3:13">
      <c r="C25" s="194" t="s">
        <v>383</v>
      </c>
      <c r="G25" s="256"/>
      <c r="H25" s="227"/>
      <c r="I25" s="256"/>
      <c r="J25" s="227"/>
      <c r="K25" s="256"/>
      <c r="L25" s="227"/>
      <c r="M25" s="257">
        <f t="shared" si="0"/>
        <v>0</v>
      </c>
    </row>
    <row r="26" spans="3:13">
      <c r="C26" s="194" t="s">
        <v>384</v>
      </c>
      <c r="G26" s="256"/>
      <c r="H26" s="227"/>
      <c r="I26" s="256"/>
      <c r="J26" s="227"/>
      <c r="K26" s="256"/>
      <c r="L26" s="227"/>
      <c r="M26" s="257">
        <f t="shared" si="0"/>
        <v>0</v>
      </c>
    </row>
    <row r="27" spans="3:13">
      <c r="C27" s="194" t="s">
        <v>380</v>
      </c>
      <c r="G27" s="256"/>
      <c r="H27" s="227"/>
      <c r="I27" s="256"/>
      <c r="J27" s="227"/>
      <c r="K27" s="256"/>
      <c r="L27" s="227"/>
      <c r="M27" s="257">
        <f t="shared" si="0"/>
        <v>0</v>
      </c>
    </row>
    <row r="28" spans="3:13">
      <c r="C28" s="194" t="s">
        <v>559</v>
      </c>
      <c r="G28" s="257">
        <f>SUM(G19:G27)</f>
        <v>0</v>
      </c>
      <c r="H28" s="99"/>
      <c r="I28" s="257">
        <f>SUM(I19:I27)</f>
        <v>0</v>
      </c>
      <c r="J28" s="99"/>
      <c r="K28" s="257">
        <f>SUM(K19:K27)</f>
        <v>0</v>
      </c>
      <c r="L28" s="227"/>
      <c r="M28" s="257">
        <f>SUM(M19:M27)</f>
        <v>0</v>
      </c>
    </row>
    <row r="29" spans="3:13">
      <c r="G29" s="227"/>
      <c r="H29" s="227"/>
      <c r="I29" s="227"/>
      <c r="J29" s="227"/>
      <c r="K29" s="227"/>
      <c r="L29" s="227"/>
      <c r="M29" s="99"/>
    </row>
    <row r="30" spans="3:13">
      <c r="C30" s="194" t="s">
        <v>560</v>
      </c>
      <c r="G30" s="227"/>
      <c r="H30" s="227"/>
      <c r="I30" s="227"/>
      <c r="J30" s="227"/>
      <c r="K30" s="227"/>
      <c r="L30" s="227"/>
      <c r="M30" s="99"/>
    </row>
    <row r="31" spans="3:13">
      <c r="C31" s="194" t="s">
        <v>458</v>
      </c>
      <c r="G31" s="256"/>
      <c r="H31" s="227"/>
      <c r="I31" s="256"/>
      <c r="J31" s="227"/>
      <c r="K31" s="256"/>
      <c r="L31" s="227"/>
      <c r="M31" s="257">
        <f t="shared" ref="M31:M39" si="1">+G31+I31+K31</f>
        <v>0</v>
      </c>
    </row>
    <row r="32" spans="3:13">
      <c r="C32" s="1202" t="s">
        <v>3281</v>
      </c>
      <c r="G32" s="256"/>
      <c r="H32" s="227"/>
      <c r="I32" s="256"/>
      <c r="J32" s="227"/>
      <c r="K32" s="256"/>
      <c r="L32" s="227"/>
      <c r="M32" s="257">
        <f t="shared" si="1"/>
        <v>0</v>
      </c>
    </row>
    <row r="33" spans="3:13">
      <c r="C33" s="194" t="s">
        <v>556</v>
      </c>
      <c r="G33" s="256"/>
      <c r="H33" s="227"/>
      <c r="I33" s="256"/>
      <c r="J33" s="227"/>
      <c r="K33" s="256"/>
      <c r="L33" s="227"/>
      <c r="M33" s="257">
        <f t="shared" si="1"/>
        <v>0</v>
      </c>
    </row>
    <row r="34" spans="3:13">
      <c r="C34" s="194" t="s">
        <v>557</v>
      </c>
      <c r="G34" s="256"/>
      <c r="H34" s="227"/>
      <c r="I34" s="256"/>
      <c r="J34" s="227"/>
      <c r="K34" s="256"/>
      <c r="L34" s="227"/>
      <c r="M34" s="257">
        <f t="shared" si="1"/>
        <v>0</v>
      </c>
    </row>
    <row r="35" spans="3:13">
      <c r="C35" s="194" t="s">
        <v>381</v>
      </c>
      <c r="G35" s="256"/>
      <c r="H35" s="227"/>
      <c r="I35" s="256"/>
      <c r="J35" s="227"/>
      <c r="K35" s="256"/>
      <c r="L35" s="227"/>
      <c r="M35" s="257">
        <f t="shared" si="1"/>
        <v>0</v>
      </c>
    </row>
    <row r="36" spans="3:13">
      <c r="C36" s="194" t="s">
        <v>382</v>
      </c>
      <c r="G36" s="256"/>
      <c r="H36" s="227"/>
      <c r="I36" s="256"/>
      <c r="J36" s="227"/>
      <c r="K36" s="256"/>
      <c r="L36" s="227"/>
      <c r="M36" s="257">
        <f t="shared" si="1"/>
        <v>0</v>
      </c>
    </row>
    <row r="37" spans="3:13">
      <c r="C37" s="194" t="s">
        <v>383</v>
      </c>
      <c r="G37" s="256"/>
      <c r="H37" s="227"/>
      <c r="I37" s="256"/>
      <c r="J37" s="227"/>
      <c r="K37" s="256"/>
      <c r="L37" s="227"/>
      <c r="M37" s="257">
        <f t="shared" si="1"/>
        <v>0</v>
      </c>
    </row>
    <row r="38" spans="3:13">
      <c r="C38" s="194" t="s">
        <v>384</v>
      </c>
      <c r="G38" s="256"/>
      <c r="H38" s="227"/>
      <c r="I38" s="256"/>
      <c r="J38" s="227"/>
      <c r="K38" s="256"/>
      <c r="L38" s="227"/>
      <c r="M38" s="257">
        <f t="shared" si="1"/>
        <v>0</v>
      </c>
    </row>
    <row r="39" spans="3:13">
      <c r="C39" s="194" t="s">
        <v>380</v>
      </c>
      <c r="G39" s="256"/>
      <c r="H39" s="227"/>
      <c r="I39" s="256"/>
      <c r="J39" s="227"/>
      <c r="K39" s="256"/>
      <c r="L39" s="227"/>
      <c r="M39" s="257">
        <f t="shared" si="1"/>
        <v>0</v>
      </c>
    </row>
    <row r="40" spans="3:13">
      <c r="C40" s="194" t="s">
        <v>561</v>
      </c>
      <c r="G40" s="257">
        <f>SUM(G31:G39)</f>
        <v>0</v>
      </c>
      <c r="H40" s="99"/>
      <c r="I40" s="257">
        <f>SUM(I31:I39)</f>
        <v>0</v>
      </c>
      <c r="J40" s="99"/>
      <c r="K40" s="257">
        <f>SUM(K31:K39)</f>
        <v>0</v>
      </c>
      <c r="L40" s="227"/>
      <c r="M40" s="257">
        <f>SUM(M31:M39)</f>
        <v>0</v>
      </c>
    </row>
    <row r="41" spans="3:13">
      <c r="G41" s="99"/>
      <c r="H41" s="99"/>
      <c r="I41" s="99"/>
      <c r="J41" s="99"/>
      <c r="K41" s="99"/>
      <c r="L41" s="227"/>
      <c r="M41" s="99"/>
    </row>
    <row r="42" spans="3:13">
      <c r="C42" s="194" t="s">
        <v>559</v>
      </c>
      <c r="G42" s="257">
        <f>+G28+G40</f>
        <v>0</v>
      </c>
      <c r="H42" s="99"/>
      <c r="I42" s="257">
        <f>+I28+I40</f>
        <v>0</v>
      </c>
      <c r="J42" s="99"/>
      <c r="K42" s="257">
        <f>+K28+K40</f>
        <v>0</v>
      </c>
      <c r="L42" s="227"/>
      <c r="M42" s="257">
        <f>+M28+M40</f>
        <v>0</v>
      </c>
    </row>
    <row r="43" spans="3:13">
      <c r="G43" s="99"/>
      <c r="H43" s="99"/>
      <c r="I43" s="99"/>
      <c r="J43" s="99"/>
      <c r="K43" s="99"/>
      <c r="L43" s="227"/>
      <c r="M43" s="99"/>
    </row>
    <row r="44" spans="3:13" ht="13.5" thickBot="1">
      <c r="C44" s="194" t="s">
        <v>317</v>
      </c>
      <c r="G44" s="258">
        <f>+G16+G42</f>
        <v>0</v>
      </c>
      <c r="H44" s="99"/>
      <c r="I44" s="258">
        <f>+I16+I42</f>
        <v>0</v>
      </c>
      <c r="J44" s="99"/>
      <c r="K44" s="258">
        <f>+K16+K42</f>
        <v>0</v>
      </c>
      <c r="L44" s="227"/>
      <c r="M44" s="258">
        <f>+M16+M42</f>
        <v>0</v>
      </c>
    </row>
    <row r="45" spans="3:13" ht="13.5" thickTop="1">
      <c r="I45" s="1436" t="s">
        <v>1219</v>
      </c>
      <c r="J45" s="1436"/>
      <c r="K45" s="1436"/>
      <c r="M45" s="612">
        <f>M44-'NET POSITION-PROPRIETARY(18)'!I43</f>
        <v>0</v>
      </c>
    </row>
    <row r="46" spans="3:13">
      <c r="I46" s="981"/>
      <c r="J46" s="981"/>
      <c r="K46" s="981"/>
      <c r="M46" s="612"/>
    </row>
    <row r="47" spans="3:13">
      <c r="C47" s="252" t="s">
        <v>2515</v>
      </c>
      <c r="M47"/>
    </row>
    <row r="48" spans="3:13">
      <c r="C48" s="264" t="s">
        <v>2516</v>
      </c>
      <c r="G48" s="256"/>
      <c r="H48" s="227"/>
      <c r="I48" s="256"/>
      <c r="J48" s="227"/>
      <c r="K48" s="256"/>
      <c r="L48" s="227"/>
      <c r="M48" s="257">
        <f>+G48+I48+K48</f>
        <v>0</v>
      </c>
    </row>
    <row r="49" spans="3:14">
      <c r="C49" s="264" t="s">
        <v>2519</v>
      </c>
      <c r="G49" s="256"/>
      <c r="H49" s="227"/>
      <c r="I49" s="256"/>
      <c r="J49" s="227"/>
      <c r="K49" s="256"/>
      <c r="L49" s="227"/>
      <c r="M49" s="257">
        <f>+G49+I49+K49</f>
        <v>0</v>
      </c>
    </row>
    <row r="50" spans="3:14">
      <c r="C50" s="264" t="s">
        <v>2520</v>
      </c>
      <c r="G50" s="256"/>
      <c r="H50" s="227"/>
      <c r="I50" s="256"/>
      <c r="J50" s="227"/>
      <c r="K50" s="256"/>
      <c r="L50" s="227"/>
      <c r="M50" s="257">
        <f>+G50+I50+K50</f>
        <v>0</v>
      </c>
    </row>
    <row r="51" spans="3:14">
      <c r="C51" s="264" t="s">
        <v>2507</v>
      </c>
      <c r="G51" s="257">
        <f>SUM(G49:G50)</f>
        <v>0</v>
      </c>
      <c r="H51" s="99"/>
      <c r="I51" s="257">
        <f>SUM(I49:I50)</f>
        <v>0</v>
      </c>
      <c r="J51" s="99"/>
      <c r="K51" s="257">
        <f>SUM(K49:K50)</f>
        <v>0</v>
      </c>
      <c r="L51" s="227"/>
      <c r="M51" s="257">
        <f>SUM(M49:M50)</f>
        <v>0</v>
      </c>
      <c r="N51" s="209"/>
    </row>
    <row r="52" spans="3:14">
      <c r="I52" s="981"/>
      <c r="J52" s="981"/>
      <c r="K52" s="981"/>
      <c r="M52" s="612"/>
    </row>
    <row r="53" spans="3:14">
      <c r="C53" s="264" t="s">
        <v>2517</v>
      </c>
      <c r="G53" s="227"/>
      <c r="H53" s="227"/>
      <c r="I53" s="227"/>
      <c r="J53" s="227"/>
      <c r="K53" s="227"/>
      <c r="L53" s="227"/>
      <c r="M53" s="99"/>
    </row>
    <row r="54" spans="3:14">
      <c r="C54" s="264" t="s">
        <v>2521</v>
      </c>
      <c r="G54" s="256"/>
      <c r="H54" s="227"/>
      <c r="I54" s="256"/>
      <c r="J54" s="227"/>
      <c r="K54" s="256"/>
      <c r="L54" s="227"/>
      <c r="M54" s="257">
        <f t="shared" ref="M54:M58" si="2">+G54+I54+K54</f>
        <v>0</v>
      </c>
    </row>
    <row r="55" spans="3:14">
      <c r="C55" s="1202" t="s">
        <v>2522</v>
      </c>
      <c r="G55" s="256"/>
      <c r="H55" s="227"/>
      <c r="I55" s="256"/>
      <c r="J55" s="227"/>
      <c r="K55" s="256"/>
      <c r="L55" s="227"/>
      <c r="M55" s="257">
        <f t="shared" si="2"/>
        <v>0</v>
      </c>
    </row>
    <row r="56" spans="3:14">
      <c r="C56" s="264" t="s">
        <v>2523</v>
      </c>
      <c r="G56" s="256"/>
      <c r="H56" s="227"/>
      <c r="I56" s="256"/>
      <c r="J56" s="227"/>
      <c r="K56" s="256"/>
      <c r="L56" s="227"/>
      <c r="M56" s="257">
        <f t="shared" si="2"/>
        <v>0</v>
      </c>
    </row>
    <row r="57" spans="3:14">
      <c r="C57" s="264" t="s">
        <v>2504</v>
      </c>
      <c r="G57" s="256"/>
      <c r="H57" s="227"/>
      <c r="I57" s="256"/>
      <c r="J57" s="227"/>
      <c r="K57" s="256"/>
      <c r="L57" s="227"/>
      <c r="M57" s="257">
        <f t="shared" si="2"/>
        <v>0</v>
      </c>
    </row>
    <row r="58" spans="3:14">
      <c r="C58" s="264" t="s">
        <v>2524</v>
      </c>
      <c r="G58" s="256"/>
      <c r="H58" s="227"/>
      <c r="I58" s="256"/>
      <c r="J58" s="227"/>
      <c r="K58" s="256"/>
      <c r="L58" s="227"/>
      <c r="M58" s="257">
        <f t="shared" si="2"/>
        <v>0</v>
      </c>
    </row>
    <row r="59" spans="3:14">
      <c r="C59" s="264" t="s">
        <v>2508</v>
      </c>
      <c r="G59" s="257">
        <f>SUM(G54:G58)</f>
        <v>0</v>
      </c>
      <c r="H59" s="99"/>
      <c r="I59" s="257">
        <f>SUM(I54:I58)</f>
        <v>0</v>
      </c>
      <c r="J59" s="99"/>
      <c r="K59" s="257">
        <f>SUM(K54:K58)</f>
        <v>0</v>
      </c>
      <c r="L59" s="227"/>
      <c r="M59" s="257">
        <f>SUM(M54:M58)</f>
        <v>0</v>
      </c>
    </row>
    <row r="60" spans="3:14">
      <c r="G60" s="227"/>
      <c r="H60" s="227"/>
      <c r="I60" s="227"/>
      <c r="J60" s="227"/>
      <c r="K60" s="227"/>
      <c r="L60" s="227"/>
      <c r="M60" s="99"/>
    </row>
    <row r="61" spans="3:14">
      <c r="C61" s="264" t="s">
        <v>2509</v>
      </c>
      <c r="G61" s="227"/>
      <c r="H61" s="227"/>
      <c r="I61" s="227"/>
      <c r="J61" s="227"/>
      <c r="K61" s="227"/>
      <c r="L61" s="227"/>
      <c r="M61" s="99"/>
    </row>
    <row r="62" spans="3:14">
      <c r="C62" s="264" t="s">
        <v>2521</v>
      </c>
      <c r="G62" s="256"/>
      <c r="H62" s="227"/>
      <c r="I62" s="256"/>
      <c r="J62" s="227"/>
      <c r="K62" s="256"/>
      <c r="L62" s="227"/>
      <c r="M62" s="257">
        <f t="shared" ref="M62:M66" si="3">+G62+I62+K62</f>
        <v>0</v>
      </c>
    </row>
    <row r="63" spans="3:14">
      <c r="C63" s="1202" t="s">
        <v>2522</v>
      </c>
      <c r="G63" s="256"/>
      <c r="H63" s="227"/>
      <c r="I63" s="256"/>
      <c r="J63" s="227"/>
      <c r="K63" s="256"/>
      <c r="L63" s="227"/>
      <c r="M63" s="257">
        <f t="shared" si="3"/>
        <v>0</v>
      </c>
    </row>
    <row r="64" spans="3:14" ht="12" customHeight="1">
      <c r="C64" s="264" t="s">
        <v>2523</v>
      </c>
      <c r="G64" s="256"/>
      <c r="H64" s="227"/>
      <c r="I64" s="256"/>
      <c r="J64" s="227"/>
      <c r="K64" s="256"/>
      <c r="L64" s="227"/>
      <c r="M64" s="257">
        <f t="shared" si="3"/>
        <v>0</v>
      </c>
    </row>
    <row r="65" spans="3:13">
      <c r="C65" s="264" t="s">
        <v>2504</v>
      </c>
      <c r="G65" s="256"/>
      <c r="H65" s="227"/>
      <c r="I65" s="256"/>
      <c r="J65" s="227"/>
      <c r="K65" s="256"/>
      <c r="L65" s="227"/>
      <c r="M65" s="257">
        <f t="shared" si="3"/>
        <v>0</v>
      </c>
    </row>
    <row r="66" spans="3:13">
      <c r="C66" s="264" t="s">
        <v>2524</v>
      </c>
      <c r="G66" s="256"/>
      <c r="H66" s="227"/>
      <c r="I66" s="256"/>
      <c r="J66" s="227"/>
      <c r="K66" s="256"/>
      <c r="L66" s="227"/>
      <c r="M66" s="257">
        <f t="shared" si="3"/>
        <v>0</v>
      </c>
    </row>
    <row r="67" spans="3:13">
      <c r="C67" s="264" t="s">
        <v>2510</v>
      </c>
      <c r="G67" s="257">
        <f>SUM(G62:G66)</f>
        <v>0</v>
      </c>
      <c r="H67" s="99"/>
      <c r="I67" s="257">
        <f>SUM(I62:I66)</f>
        <v>0</v>
      </c>
      <c r="J67" s="99"/>
      <c r="K67" s="257">
        <f>SUM(K62:K66)</f>
        <v>0</v>
      </c>
      <c r="L67" s="227"/>
      <c r="M67" s="257">
        <f>SUM(M62:M66)</f>
        <v>0</v>
      </c>
    </row>
    <row r="68" spans="3:13">
      <c r="G68" s="99"/>
      <c r="H68" s="99"/>
      <c r="I68" s="99"/>
      <c r="J68" s="99"/>
      <c r="K68" s="99"/>
      <c r="L68" s="227"/>
      <c r="M68" s="99"/>
    </row>
    <row r="69" spans="3:13">
      <c r="C69" s="264" t="s">
        <v>2508</v>
      </c>
      <c r="G69" s="257">
        <f>+G59+G67</f>
        <v>0</v>
      </c>
      <c r="H69" s="99"/>
      <c r="I69" s="257">
        <f>+I59+I67</f>
        <v>0</v>
      </c>
      <c r="J69" s="99"/>
      <c r="K69" s="257">
        <f>+K59+K67</f>
        <v>0</v>
      </c>
      <c r="L69" s="227"/>
      <c r="M69" s="257">
        <f>+M59+M67</f>
        <v>0</v>
      </c>
    </row>
    <row r="70" spans="3:13">
      <c r="G70" s="99"/>
      <c r="H70" s="99"/>
      <c r="I70" s="99"/>
      <c r="J70" s="99"/>
      <c r="K70" s="99"/>
      <c r="L70" s="227"/>
      <c r="M70" s="99"/>
    </row>
    <row r="71" spans="3:13" ht="13.5" thickBot="1">
      <c r="C71" s="264" t="s">
        <v>2518</v>
      </c>
      <c r="G71" s="258">
        <f>+G51+G69</f>
        <v>0</v>
      </c>
      <c r="H71" s="99"/>
      <c r="I71" s="258">
        <f>+I51+I69</f>
        <v>0</v>
      </c>
      <c r="J71" s="99"/>
      <c r="K71" s="258">
        <f>+K51+K69</f>
        <v>0</v>
      </c>
      <c r="L71" s="227"/>
      <c r="M71" s="258">
        <f>+M51+M69</f>
        <v>0</v>
      </c>
    </row>
    <row r="72" spans="3:13" ht="13.5" thickTop="1">
      <c r="I72" s="1436" t="s">
        <v>1219</v>
      </c>
      <c r="J72" s="1436"/>
      <c r="K72" s="1436"/>
      <c r="M72" s="612">
        <f>M71-'NET POSITION-PROPRIETARY(18)'!I78</f>
        <v>0</v>
      </c>
    </row>
    <row r="73" spans="3:13">
      <c r="D73" s="252" t="s">
        <v>379</v>
      </c>
      <c r="J73" s="260"/>
      <c r="K73" s="260"/>
    </row>
    <row r="74" spans="3:13">
      <c r="D74" s="194" t="str">
        <f>'CHANGE NET POSITION-PROP.(19)'!C10</f>
        <v>Name</v>
      </c>
      <c r="J74" s="1438">
        <f>'CHANGE NET POSITION-PROP.(19)'!C25</f>
        <v>0</v>
      </c>
      <c r="K74" s="1438"/>
    </row>
    <row r="75" spans="3:13">
      <c r="D75" s="194" t="str">
        <f>'NET POSITION-PROPRIETARY(18)'!D10</f>
        <v>Name</v>
      </c>
      <c r="J75" s="259">
        <f>'CHANGE NET POSITION-PROP.(19)'!D25</f>
        <v>0</v>
      </c>
      <c r="K75" s="259"/>
    </row>
    <row r="76" spans="3:13">
      <c r="D76" s="194" t="str">
        <f>'CHANGE NET POSITION-PROP.(19)'!E10</f>
        <v>Name</v>
      </c>
      <c r="J76" s="259">
        <f>'CHANGE NET POSITION-PROP.(19)'!E25</f>
        <v>0</v>
      </c>
      <c r="K76" s="259"/>
    </row>
    <row r="77" spans="3:13">
      <c r="D77" s="194" t="str">
        <f>'NET POSITION-PROPRIETARY(18)'!F10</f>
        <v>Name</v>
      </c>
      <c r="J77" s="259">
        <f>'CHANGE NET POSITION-PROP.(19)'!F25</f>
        <v>0</v>
      </c>
      <c r="K77" s="259"/>
    </row>
    <row r="78" spans="3:13">
      <c r="D78" s="194" t="str">
        <f>'NET POSITION-PROPRIETARY(18)'!G10</f>
        <v>Name</v>
      </c>
      <c r="J78" s="259">
        <f>'CHANGE NET POSITION-PROP.(19)'!G25</f>
        <v>0</v>
      </c>
      <c r="K78" s="259"/>
    </row>
    <row r="79" spans="3:13">
      <c r="D79" s="264" t="s">
        <v>2409</v>
      </c>
      <c r="J79" s="259">
        <f>'CHANGE NET POSITION-PROP.(19)'!H25</f>
        <v>0</v>
      </c>
      <c r="K79" s="259"/>
    </row>
    <row r="80" spans="3:13">
      <c r="J80" s="260"/>
      <c r="K80" s="260"/>
    </row>
    <row r="81" spans="1:13" ht="13.5" thickBot="1">
      <c r="C81" s="1437" t="s">
        <v>2408</v>
      </c>
      <c r="D81" s="1437"/>
      <c r="E81" s="1437"/>
      <c r="F81" s="1437"/>
      <c r="G81" s="1437"/>
      <c r="H81" s="1437"/>
      <c r="I81" s="1437"/>
      <c r="J81" s="262">
        <f>SUM(J74:J80)</f>
        <v>0</v>
      </c>
      <c r="K81" s="262"/>
    </row>
    <row r="82" spans="1:13" ht="13.5" thickTop="1">
      <c r="I82" s="981"/>
      <c r="J82" s="981"/>
      <c r="K82" s="981"/>
      <c r="M82" s="612"/>
    </row>
    <row r="83" spans="1:13" ht="15.75">
      <c r="A83" s="207" t="s">
        <v>770</v>
      </c>
      <c r="B83" s="209"/>
      <c r="C83" s="209"/>
      <c r="D83" s="209"/>
      <c r="E83" s="209"/>
      <c r="F83" s="209"/>
      <c r="G83" s="209"/>
      <c r="H83" s="209"/>
      <c r="I83" s="209"/>
      <c r="J83" s="209"/>
      <c r="K83" s="209"/>
      <c r="L83" s="209"/>
      <c r="M83" s="209"/>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86"/>
  <sheetViews>
    <sheetView zoomScale="90" zoomScaleNormal="90" workbookViewId="0">
      <selection activeCell="C34" sqref="C34:O34"/>
    </sheetView>
  </sheetViews>
  <sheetFormatPr defaultColWidth="9.140625" defaultRowHeight="12.75"/>
  <cols>
    <col min="1" max="2" width="3.7109375" style="531" customWidth="1"/>
    <col min="3" max="3" width="9.140625" style="531"/>
    <col min="4" max="4" width="8.85546875" style="531" customWidth="1"/>
    <col min="5" max="5" width="24.140625" style="531" customWidth="1"/>
    <col min="6" max="6" width="13.140625" style="531" customWidth="1"/>
    <col min="7" max="7" width="16.28515625" style="531" customWidth="1"/>
    <col min="8" max="8" width="19" style="531" customWidth="1"/>
    <col min="9" max="9" width="9.140625" style="531"/>
    <col min="10" max="11" width="5.28515625" style="531" customWidth="1"/>
    <col min="12" max="12" width="5.140625" style="531" customWidth="1"/>
    <col min="13" max="13" width="9.140625" style="531"/>
    <col min="14" max="14" width="5.85546875" style="531" customWidth="1"/>
    <col min="15" max="16384" width="9.140625" style="531"/>
  </cols>
  <sheetData>
    <row r="1" spans="1:15" s="194" customFormat="1" ht="18">
      <c r="A1" s="192" t="str">
        <f>'COVER PAGE'!A9</f>
        <v>LOCAL GOVERNMENT NAME:</v>
      </c>
      <c r="B1" s="209"/>
      <c r="C1" s="209"/>
      <c r="D1" s="209"/>
      <c r="E1" s="209"/>
      <c r="F1" s="209"/>
      <c r="G1" s="209"/>
      <c r="H1" s="209"/>
      <c r="I1" s="209"/>
      <c r="J1" s="209"/>
      <c r="K1" s="209"/>
      <c r="L1" s="209"/>
      <c r="M1" s="209"/>
      <c r="N1" s="209"/>
      <c r="O1" s="209"/>
    </row>
    <row r="2" spans="1:15" s="194" customFormat="1" ht="18">
      <c r="A2" s="192" t="s">
        <v>927</v>
      </c>
      <c r="B2" s="209"/>
      <c r="C2" s="209"/>
      <c r="D2" s="209"/>
      <c r="E2" s="209"/>
      <c r="F2" s="209"/>
      <c r="G2" s="209"/>
      <c r="H2" s="209"/>
      <c r="I2" s="209"/>
      <c r="J2" s="209"/>
      <c r="K2" s="209"/>
      <c r="L2" s="209"/>
      <c r="M2" s="209"/>
      <c r="N2" s="209"/>
      <c r="O2" s="209"/>
    </row>
    <row r="3" spans="1:15" s="194" customFormat="1" ht="18">
      <c r="A3" s="195" t="str">
        <f>'COVER PAGE'!A30</f>
        <v>FISCAL YEAR ENDING JUNE 30, 2026</v>
      </c>
      <c r="B3" s="209"/>
      <c r="C3" s="209"/>
      <c r="D3" s="209"/>
      <c r="E3" s="209"/>
      <c r="F3" s="209"/>
      <c r="G3" s="209"/>
      <c r="H3" s="209"/>
      <c r="I3" s="209"/>
      <c r="J3" s="209"/>
      <c r="K3" s="209"/>
      <c r="L3" s="209"/>
      <c r="M3" s="209"/>
      <c r="N3" s="209"/>
      <c r="O3" s="209"/>
    </row>
    <row r="4" spans="1:15" s="194" customFormat="1"/>
    <row r="5" spans="1:15" s="194" customFormat="1">
      <c r="A5" s="249" t="s">
        <v>57</v>
      </c>
      <c r="C5" s="250" t="s">
        <v>543</v>
      </c>
    </row>
    <row r="6" spans="1:15" s="194" customFormat="1"/>
    <row r="7" spans="1:15" s="194" customFormat="1">
      <c r="B7" s="251" t="s">
        <v>369</v>
      </c>
      <c r="C7" s="252" t="s">
        <v>544</v>
      </c>
    </row>
    <row r="8" spans="1:15">
      <c r="C8" s="533" t="s">
        <v>3295</v>
      </c>
    </row>
    <row r="10" spans="1:15" ht="90" customHeight="1">
      <c r="C10" s="1372" t="s">
        <v>3289</v>
      </c>
      <c r="D10" s="1372"/>
      <c r="E10" s="1372"/>
      <c r="F10" s="1372"/>
      <c r="G10" s="1372"/>
      <c r="H10" s="1372"/>
      <c r="I10" s="1372"/>
      <c r="J10" s="1372"/>
      <c r="K10" s="1372"/>
      <c r="L10" s="1372"/>
      <c r="M10" s="1372"/>
      <c r="N10" s="1372"/>
      <c r="O10" s="1372"/>
    </row>
    <row r="12" spans="1:15" ht="58.5" customHeight="1">
      <c r="C12" s="1372" t="s">
        <v>3290</v>
      </c>
      <c r="D12" s="1372"/>
      <c r="E12" s="1372"/>
      <c r="F12" s="1372"/>
      <c r="G12" s="1372"/>
      <c r="H12" s="1372"/>
      <c r="I12" s="1372"/>
      <c r="J12" s="1372"/>
      <c r="K12" s="1372"/>
      <c r="L12" s="1372"/>
      <c r="M12" s="1372"/>
      <c r="N12" s="1372"/>
      <c r="O12" s="1372"/>
    </row>
    <row r="14" spans="1:15">
      <c r="D14" s="531" t="s">
        <v>3282</v>
      </c>
    </row>
    <row r="15" spans="1:15" ht="51">
      <c r="D15" s="796"/>
      <c r="E15" s="796" t="s">
        <v>3277</v>
      </c>
      <c r="F15" s="796" t="s">
        <v>3278</v>
      </c>
      <c r="G15" s="796" t="s">
        <v>3279</v>
      </c>
      <c r="H15" s="796" t="s">
        <v>3280</v>
      </c>
      <c r="I15" s="796"/>
      <c r="J15" s="796"/>
      <c r="K15" s="796"/>
      <c r="L15" s="796"/>
      <c r="M15" s="572"/>
    </row>
    <row r="16" spans="1:15">
      <c r="D16" s="805"/>
      <c r="E16" s="805" t="s">
        <v>552</v>
      </c>
      <c r="F16" s="805"/>
      <c r="G16" s="805"/>
      <c r="H16" s="805"/>
      <c r="I16" s="805"/>
      <c r="J16" s="805"/>
      <c r="K16" s="805"/>
      <c r="L16" s="805"/>
    </row>
    <row r="17" spans="3:15">
      <c r="D17" s="805"/>
      <c r="E17" s="805" t="s">
        <v>858</v>
      </c>
      <c r="F17" s="805"/>
      <c r="G17" s="805"/>
      <c r="H17" s="805"/>
      <c r="I17" s="805"/>
      <c r="J17" s="805"/>
      <c r="K17" s="805"/>
      <c r="L17" s="805"/>
    </row>
    <row r="18" spans="3:15">
      <c r="D18" s="805"/>
      <c r="E18" s="805" t="s">
        <v>557</v>
      </c>
      <c r="F18" s="805"/>
      <c r="G18" s="805"/>
      <c r="H18" s="805"/>
      <c r="I18" s="805"/>
      <c r="J18" s="805"/>
      <c r="K18" s="805"/>
      <c r="L18" s="805"/>
    </row>
    <row r="19" spans="3:15">
      <c r="D19" s="805"/>
      <c r="E19" s="805" t="s">
        <v>558</v>
      </c>
      <c r="F19" s="805"/>
      <c r="G19" s="805"/>
      <c r="H19" s="805"/>
      <c r="I19" s="805"/>
      <c r="J19" s="805"/>
      <c r="K19" s="805"/>
      <c r="L19" s="805"/>
    </row>
    <row r="20" spans="3:15">
      <c r="D20" s="805"/>
      <c r="E20" s="805" t="s">
        <v>3291</v>
      </c>
      <c r="F20" s="805"/>
      <c r="G20" s="805"/>
      <c r="H20" s="805"/>
      <c r="I20" s="805"/>
      <c r="J20" s="805"/>
      <c r="K20" s="805"/>
      <c r="L20" s="805"/>
    </row>
    <row r="21" spans="3:15">
      <c r="D21" s="805"/>
      <c r="E21" s="805" t="s">
        <v>3292</v>
      </c>
      <c r="F21" s="805"/>
      <c r="G21" s="805"/>
      <c r="H21" s="805"/>
      <c r="I21" s="805"/>
      <c r="J21" s="805"/>
      <c r="K21" s="805"/>
      <c r="L21" s="805"/>
    </row>
    <row r="22" spans="3:15">
      <c r="D22" s="805"/>
      <c r="E22" s="805"/>
      <c r="F22" s="805"/>
      <c r="G22" s="805"/>
      <c r="H22" s="805"/>
      <c r="I22" s="805"/>
      <c r="J22" s="805"/>
      <c r="K22" s="805"/>
      <c r="L22" s="805"/>
    </row>
    <row r="23" spans="3:15">
      <c r="D23" s="531" t="s">
        <v>3283</v>
      </c>
    </row>
    <row r="24" spans="3:15" ht="57.75" customHeight="1">
      <c r="D24" s="796"/>
      <c r="E24" s="796" t="s">
        <v>3277</v>
      </c>
      <c r="F24" s="796" t="s">
        <v>3278</v>
      </c>
      <c r="G24" s="796" t="s">
        <v>3279</v>
      </c>
      <c r="H24" s="796" t="s">
        <v>3280</v>
      </c>
      <c r="I24" s="796"/>
      <c r="J24" s="796"/>
      <c r="K24" s="796"/>
      <c r="L24" s="796"/>
      <c r="M24" s="572"/>
    </row>
    <row r="25" spans="3:15">
      <c r="D25" s="805"/>
      <c r="E25" s="805" t="s">
        <v>552</v>
      </c>
      <c r="F25" s="805"/>
      <c r="G25" s="805"/>
      <c r="H25" s="805"/>
      <c r="I25" s="805"/>
      <c r="J25" s="805"/>
      <c r="K25" s="805"/>
      <c r="L25" s="805"/>
    </row>
    <row r="26" spans="3:15">
      <c r="D26" s="805"/>
      <c r="E26" s="805" t="s">
        <v>858</v>
      </c>
      <c r="F26" s="805"/>
      <c r="G26" s="805"/>
      <c r="H26" s="805"/>
      <c r="I26" s="805"/>
      <c r="J26" s="805"/>
      <c r="K26" s="805"/>
      <c r="L26" s="805"/>
    </row>
    <row r="27" spans="3:15">
      <c r="D27" s="805"/>
      <c r="E27" s="805" t="s">
        <v>557</v>
      </c>
      <c r="F27" s="805"/>
      <c r="G27" s="805"/>
      <c r="H27" s="805"/>
      <c r="I27" s="805"/>
      <c r="J27" s="805"/>
      <c r="K27" s="805"/>
      <c r="L27" s="805"/>
    </row>
    <row r="28" spans="3:15">
      <c r="D28" s="805"/>
      <c r="E28" s="805" t="s">
        <v>558</v>
      </c>
      <c r="F28" s="805"/>
      <c r="G28" s="805"/>
      <c r="H28" s="805"/>
      <c r="I28" s="805"/>
      <c r="J28" s="805"/>
      <c r="K28" s="805"/>
      <c r="L28" s="805"/>
    </row>
    <row r="29" spans="3:15">
      <c r="D29" s="805"/>
      <c r="E29" s="805" t="s">
        <v>3291</v>
      </c>
      <c r="F29" s="805"/>
      <c r="G29" s="805"/>
      <c r="H29" s="805"/>
      <c r="I29" s="805"/>
      <c r="J29" s="805"/>
      <c r="K29" s="805"/>
      <c r="L29" s="805"/>
    </row>
    <row r="30" spans="3:15">
      <c r="E30" s="805" t="s">
        <v>3293</v>
      </c>
    </row>
    <row r="32" spans="3:15" ht="39.75" customHeight="1">
      <c r="C32" s="1439" t="s">
        <v>3294</v>
      </c>
      <c r="D32" s="1439"/>
      <c r="E32" s="1439"/>
      <c r="F32" s="1439"/>
      <c r="G32" s="1439"/>
      <c r="H32" s="1439"/>
      <c r="I32" s="1439"/>
      <c r="J32" s="1439"/>
      <c r="K32" s="1439"/>
      <c r="L32" s="1439"/>
      <c r="M32" s="1439"/>
      <c r="N32" s="1439"/>
      <c r="O32" s="1439"/>
    </row>
    <row r="33" spans="3:15">
      <c r="C33" s="533"/>
    </row>
    <row r="34" spans="3:15" s="533" customFormat="1" ht="39.75" customHeight="1">
      <c r="C34" s="1440" t="s">
        <v>3297</v>
      </c>
      <c r="D34" s="1440"/>
      <c r="E34" s="1440"/>
      <c r="F34" s="1440"/>
      <c r="G34" s="1440"/>
      <c r="H34" s="1440"/>
      <c r="I34" s="1440"/>
      <c r="J34" s="1440"/>
      <c r="K34" s="1440"/>
      <c r="L34" s="1440"/>
      <c r="M34" s="1440"/>
      <c r="N34" s="1440"/>
      <c r="O34" s="1440"/>
    </row>
    <row r="35" spans="3:15">
      <c r="C35" s="533"/>
    </row>
    <row r="36" spans="3:15">
      <c r="C36" s="533"/>
    </row>
    <row r="37" spans="3:15">
      <c r="C37" s="533"/>
    </row>
    <row r="38" spans="3:15">
      <c r="C38" s="533"/>
    </row>
    <row r="39" spans="3:15">
      <c r="C39" s="533"/>
    </row>
    <row r="40" spans="3:15">
      <c r="C40" s="533"/>
    </row>
    <row r="41" spans="3:15">
      <c r="C41" s="533"/>
    </row>
    <row r="42" spans="3:15">
      <c r="C42" s="533"/>
    </row>
    <row r="43" spans="3:15">
      <c r="C43" s="533"/>
    </row>
    <row r="44" spans="3:15">
      <c r="C44" s="533"/>
    </row>
    <row r="45" spans="3:15">
      <c r="C45" s="533"/>
    </row>
    <row r="46" spans="3:15">
      <c r="C46" s="533"/>
    </row>
    <row r="47" spans="3:15">
      <c r="C47" s="533"/>
    </row>
    <row r="48" spans="3:15">
      <c r="C48" s="533"/>
    </row>
    <row r="49" spans="3:15">
      <c r="C49" s="533"/>
    </row>
    <row r="50" spans="3:15">
      <c r="C50" s="533"/>
    </row>
    <row r="51" spans="3:15">
      <c r="C51" s="533"/>
    </row>
    <row r="52" spans="3:15">
      <c r="C52" s="533"/>
    </row>
    <row r="53" spans="3:15">
      <c r="C53" s="533"/>
    </row>
    <row r="54" spans="3:15">
      <c r="C54" s="533"/>
    </row>
    <row r="55" spans="3:15">
      <c r="C55" s="533"/>
    </row>
    <row r="57" spans="3:15">
      <c r="C57" s="1159"/>
      <c r="D57" s="1159"/>
      <c r="E57" s="1159"/>
      <c r="F57" s="1159"/>
      <c r="G57" s="1159"/>
      <c r="H57" s="1159"/>
      <c r="I57" s="1159"/>
      <c r="J57" s="1159"/>
      <c r="K57" s="1159"/>
      <c r="L57" s="1159"/>
      <c r="M57" s="1159"/>
      <c r="N57" s="1159"/>
      <c r="O57" s="1159"/>
    </row>
    <row r="59" spans="3:15">
      <c r="C59" s="1159"/>
      <c r="D59" s="1159"/>
      <c r="E59" s="1159"/>
      <c r="F59" s="1159"/>
      <c r="G59" s="1159"/>
      <c r="H59" s="1159"/>
      <c r="I59" s="1159"/>
      <c r="J59" s="1159"/>
      <c r="K59" s="1159"/>
      <c r="L59" s="1159"/>
      <c r="M59" s="1159"/>
      <c r="N59" s="1159"/>
      <c r="O59" s="1159"/>
    </row>
    <row r="62" spans="3:15">
      <c r="D62" s="598"/>
      <c r="E62" s="598"/>
      <c r="F62" s="598"/>
      <c r="G62" s="598"/>
      <c r="H62" s="598"/>
      <c r="I62" s="598"/>
      <c r="J62" s="598"/>
      <c r="K62" s="598"/>
      <c r="L62" s="598"/>
      <c r="M62" s="572"/>
    </row>
    <row r="63" spans="3:15">
      <c r="D63" s="805"/>
      <c r="E63" s="805"/>
      <c r="F63" s="805"/>
      <c r="G63" s="805"/>
      <c r="H63" s="805"/>
      <c r="I63" s="805"/>
      <c r="J63" s="805"/>
      <c r="K63" s="805"/>
      <c r="L63" s="805"/>
    </row>
    <row r="64" spans="3:15">
      <c r="D64" s="805"/>
      <c r="E64" s="805"/>
      <c r="F64" s="805"/>
      <c r="G64" s="805"/>
      <c r="H64" s="805"/>
      <c r="I64" s="805"/>
      <c r="J64" s="805"/>
      <c r="K64" s="805"/>
      <c r="L64" s="805"/>
    </row>
    <row r="65" spans="3:15">
      <c r="D65" s="805"/>
      <c r="E65" s="805"/>
      <c r="F65" s="805"/>
      <c r="G65" s="805"/>
      <c r="H65" s="805"/>
      <c r="I65" s="805"/>
      <c r="J65" s="805"/>
      <c r="K65" s="805"/>
      <c r="L65" s="805"/>
    </row>
    <row r="66" spans="3:15">
      <c r="D66" s="805"/>
      <c r="E66" s="805"/>
      <c r="F66" s="805"/>
      <c r="G66" s="805"/>
      <c r="H66" s="805"/>
      <c r="I66" s="805"/>
      <c r="J66" s="805"/>
      <c r="K66" s="805"/>
      <c r="L66" s="805"/>
    </row>
    <row r="67" spans="3:15">
      <c r="D67" s="805"/>
      <c r="E67" s="805"/>
      <c r="F67" s="805"/>
      <c r="G67" s="805"/>
      <c r="H67" s="805"/>
      <c r="I67" s="805"/>
      <c r="J67" s="805"/>
      <c r="K67" s="805"/>
      <c r="L67" s="805"/>
    </row>
    <row r="68" spans="3:15">
      <c r="D68" s="805"/>
      <c r="E68" s="805"/>
      <c r="F68" s="805"/>
      <c r="G68" s="805"/>
      <c r="H68" s="805"/>
      <c r="I68" s="805"/>
      <c r="J68" s="805"/>
      <c r="K68" s="805"/>
      <c r="L68" s="805"/>
    </row>
    <row r="69" spans="3:15">
      <c r="D69" s="805"/>
      <c r="E69" s="805"/>
      <c r="F69" s="805"/>
      <c r="G69" s="805"/>
      <c r="H69" s="805"/>
      <c r="I69" s="805"/>
      <c r="J69" s="805"/>
      <c r="K69" s="805"/>
      <c r="L69" s="805"/>
    </row>
    <row r="71" spans="3:15">
      <c r="D71" s="796"/>
      <c r="E71" s="796"/>
      <c r="F71" s="796"/>
      <c r="G71" s="796"/>
      <c r="H71" s="796"/>
      <c r="I71" s="796"/>
      <c r="J71" s="796"/>
      <c r="K71" s="796"/>
      <c r="L71" s="796"/>
      <c r="M71" s="572"/>
    </row>
    <row r="72" spans="3:15">
      <c r="D72" s="805"/>
      <c r="E72" s="805"/>
      <c r="F72" s="805"/>
      <c r="G72" s="805"/>
      <c r="H72" s="805"/>
      <c r="I72" s="805"/>
      <c r="J72" s="805"/>
      <c r="K72" s="805"/>
      <c r="L72" s="805"/>
    </row>
    <row r="73" spans="3:15">
      <c r="D73" s="805"/>
      <c r="E73" s="805"/>
      <c r="F73" s="805"/>
      <c r="G73" s="805"/>
      <c r="H73" s="805"/>
      <c r="I73" s="805"/>
      <c r="J73" s="805"/>
      <c r="K73" s="805"/>
      <c r="L73" s="805"/>
    </row>
    <row r="74" spans="3:15">
      <c r="D74" s="805"/>
      <c r="E74" s="805"/>
      <c r="F74" s="805"/>
      <c r="G74" s="805"/>
      <c r="H74" s="805"/>
      <c r="I74" s="805"/>
      <c r="J74" s="805"/>
      <c r="K74" s="805"/>
      <c r="L74" s="805"/>
    </row>
    <row r="75" spans="3:15">
      <c r="D75" s="797"/>
      <c r="E75" s="797"/>
      <c r="F75" s="797"/>
      <c r="G75" s="797"/>
      <c r="H75" s="797"/>
      <c r="I75" s="797"/>
      <c r="J75" s="797"/>
      <c r="K75" s="797"/>
      <c r="L75" s="797"/>
    </row>
    <row r="76" spans="3:15">
      <c r="D76" s="805"/>
      <c r="E76" s="805"/>
      <c r="F76" s="805"/>
      <c r="G76" s="805"/>
      <c r="H76" s="805"/>
      <c r="I76" s="805"/>
      <c r="J76" s="805"/>
      <c r="K76" s="805"/>
      <c r="L76" s="805"/>
    </row>
    <row r="77" spans="3:15">
      <c r="E77" s="805"/>
    </row>
    <row r="79" spans="3:15" ht="39.75" customHeight="1">
      <c r="C79" s="1441"/>
      <c r="D79" s="1441"/>
      <c r="E79" s="1441"/>
      <c r="F79" s="1441"/>
      <c r="G79" s="1441"/>
      <c r="H79" s="1441"/>
      <c r="I79" s="1441"/>
      <c r="J79" s="1441"/>
      <c r="K79" s="1441"/>
      <c r="L79" s="1441"/>
      <c r="M79" s="1441"/>
      <c r="N79" s="1441"/>
      <c r="O79" s="1441"/>
    </row>
    <row r="80" spans="3:15">
      <c r="C80" s="533"/>
    </row>
    <row r="81" spans="1:15" ht="15.75">
      <c r="A81" s="1373" t="s">
        <v>770</v>
      </c>
      <c r="B81" s="1373"/>
      <c r="C81" s="1373"/>
      <c r="D81" s="1373"/>
      <c r="E81" s="1373"/>
      <c r="F81" s="1373"/>
      <c r="G81" s="1373"/>
      <c r="H81" s="1373"/>
      <c r="I81" s="1373"/>
      <c r="J81" s="1373"/>
      <c r="K81" s="1373"/>
      <c r="L81" s="1373"/>
      <c r="M81" s="1373"/>
      <c r="N81" s="1373"/>
      <c r="O81" s="1373"/>
    </row>
    <row r="82" spans="1:15">
      <c r="N82" s="691"/>
      <c r="O82" s="691"/>
    </row>
    <row r="83" spans="1:15">
      <c r="N83" s="691"/>
      <c r="O83" s="691"/>
    </row>
    <row r="84" spans="1:15">
      <c r="N84" s="691"/>
      <c r="O84" s="691"/>
    </row>
    <row r="85" spans="1:15">
      <c r="C85" s="533"/>
    </row>
    <row r="86" spans="1:15">
      <c r="C86" s="695"/>
      <c r="D86" s="695"/>
      <c r="E86" s="695"/>
      <c r="F86" s="695"/>
      <c r="G86" s="695"/>
      <c r="H86" s="695"/>
      <c r="I86" s="695"/>
      <c r="J86" s="695"/>
      <c r="K86" s="695"/>
      <c r="L86" s="695"/>
      <c r="M86" s="695"/>
      <c r="N86" s="695"/>
      <c r="O86" s="695"/>
    </row>
  </sheetData>
  <mergeCells count="6">
    <mergeCell ref="C32:O32"/>
    <mergeCell ref="C34:O34"/>
    <mergeCell ref="A81:O81"/>
    <mergeCell ref="C79:O79"/>
    <mergeCell ref="C10:O10"/>
    <mergeCell ref="C12:O12"/>
  </mergeCells>
  <printOptions horizontalCentered="1"/>
  <pageMargins left="0.25" right="0.25" top="0.5" bottom="0.5" header="0.5" footer="0.5"/>
  <pageSetup scale="52" orientation="portrait" horizontalDpi="360" verticalDpi="360"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heetViews>
  <sheetFormatPr defaultColWidth="9.140625" defaultRowHeight="15"/>
  <cols>
    <col min="1" max="1" width="3.5703125" style="706" customWidth="1"/>
    <col min="2" max="2" width="2.85546875" style="706" customWidth="1"/>
    <col min="3" max="3" width="66" style="735" customWidth="1"/>
    <col min="4" max="4" width="17.42578125" style="706" customWidth="1"/>
    <col min="5" max="5" width="15" style="706" customWidth="1"/>
    <col min="6" max="6" width="15.140625" style="706" customWidth="1"/>
    <col min="7" max="8" width="6.42578125" style="736" customWidth="1"/>
    <col min="9" max="9" width="6.42578125" style="706" customWidth="1"/>
    <col min="10" max="10" width="76" style="706" customWidth="1"/>
    <col min="11" max="11" width="18" style="706" bestFit="1" customWidth="1"/>
    <col min="12" max="12" width="12.140625" style="736" customWidth="1"/>
    <col min="13" max="13" width="14.5703125" style="706" customWidth="1"/>
    <col min="14" max="16384" width="9.140625" style="706"/>
  </cols>
  <sheetData>
    <row r="1" spans="1:18" ht="18">
      <c r="B1" s="1369" t="str">
        <f>'COVER PAGE'!A9</f>
        <v>LOCAL GOVERNMENT NAME:</v>
      </c>
      <c r="C1" s="1369"/>
      <c r="D1" s="1369"/>
      <c r="E1" s="1369"/>
      <c r="F1" s="1369"/>
      <c r="G1" s="707"/>
      <c r="H1" s="707"/>
      <c r="I1" s="707"/>
      <c r="J1" s="707"/>
      <c r="K1" s="707"/>
      <c r="L1" s="692"/>
    </row>
    <row r="2" spans="1:18" ht="18">
      <c r="B2" s="1453" t="s">
        <v>927</v>
      </c>
      <c r="C2" s="1453"/>
      <c r="D2" s="1453"/>
      <c r="E2" s="1453"/>
      <c r="F2" s="1453"/>
      <c r="G2" s="707"/>
      <c r="H2" s="707"/>
      <c r="I2" s="707"/>
      <c r="J2" s="707"/>
      <c r="K2" s="707"/>
      <c r="L2" s="692"/>
    </row>
    <row r="3" spans="1:18" ht="18">
      <c r="B3" s="1370" t="str">
        <f>'COVER PAGE'!A30</f>
        <v>FISCAL YEAR ENDING JUNE 30, 2026</v>
      </c>
      <c r="C3" s="1370"/>
      <c r="D3" s="1370"/>
      <c r="E3" s="1370"/>
      <c r="F3" s="1370"/>
      <c r="G3" s="708"/>
      <c r="H3" s="708"/>
      <c r="I3" s="708"/>
      <c r="J3" s="708"/>
      <c r="K3" s="708"/>
      <c r="L3" s="693"/>
    </row>
    <row r="4" spans="1:18" ht="18">
      <c r="B4" s="693"/>
      <c r="C4" s="693"/>
      <c r="D4" s="693"/>
      <c r="E4" s="693"/>
      <c r="F4" s="693"/>
      <c r="G4" s="693"/>
      <c r="H4" s="693"/>
      <c r="I4" s="693"/>
      <c r="J4" s="693"/>
      <c r="K4" s="693"/>
      <c r="L4" s="676"/>
    </row>
    <row r="5" spans="1:18" s="710" customFormat="1">
      <c r="A5" s="715" t="s">
        <v>870</v>
      </c>
      <c r="B5" s="1454" t="s">
        <v>1888</v>
      </c>
      <c r="C5" s="1454"/>
      <c r="D5" s="1454"/>
      <c r="E5" s="1454"/>
      <c r="F5" s="1454"/>
      <c r="G5" s="533"/>
      <c r="H5" s="533"/>
      <c r="I5" s="533"/>
      <c r="J5" s="533"/>
      <c r="K5" s="533"/>
      <c r="L5" s="694"/>
    </row>
    <row r="6" spans="1:18" s="710" customFormat="1" ht="27.75" customHeight="1">
      <c r="A6" s="709"/>
      <c r="B6" s="1455" t="s">
        <v>1889</v>
      </c>
      <c r="C6" s="1455"/>
      <c r="D6" s="1455"/>
      <c r="E6" s="1455"/>
      <c r="F6" s="1455"/>
      <c r="G6" s="531"/>
      <c r="H6" s="531"/>
      <c r="I6" s="531"/>
      <c r="J6" s="531"/>
      <c r="K6" s="531"/>
      <c r="L6" s="691"/>
    </row>
    <row r="7" spans="1:18" s="710" customFormat="1">
      <c r="A7" s="709"/>
      <c r="B7" s="677" t="s">
        <v>1941</v>
      </c>
      <c r="C7" s="677"/>
      <c r="D7" s="1106" t="s">
        <v>1942</v>
      </c>
      <c r="E7" s="677"/>
      <c r="F7" s="677"/>
      <c r="G7" s="531"/>
      <c r="H7" s="531"/>
      <c r="I7" s="531"/>
      <c r="J7" s="531"/>
      <c r="K7" s="531"/>
      <c r="L7" s="691"/>
    </row>
    <row r="8" spans="1:18" s="710" customFormat="1" ht="14.25">
      <c r="A8" s="709"/>
      <c r="B8" s="711" t="s">
        <v>1918</v>
      </c>
      <c r="C8" s="712"/>
      <c r="D8" s="531"/>
      <c r="E8" s="531"/>
      <c r="F8" s="531"/>
      <c r="G8" s="531"/>
      <c r="H8" s="531"/>
      <c r="I8" s="531"/>
      <c r="J8" s="531"/>
      <c r="K8" s="531"/>
      <c r="L8" s="691"/>
    </row>
    <row r="9" spans="1:18" s="710" customFormat="1" ht="30" customHeight="1">
      <c r="A9" s="709"/>
      <c r="B9" s="738" t="s">
        <v>1906</v>
      </c>
      <c r="C9" s="1456" t="s">
        <v>1907</v>
      </c>
      <c r="D9" s="1457"/>
      <c r="E9" s="1457"/>
      <c r="F9" s="1457"/>
      <c r="G9" s="713"/>
      <c r="H9" s="713"/>
      <c r="L9" s="713"/>
      <c r="M9" s="714"/>
      <c r="N9" s="714"/>
      <c r="O9" s="714"/>
      <c r="P9" s="714"/>
      <c r="Q9" s="714"/>
      <c r="R9" s="714"/>
    </row>
    <row r="10" spans="1:18" s="710" customFormat="1" ht="12.75">
      <c r="A10" s="709"/>
      <c r="B10" s="709"/>
      <c r="C10" s="1448"/>
      <c r="D10" s="1448"/>
      <c r="E10" s="1448"/>
      <c r="F10" s="1448"/>
      <c r="G10" s="713"/>
      <c r="H10" s="713"/>
      <c r="L10" s="713"/>
      <c r="M10" s="714"/>
      <c r="N10" s="714"/>
      <c r="O10" s="714"/>
      <c r="P10" s="714"/>
      <c r="Q10" s="714"/>
      <c r="R10" s="714"/>
    </row>
    <row r="11" spans="1:18" s="710" customFormat="1" ht="12.75">
      <c r="A11" s="709"/>
      <c r="B11" s="709"/>
      <c r="C11" s="1449"/>
      <c r="D11" s="1449"/>
      <c r="E11" s="1449"/>
      <c r="F11" s="1449"/>
      <c r="G11" s="713"/>
      <c r="H11" s="713"/>
      <c r="L11" s="713"/>
      <c r="M11" s="714"/>
      <c r="N11" s="714"/>
      <c r="O11" s="714"/>
      <c r="P11" s="714"/>
      <c r="Q11" s="714"/>
      <c r="R11" s="714"/>
    </row>
    <row r="12" spans="1:18" s="710" customFormat="1" ht="9" customHeight="1">
      <c r="A12" s="709"/>
      <c r="B12" s="715"/>
      <c r="C12" s="1443"/>
      <c r="D12" s="1443"/>
      <c r="E12" s="1443"/>
      <c r="F12" s="1443"/>
      <c r="G12" s="713"/>
      <c r="H12" s="713"/>
      <c r="L12" s="713"/>
    </row>
    <row r="13" spans="1:18" s="710" customFormat="1" ht="9" customHeight="1">
      <c r="A13" s="709"/>
      <c r="B13" s="715"/>
      <c r="C13" s="716"/>
      <c r="D13" s="716"/>
      <c r="E13" s="716"/>
      <c r="F13" s="716"/>
      <c r="G13" s="713"/>
      <c r="H13" s="713"/>
      <c r="L13" s="713"/>
    </row>
    <row r="14" spans="1:18" s="710" customFormat="1" ht="12.75">
      <c r="A14" s="709"/>
      <c r="B14" s="709" t="s">
        <v>1901</v>
      </c>
      <c r="C14" s="709" t="s">
        <v>1905</v>
      </c>
      <c r="D14" s="737"/>
      <c r="E14" s="737"/>
      <c r="F14" s="737"/>
      <c r="G14" s="713"/>
      <c r="H14" s="713"/>
      <c r="L14" s="713"/>
    </row>
    <row r="15" spans="1:18" s="710" customFormat="1" ht="12.75">
      <c r="A15" s="709"/>
      <c r="B15" s="709"/>
      <c r="C15" s="1448"/>
      <c r="D15" s="1448"/>
      <c r="E15" s="1448"/>
      <c r="F15" s="1448"/>
      <c r="G15" s="713"/>
      <c r="H15" s="713"/>
      <c r="L15" s="713"/>
    </row>
    <row r="16" spans="1:18" s="710" customFormat="1" ht="12.75">
      <c r="A16" s="709"/>
      <c r="B16" s="709"/>
      <c r="C16" s="1449"/>
      <c r="D16" s="1449"/>
      <c r="E16" s="1449"/>
      <c r="F16" s="1449"/>
      <c r="G16" s="713"/>
      <c r="H16" s="713"/>
      <c r="L16" s="713"/>
    </row>
    <row r="17" spans="1:12" s="710" customFormat="1" ht="9" customHeight="1">
      <c r="A17" s="709"/>
      <c r="B17" s="709"/>
      <c r="C17" s="709"/>
      <c r="D17" s="709"/>
      <c r="E17" s="709"/>
      <c r="F17" s="709"/>
      <c r="G17" s="713"/>
      <c r="H17" s="713"/>
      <c r="L17" s="713"/>
    </row>
    <row r="18" spans="1:12" s="710" customFormat="1" ht="12.75">
      <c r="A18" s="709"/>
      <c r="B18" s="709" t="s">
        <v>1902</v>
      </c>
      <c r="C18" s="709" t="s">
        <v>1908</v>
      </c>
      <c r="D18" s="709"/>
      <c r="E18" s="709"/>
      <c r="F18" s="709"/>
      <c r="G18" s="713"/>
      <c r="H18" s="713"/>
      <c r="L18" s="713"/>
    </row>
    <row r="19" spans="1:12" s="710" customFormat="1" ht="9" customHeight="1">
      <c r="A19" s="709"/>
      <c r="B19" s="709"/>
      <c r="C19" s="709"/>
      <c r="D19" s="709"/>
      <c r="E19" s="709"/>
      <c r="F19" s="709"/>
      <c r="G19" s="713"/>
      <c r="H19" s="713"/>
      <c r="L19" s="713"/>
    </row>
    <row r="20" spans="1:12" s="710" customFormat="1" ht="34.5" customHeight="1">
      <c r="A20" s="709"/>
      <c r="B20" s="739" t="s">
        <v>1903</v>
      </c>
      <c r="C20" s="1450" t="s">
        <v>1909</v>
      </c>
      <c r="D20" s="1450"/>
      <c r="E20" s="1450"/>
      <c r="F20" s="1450"/>
      <c r="G20" s="717"/>
      <c r="H20" s="717"/>
      <c r="J20" s="714"/>
      <c r="K20" s="714"/>
      <c r="L20" s="717"/>
    </row>
    <row r="21" spans="1:12" s="710" customFormat="1" ht="12.75">
      <c r="A21" s="709"/>
      <c r="B21" s="709"/>
      <c r="C21" s="1448"/>
      <c r="D21" s="1448"/>
      <c r="E21" s="1448"/>
      <c r="F21" s="1448"/>
      <c r="G21" s="717"/>
      <c r="H21" s="717"/>
      <c r="J21" s="714"/>
      <c r="K21" s="714"/>
      <c r="L21" s="717"/>
    </row>
    <row r="22" spans="1:12" s="710" customFormat="1" ht="12.75">
      <c r="A22" s="709"/>
      <c r="B22" s="709"/>
      <c r="C22" s="1449"/>
      <c r="D22" s="1449"/>
      <c r="E22" s="1449"/>
      <c r="F22" s="1449"/>
      <c r="G22" s="713"/>
      <c r="H22" s="713"/>
      <c r="L22" s="713"/>
    </row>
    <row r="23" spans="1:12" s="710" customFormat="1" ht="9" customHeight="1">
      <c r="A23" s="709"/>
      <c r="B23" s="709"/>
      <c r="C23" s="709"/>
      <c r="D23" s="709"/>
      <c r="E23" s="709"/>
      <c r="F23" s="709"/>
      <c r="G23" s="713"/>
      <c r="H23" s="713"/>
      <c r="L23" s="713"/>
    </row>
    <row r="24" spans="1:12" s="710" customFormat="1" ht="17.25" customHeight="1">
      <c r="A24" s="709"/>
      <c r="B24" s="709" t="s">
        <v>1904</v>
      </c>
      <c r="C24" s="1450" t="s">
        <v>1910</v>
      </c>
      <c r="D24" s="1450"/>
      <c r="E24" s="1450"/>
      <c r="F24" s="1450"/>
      <c r="G24" s="713"/>
      <c r="H24" s="713"/>
      <c r="L24" s="713"/>
    </row>
    <row r="25" spans="1:12" s="710" customFormat="1" ht="12.75">
      <c r="A25" s="709"/>
      <c r="B25" s="709"/>
      <c r="C25" s="1448"/>
      <c r="D25" s="1448"/>
      <c r="E25" s="1448"/>
      <c r="F25" s="1448"/>
      <c r="G25" s="713"/>
      <c r="H25" s="713"/>
      <c r="L25" s="713"/>
    </row>
    <row r="26" spans="1:12" s="710" customFormat="1" ht="12.75">
      <c r="A26" s="709"/>
      <c r="B26" s="709"/>
      <c r="C26" s="1449"/>
      <c r="D26" s="1449"/>
      <c r="E26" s="1449"/>
      <c r="F26" s="1449"/>
      <c r="G26" s="713"/>
      <c r="H26" s="713"/>
      <c r="L26" s="713"/>
    </row>
    <row r="27" spans="1:12" s="710" customFormat="1" ht="12.75">
      <c r="A27" s="709"/>
      <c r="B27" s="709"/>
      <c r="C27" s="1449"/>
      <c r="D27" s="1449"/>
      <c r="E27" s="1449"/>
      <c r="F27" s="1449"/>
      <c r="G27" s="713"/>
      <c r="H27" s="713"/>
      <c r="L27" s="713"/>
    </row>
    <row r="28" spans="1:12" s="710" customFormat="1" ht="9" customHeight="1">
      <c r="A28" s="709"/>
      <c r="B28" s="709"/>
      <c r="C28" s="709"/>
      <c r="D28" s="709"/>
      <c r="E28" s="709"/>
      <c r="F28" s="709"/>
      <c r="G28" s="713"/>
      <c r="H28" s="713"/>
      <c r="L28" s="713"/>
    </row>
    <row r="29" spans="1:12" s="710" customFormat="1" ht="35.25" customHeight="1">
      <c r="A29" s="709"/>
      <c r="B29" s="741" t="s">
        <v>1917</v>
      </c>
      <c r="C29" s="1450" t="s">
        <v>1890</v>
      </c>
      <c r="D29" s="1450"/>
      <c r="E29" s="1450"/>
      <c r="F29" s="1450"/>
      <c r="G29" s="713"/>
      <c r="H29" s="713"/>
      <c r="L29" s="713"/>
    </row>
    <row r="30" spans="1:12" s="710" customFormat="1" ht="12.75">
      <c r="A30" s="709"/>
      <c r="B30" s="709"/>
      <c r="C30" s="1448"/>
      <c r="D30" s="1448"/>
      <c r="E30" s="1448"/>
      <c r="F30" s="1448"/>
      <c r="G30" s="713"/>
      <c r="H30" s="713"/>
      <c r="L30" s="713"/>
    </row>
    <row r="31" spans="1:12" s="710" customFormat="1" ht="12.75">
      <c r="A31" s="709"/>
      <c r="B31" s="709"/>
      <c r="C31" s="1449"/>
      <c r="D31" s="1449"/>
      <c r="E31" s="1449"/>
      <c r="F31" s="1449"/>
      <c r="G31" s="713"/>
      <c r="H31" s="713"/>
      <c r="L31" s="713"/>
    </row>
    <row r="32" spans="1:12" s="710" customFormat="1" ht="12.75">
      <c r="A32" s="709"/>
      <c r="B32" s="709"/>
      <c r="C32" s="716"/>
      <c r="D32" s="716"/>
      <c r="E32" s="716"/>
      <c r="F32" s="716"/>
      <c r="G32" s="713"/>
      <c r="H32" s="713"/>
      <c r="L32" s="713"/>
    </row>
    <row r="33" spans="1:18" s="710" customFormat="1" ht="12.75">
      <c r="A33" s="709"/>
      <c r="B33" s="742" t="s">
        <v>1919</v>
      </c>
      <c r="C33" s="716"/>
      <c r="D33" s="709"/>
      <c r="E33" s="709"/>
      <c r="F33" s="709"/>
      <c r="G33" s="713"/>
      <c r="H33" s="713"/>
      <c r="L33" s="713"/>
    </row>
    <row r="34" spans="1:18" s="710" customFormat="1" ht="14.25">
      <c r="A34" s="709"/>
      <c r="B34" s="711" t="s">
        <v>1891</v>
      </c>
      <c r="C34" s="718"/>
      <c r="D34" s="709"/>
      <c r="E34" s="709"/>
      <c r="F34" s="709"/>
      <c r="G34" s="713"/>
      <c r="H34" s="713"/>
      <c r="L34" s="713"/>
    </row>
    <row r="35" spans="1:18" s="710" customFormat="1" ht="12.75">
      <c r="A35" s="709"/>
      <c r="B35" s="709" t="s">
        <v>1906</v>
      </c>
      <c r="C35" s="1452" t="s">
        <v>1911</v>
      </c>
      <c r="D35" s="1452"/>
      <c r="E35" s="1452"/>
      <c r="F35" s="1452"/>
      <c r="G35" s="713"/>
      <c r="H35" s="713"/>
      <c r="L35" s="713"/>
    </row>
    <row r="36" spans="1:18" s="710" customFormat="1" ht="12.75">
      <c r="A36" s="709"/>
      <c r="B36" s="709"/>
      <c r="C36" s="1451"/>
      <c r="D36" s="1451"/>
      <c r="E36" s="1451"/>
      <c r="F36" s="1451"/>
      <c r="G36" s="713"/>
      <c r="H36" s="713"/>
      <c r="L36" s="713"/>
    </row>
    <row r="37" spans="1:18" s="710" customFormat="1" ht="12.75">
      <c r="A37" s="709"/>
      <c r="B37" s="709"/>
      <c r="C37" s="1445"/>
      <c r="D37" s="1445"/>
      <c r="E37" s="1445"/>
      <c r="F37" s="1445"/>
      <c r="G37" s="713"/>
      <c r="H37" s="713"/>
      <c r="L37" s="713"/>
    </row>
    <row r="38" spans="1:18" s="710" customFormat="1" ht="16.5" customHeight="1">
      <c r="A38" s="709"/>
      <c r="B38" s="709"/>
      <c r="C38" s="1443"/>
      <c r="D38" s="1443"/>
      <c r="E38" s="1443"/>
      <c r="F38" s="1443"/>
      <c r="G38" s="713"/>
      <c r="H38" s="713"/>
      <c r="L38" s="713"/>
    </row>
    <row r="39" spans="1:18" s="710" customFormat="1" ht="12.75">
      <c r="A39" s="709"/>
      <c r="B39" s="709" t="s">
        <v>1901</v>
      </c>
      <c r="C39" s="1444" t="s">
        <v>1914</v>
      </c>
      <c r="D39" s="1445"/>
      <c r="E39" s="1445"/>
      <c r="F39" s="1446"/>
      <c r="G39" s="713"/>
      <c r="H39" s="713"/>
      <c r="L39" s="713"/>
    </row>
    <row r="40" spans="1:18" s="710" customFormat="1" ht="12.75">
      <c r="A40" s="709"/>
      <c r="B40" s="709"/>
      <c r="C40" s="719"/>
      <c r="D40" s="720" t="s">
        <v>1892</v>
      </c>
      <c r="E40" s="720" t="s">
        <v>1893</v>
      </c>
      <c r="F40" s="721" t="s">
        <v>1894</v>
      </c>
      <c r="G40" s="713"/>
      <c r="H40" s="713"/>
      <c r="L40" s="713"/>
    </row>
    <row r="41" spans="1:18" s="710" customFormat="1" ht="25.5">
      <c r="A41" s="709"/>
      <c r="B41" s="709"/>
      <c r="C41" s="719"/>
      <c r="D41" s="722" t="s">
        <v>1895</v>
      </c>
      <c r="E41" s="722" t="s">
        <v>1896</v>
      </c>
      <c r="F41" s="723" t="s">
        <v>1897</v>
      </c>
      <c r="G41" s="713"/>
      <c r="H41" s="713"/>
      <c r="L41" s="713"/>
    </row>
    <row r="42" spans="1:18" s="710" customFormat="1" ht="12.75" customHeight="1">
      <c r="A42" s="709"/>
      <c r="B42" s="709"/>
      <c r="C42" s="724" t="s">
        <v>1912</v>
      </c>
      <c r="D42" s="725"/>
      <c r="E42" s="726"/>
      <c r="F42" s="727"/>
      <c r="G42" s="713"/>
      <c r="H42" s="713"/>
      <c r="L42" s="713"/>
    </row>
    <row r="43" spans="1:18" s="710" customFormat="1" ht="12.75" customHeight="1">
      <c r="A43" s="709"/>
      <c r="B43" s="709"/>
      <c r="C43" s="724" t="s">
        <v>1913</v>
      </c>
      <c r="D43" s="725"/>
      <c r="E43" s="726"/>
      <c r="F43" s="727"/>
      <c r="G43" s="713"/>
      <c r="H43" s="713"/>
      <c r="L43" s="713"/>
    </row>
    <row r="44" spans="1:18" s="710" customFormat="1" ht="12.75" customHeight="1">
      <c r="A44" s="709"/>
      <c r="B44" s="709"/>
      <c r="C44" s="724" t="s">
        <v>1898</v>
      </c>
      <c r="D44" s="725"/>
      <c r="E44" s="726"/>
      <c r="F44" s="728"/>
      <c r="G44" s="713"/>
      <c r="H44" s="713"/>
      <c r="L44" s="713"/>
    </row>
    <row r="45" spans="1:18" s="710" customFormat="1" ht="12.75" customHeight="1">
      <c r="A45" s="709"/>
      <c r="B45" s="709"/>
      <c r="C45" s="724" t="s">
        <v>1899</v>
      </c>
      <c r="D45" s="729"/>
      <c r="E45" s="730" t="e">
        <f>D45/D46</f>
        <v>#DIV/0!</v>
      </c>
      <c r="F45" s="728"/>
      <c r="G45" s="713"/>
      <c r="H45" s="713"/>
      <c r="L45" s="713"/>
    </row>
    <row r="46" spans="1:18" s="710" customFormat="1" ht="12.75" customHeight="1">
      <c r="A46" s="709"/>
      <c r="B46" s="709"/>
      <c r="C46" s="731" t="s">
        <v>1900</v>
      </c>
      <c r="D46" s="729">
        <f>SUM(D42:D45)</f>
        <v>0</v>
      </c>
      <c r="E46" s="732"/>
      <c r="F46" s="733"/>
      <c r="G46" s="713"/>
      <c r="H46" s="713"/>
      <c r="L46" s="713"/>
    </row>
    <row r="47" spans="1:18" s="710" customFormat="1" ht="9" customHeight="1">
      <c r="A47" s="709"/>
      <c r="B47" s="709"/>
      <c r="C47" s="734"/>
      <c r="D47" s="709"/>
      <c r="E47" s="709"/>
      <c r="F47" s="709"/>
      <c r="G47" s="713"/>
      <c r="H47" s="713"/>
      <c r="L47" s="713"/>
    </row>
    <row r="48" spans="1:18" s="713" customFormat="1" ht="30" customHeight="1">
      <c r="A48" s="716"/>
      <c r="B48" s="740" t="s">
        <v>1902</v>
      </c>
      <c r="C48" s="1447" t="s">
        <v>1915</v>
      </c>
      <c r="D48" s="1447"/>
      <c r="E48" s="1447"/>
      <c r="F48" s="1447"/>
      <c r="I48" s="710"/>
      <c r="J48" s="710"/>
      <c r="K48" s="710"/>
      <c r="M48" s="710"/>
      <c r="N48" s="710"/>
      <c r="O48" s="710"/>
      <c r="P48" s="710"/>
      <c r="Q48" s="710"/>
      <c r="R48" s="710"/>
    </row>
    <row r="49" spans="1:18" s="713" customFormat="1" ht="12.75">
      <c r="A49" s="716"/>
      <c r="B49" s="709"/>
      <c r="C49" s="1448"/>
      <c r="D49" s="1448"/>
      <c r="E49" s="1448"/>
      <c r="F49" s="1448"/>
      <c r="I49" s="710"/>
      <c r="J49" s="710"/>
      <c r="K49" s="710"/>
      <c r="M49" s="710"/>
      <c r="N49" s="710"/>
      <c r="O49" s="710"/>
      <c r="P49" s="710"/>
      <c r="Q49" s="710"/>
      <c r="R49" s="710"/>
    </row>
    <row r="50" spans="1:18" s="713" customFormat="1" ht="12.75">
      <c r="A50" s="716"/>
      <c r="B50" s="709"/>
      <c r="C50" s="1449"/>
      <c r="D50" s="1449"/>
      <c r="E50" s="1449"/>
      <c r="F50" s="1449"/>
      <c r="I50" s="710"/>
      <c r="J50" s="710"/>
      <c r="K50" s="710"/>
      <c r="M50" s="710"/>
      <c r="N50" s="710"/>
      <c r="O50" s="710"/>
      <c r="P50" s="710"/>
      <c r="Q50" s="710"/>
      <c r="R50" s="710"/>
    </row>
    <row r="51" spans="1:18" s="713" customFormat="1" ht="12.75">
      <c r="A51" s="716"/>
      <c r="B51" s="709"/>
      <c r="C51" s="1449"/>
      <c r="D51" s="1449"/>
      <c r="E51" s="1449"/>
      <c r="F51" s="1449"/>
      <c r="I51" s="710"/>
      <c r="J51" s="710"/>
      <c r="K51" s="710"/>
      <c r="M51" s="710"/>
      <c r="N51" s="710"/>
      <c r="O51" s="710"/>
      <c r="P51" s="710"/>
      <c r="Q51" s="710"/>
      <c r="R51" s="710"/>
    </row>
    <row r="52" spans="1:18" s="713" customFormat="1" ht="12.75">
      <c r="A52" s="716"/>
      <c r="B52" s="709"/>
      <c r="C52" s="1443"/>
      <c r="D52" s="1443"/>
      <c r="E52" s="1443"/>
      <c r="F52" s="1443"/>
      <c r="I52" s="710"/>
      <c r="J52" s="710"/>
      <c r="K52" s="710"/>
      <c r="M52" s="710"/>
      <c r="N52" s="710"/>
      <c r="O52" s="710"/>
      <c r="P52" s="710"/>
      <c r="Q52" s="710"/>
      <c r="R52" s="710"/>
    </row>
    <row r="53" spans="1:18" s="713" customFormat="1" ht="30.75" customHeight="1">
      <c r="A53" s="716"/>
      <c r="B53" s="739" t="s">
        <v>1903</v>
      </c>
      <c r="C53" s="1450" t="s">
        <v>1920</v>
      </c>
      <c r="D53" s="1450"/>
      <c r="E53" s="1450"/>
      <c r="F53" s="1450"/>
      <c r="I53" s="710"/>
      <c r="J53" s="710"/>
      <c r="K53" s="710"/>
      <c r="M53" s="710"/>
      <c r="N53" s="710"/>
      <c r="O53" s="710"/>
      <c r="P53" s="710"/>
      <c r="Q53" s="710"/>
      <c r="R53" s="710"/>
    </row>
    <row r="54" spans="1:18" s="713" customFormat="1" ht="12.75">
      <c r="A54" s="716"/>
      <c r="B54" s="709"/>
      <c r="C54" s="1448"/>
      <c r="D54" s="1448"/>
      <c r="E54" s="1448"/>
      <c r="F54" s="1448"/>
      <c r="I54" s="710"/>
      <c r="J54" s="710"/>
      <c r="K54" s="710"/>
      <c r="M54" s="710"/>
      <c r="N54" s="710"/>
      <c r="O54" s="710"/>
      <c r="P54" s="710"/>
      <c r="Q54" s="710"/>
      <c r="R54" s="710"/>
    </row>
    <row r="55" spans="1:18" s="713" customFormat="1" ht="12.75">
      <c r="A55" s="716"/>
      <c r="B55" s="709"/>
      <c r="C55" s="1449"/>
      <c r="D55" s="1449"/>
      <c r="E55" s="1449"/>
      <c r="F55" s="1449"/>
      <c r="I55" s="710"/>
      <c r="J55" s="710"/>
      <c r="K55" s="710"/>
      <c r="M55" s="710"/>
      <c r="N55" s="710"/>
      <c r="O55" s="710"/>
      <c r="P55" s="710"/>
      <c r="Q55" s="710"/>
      <c r="R55" s="710"/>
    </row>
    <row r="56" spans="1:18" s="713" customFormat="1" ht="12.75">
      <c r="A56" s="716"/>
      <c r="B56" s="709"/>
      <c r="C56" s="1449"/>
      <c r="D56" s="1449"/>
      <c r="E56" s="1449"/>
      <c r="F56" s="1449"/>
      <c r="I56" s="710"/>
      <c r="J56" s="710"/>
      <c r="K56" s="710"/>
      <c r="M56" s="710"/>
      <c r="N56" s="710"/>
      <c r="O56" s="710"/>
      <c r="P56" s="710"/>
      <c r="Q56" s="710"/>
      <c r="R56" s="710"/>
    </row>
    <row r="57" spans="1:18" s="713" customFormat="1" ht="12.75">
      <c r="A57" s="716"/>
      <c r="B57" s="709"/>
      <c r="C57" s="1443"/>
      <c r="D57" s="1443"/>
      <c r="E57" s="1443"/>
      <c r="F57" s="1443"/>
      <c r="I57" s="710"/>
      <c r="J57" s="710"/>
      <c r="K57" s="710"/>
      <c r="M57" s="710"/>
      <c r="N57" s="710"/>
      <c r="O57" s="710"/>
      <c r="P57" s="710"/>
      <c r="Q57" s="710"/>
      <c r="R57" s="710"/>
    </row>
    <row r="58" spans="1:18" s="710" customFormat="1" ht="12.75">
      <c r="A58" s="709"/>
      <c r="B58" s="709"/>
      <c r="C58" s="1442" t="s">
        <v>1916</v>
      </c>
      <c r="D58" s="1443"/>
      <c r="E58" s="1443"/>
      <c r="F58" s="1443"/>
      <c r="G58" s="713"/>
      <c r="H58" s="713"/>
      <c r="L58" s="713"/>
    </row>
  </sheetData>
  <mergeCells count="37">
    <mergeCell ref="C16:F16"/>
    <mergeCell ref="B1:F1"/>
    <mergeCell ref="B2:F2"/>
    <mergeCell ref="B3:F3"/>
    <mergeCell ref="B5:F5"/>
    <mergeCell ref="B6:F6"/>
    <mergeCell ref="C9:F9"/>
    <mergeCell ref="C10:F10"/>
    <mergeCell ref="C11:F11"/>
    <mergeCell ref="C12:F12"/>
    <mergeCell ref="C15:F15"/>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58:F58"/>
    <mergeCell ref="C39:F39"/>
    <mergeCell ref="C48:F48"/>
    <mergeCell ref="C49:F49"/>
    <mergeCell ref="C50:F50"/>
    <mergeCell ref="C51:F51"/>
    <mergeCell ref="C52:F52"/>
    <mergeCell ref="C53:F53"/>
    <mergeCell ref="C54:F54"/>
    <mergeCell ref="C55:F55"/>
    <mergeCell ref="C56:F56"/>
    <mergeCell ref="C57:F57"/>
  </mergeCells>
  <hyperlinks>
    <hyperlink ref="D7" r:id="rId1" xr:uid="{E5E17137-8395-4E41-973E-2B091D615F2D}"/>
  </hyperlinks>
  <pageMargins left="0.7" right="0.7" top="0.75" bottom="0.75" header="0.3" footer="0.3"/>
  <pageSetup scale="76" orientation="portrait" horizontalDpi="1200" verticalDpi="12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zoomScaleNormal="100" workbookViewId="0">
      <selection activeCell="B1" sqref="B1"/>
    </sheetView>
  </sheetViews>
  <sheetFormatPr defaultRowHeight="12.75"/>
  <cols>
    <col min="1" max="1" width="17.5703125" customWidth="1"/>
    <col min="4" max="4" width="9.140625" customWidth="1"/>
    <col min="5" max="5" width="13" customWidth="1"/>
    <col min="10" max="10" width="23.5703125" customWidth="1"/>
  </cols>
  <sheetData>
    <row r="1" spans="1:11" ht="23.25">
      <c r="A1" s="582"/>
      <c r="B1" s="759" t="s">
        <v>2023</v>
      </c>
      <c r="C1" s="760"/>
      <c r="D1" s="760"/>
      <c r="E1" s="760"/>
      <c r="F1" s="760"/>
      <c r="G1" s="760"/>
      <c r="H1" s="760"/>
      <c r="I1" s="760"/>
      <c r="J1" s="760"/>
      <c r="K1" s="2"/>
    </row>
    <row r="2" spans="1:11" ht="20.25">
      <c r="A2" s="582"/>
      <c r="B2" s="759" t="s">
        <v>2024</v>
      </c>
      <c r="C2" s="759"/>
      <c r="D2" s="759"/>
      <c r="E2" s="759"/>
      <c r="F2" s="759"/>
      <c r="G2" s="759"/>
      <c r="H2" s="759"/>
      <c r="I2" s="759"/>
      <c r="J2" s="759"/>
      <c r="K2" s="2"/>
    </row>
    <row r="3" spans="1:11" ht="18">
      <c r="A3" s="583"/>
      <c r="B3" s="1229" t="s">
        <v>2025</v>
      </c>
      <c r="C3" s="1229"/>
      <c r="D3" s="1229"/>
      <c r="E3" s="1229"/>
      <c r="F3" s="1229"/>
      <c r="G3" s="1229"/>
      <c r="H3" s="1229"/>
      <c r="I3" s="1229"/>
      <c r="J3" s="1229"/>
      <c r="K3" s="2"/>
    </row>
    <row r="4" spans="1:11" ht="18">
      <c r="A4" s="583"/>
      <c r="B4" s="1230" t="s">
        <v>2026</v>
      </c>
      <c r="C4" s="1230"/>
      <c r="D4" s="1230"/>
      <c r="E4" s="1230"/>
      <c r="F4" s="1230"/>
      <c r="G4" s="1230"/>
      <c r="H4" s="1230"/>
      <c r="I4" s="1230"/>
      <c r="J4" s="1230"/>
      <c r="K4" s="2"/>
    </row>
    <row r="5" spans="1:11">
      <c r="A5" s="584"/>
      <c r="B5" s="1231"/>
      <c r="C5" s="1231"/>
      <c r="D5" s="1231"/>
      <c r="E5" s="1231"/>
      <c r="F5" s="1231"/>
      <c r="G5" s="1231"/>
      <c r="H5" s="1231"/>
      <c r="I5" s="1231"/>
      <c r="J5" s="1231"/>
    </row>
    <row r="6" spans="1:11" ht="127.5" customHeight="1">
      <c r="A6" s="2"/>
      <c r="B6" s="2"/>
      <c r="C6" s="2"/>
      <c r="D6" s="2"/>
      <c r="E6" s="2"/>
      <c r="F6" s="2"/>
      <c r="G6" s="2"/>
      <c r="H6" s="2"/>
      <c r="I6" s="2"/>
      <c r="J6" s="2"/>
    </row>
    <row r="7" spans="1:11" ht="20.25">
      <c r="A7" s="761"/>
      <c r="B7" s="1232" t="s">
        <v>1368</v>
      </c>
      <c r="C7" s="1232"/>
      <c r="D7" s="1232"/>
      <c r="E7" s="1228" t="e">
        <f>EntityLookup!F3</f>
        <v>#N/A</v>
      </c>
      <c r="F7" s="1228"/>
      <c r="G7" s="1228"/>
      <c r="H7" s="761"/>
      <c r="I7" s="761"/>
      <c r="J7" s="761"/>
      <c r="K7" s="761"/>
    </row>
    <row r="8" spans="1:11" ht="30">
      <c r="A8" s="766" t="s">
        <v>767</v>
      </c>
      <c r="B8" s="767"/>
      <c r="C8" s="767"/>
      <c r="D8" s="767"/>
      <c r="E8" s="767"/>
      <c r="F8" s="767"/>
      <c r="G8" s="767"/>
      <c r="H8" s="767"/>
      <c r="I8" s="767"/>
      <c r="J8" s="767"/>
      <c r="K8" s="762"/>
    </row>
    <row r="9" spans="1:11" ht="30">
      <c r="A9" s="1227" t="s">
        <v>2034</v>
      </c>
      <c r="B9" s="1227"/>
      <c r="C9" s="1227"/>
      <c r="D9" s="1227"/>
      <c r="E9" s="1227"/>
      <c r="F9" s="1227"/>
      <c r="G9" s="1227"/>
      <c r="H9" s="1227"/>
      <c r="I9" s="1227"/>
      <c r="J9" s="1227"/>
      <c r="K9" s="762"/>
    </row>
    <row r="10" spans="1:11" ht="30">
      <c r="A10" s="1227" t="s">
        <v>2568</v>
      </c>
      <c r="B10" s="1227"/>
      <c r="C10" s="1227"/>
      <c r="D10" s="1227"/>
      <c r="E10" s="1227"/>
      <c r="F10" s="1227"/>
      <c r="G10" s="1227"/>
      <c r="H10" s="1227"/>
      <c r="I10" s="1227"/>
      <c r="J10" s="1227"/>
      <c r="K10" s="765"/>
    </row>
    <row r="11" spans="1:11" ht="30">
      <c r="A11" s="1227" t="s">
        <v>2569</v>
      </c>
      <c r="B11" s="1227"/>
      <c r="C11" s="1227"/>
      <c r="D11" s="1227"/>
      <c r="E11" s="1227"/>
      <c r="F11" s="1227"/>
      <c r="G11" s="1227"/>
      <c r="H11" s="1227"/>
      <c r="I11" s="1227"/>
      <c r="J11" s="1227"/>
      <c r="K11" s="765"/>
    </row>
    <row r="12" spans="1:11" ht="20.25">
      <c r="A12" s="174"/>
      <c r="B12" s="2"/>
      <c r="C12" s="2"/>
      <c r="D12" s="2"/>
      <c r="E12" s="2"/>
      <c r="F12" s="2"/>
      <c r="G12" s="2"/>
      <c r="H12" s="2"/>
      <c r="I12" s="2"/>
      <c r="J12" s="2"/>
      <c r="K12" s="2"/>
    </row>
    <row r="13" spans="1:11" ht="108" customHeight="1">
      <c r="A13" s="2"/>
      <c r="B13" s="2"/>
      <c r="C13" s="2"/>
      <c r="D13" s="2"/>
      <c r="E13" s="2"/>
      <c r="F13" s="2"/>
      <c r="G13" s="2"/>
      <c r="H13" s="2"/>
      <c r="I13" s="2"/>
      <c r="J13" s="2"/>
      <c r="K13" s="38"/>
    </row>
    <row r="14" spans="1:11" ht="27.75" customHeight="1">
      <c r="A14" s="763" t="s">
        <v>803</v>
      </c>
      <c r="B14" s="764"/>
      <c r="C14" s="764"/>
      <c r="D14" s="764"/>
      <c r="E14" s="764"/>
      <c r="F14" s="764"/>
      <c r="G14" s="764"/>
      <c r="H14" s="764"/>
      <c r="I14" s="764"/>
      <c r="J14" s="764"/>
      <c r="K14" s="2"/>
    </row>
    <row r="15" spans="1:11" ht="35.25">
      <c r="A15" s="763" t="s">
        <v>804</v>
      </c>
      <c r="B15" s="764"/>
      <c r="C15" s="764"/>
      <c r="D15" s="764"/>
      <c r="E15" s="764"/>
      <c r="F15" s="764"/>
      <c r="G15" s="764"/>
      <c r="H15" s="764"/>
      <c r="I15" s="764"/>
      <c r="J15" s="764"/>
      <c r="K15" s="2"/>
    </row>
    <row r="17" spans="1:11" ht="6.75" customHeight="1"/>
    <row r="26" spans="1:11" ht="24" customHeight="1"/>
    <row r="29" spans="1:11" ht="141.75" customHeight="1"/>
    <row r="30" spans="1:11" ht="39" customHeight="1">
      <c r="A30" s="1226" t="s">
        <v>3218</v>
      </c>
      <c r="B30" s="1226"/>
      <c r="C30" s="1226"/>
      <c r="D30" s="1226"/>
      <c r="E30" s="1226"/>
      <c r="F30" s="1226"/>
      <c r="G30" s="1226"/>
      <c r="H30" s="1226"/>
      <c r="I30" s="1226"/>
      <c r="J30" s="1226"/>
      <c r="K30" s="2"/>
    </row>
    <row r="31" spans="1:11">
      <c r="A31" s="1226"/>
      <c r="B31" s="1226"/>
      <c r="C31" s="1226"/>
      <c r="D31" s="1226"/>
      <c r="E31" s="1226"/>
      <c r="F31" s="1226"/>
      <c r="G31" s="1226"/>
      <c r="H31" s="1226"/>
      <c r="I31" s="1226"/>
      <c r="J31" s="1226"/>
    </row>
    <row r="34" spans="1:10">
      <c r="B34" s="38"/>
    </row>
    <row r="38" spans="1:10">
      <c r="A38" s="380"/>
      <c r="F38" s="379"/>
      <c r="G38" s="2"/>
      <c r="H38" s="2"/>
    </row>
    <row r="39" spans="1:10">
      <c r="A39" s="380"/>
      <c r="F39" s="380"/>
    </row>
    <row r="40" spans="1:10">
      <c r="A40" s="381"/>
      <c r="F40" s="173"/>
    </row>
    <row r="41" spans="1:10">
      <c r="A41" s="381"/>
    </row>
    <row r="42" spans="1:10">
      <c r="A42" s="1233"/>
      <c r="B42" s="1234"/>
      <c r="C42" s="1234"/>
      <c r="D42" s="1234"/>
      <c r="E42" s="1234"/>
      <c r="F42" s="1234"/>
      <c r="G42" s="1234"/>
      <c r="H42" s="1234"/>
      <c r="I42" s="1234"/>
      <c r="J42" s="1234"/>
    </row>
    <row r="43" spans="1:10">
      <c r="A43" s="1235"/>
      <c r="B43" s="1236"/>
      <c r="C43" s="1236"/>
      <c r="D43" s="1236"/>
      <c r="E43" s="1237"/>
      <c r="F43" s="1237"/>
      <c r="G43" s="1235"/>
      <c r="H43" s="1236"/>
      <c r="I43" s="1236"/>
      <c r="J43" s="1236"/>
    </row>
    <row r="44" spans="1:10" ht="15" customHeight="1">
      <c r="A44" s="1236"/>
      <c r="B44" s="1236"/>
      <c r="C44" s="1236"/>
      <c r="D44" s="1236"/>
      <c r="E44" s="1237"/>
      <c r="F44" s="1237"/>
      <c r="G44" s="1236"/>
      <c r="H44" s="1236"/>
      <c r="I44" s="1236"/>
      <c r="J44" s="1236"/>
    </row>
    <row r="45" spans="1:10">
      <c r="A45" s="1236"/>
      <c r="B45" s="1236"/>
      <c r="C45" s="1236"/>
      <c r="D45" s="1236"/>
      <c r="E45" s="1237"/>
      <c r="F45" s="1237"/>
      <c r="G45" s="1236"/>
      <c r="H45" s="1236"/>
      <c r="I45" s="1236"/>
      <c r="J45" s="1236"/>
    </row>
    <row r="46" spans="1:10">
      <c r="A46" s="1235"/>
      <c r="B46" s="1236"/>
      <c r="C46" s="1236"/>
      <c r="D46" s="1236"/>
      <c r="E46" s="1237"/>
      <c r="F46" s="1237"/>
      <c r="G46" s="1236"/>
      <c r="H46" s="1236"/>
      <c r="I46" s="1236"/>
      <c r="J46" s="1236"/>
    </row>
    <row r="47" spans="1:10">
      <c r="A47" s="1236"/>
      <c r="B47" s="1236"/>
      <c r="C47" s="1236"/>
      <c r="D47" s="1236"/>
      <c r="E47" s="1237"/>
      <c r="F47" s="1237"/>
      <c r="G47" s="1236"/>
      <c r="H47" s="1236"/>
      <c r="I47" s="1236"/>
      <c r="J47" s="1236"/>
    </row>
    <row r="48" spans="1:10">
      <c r="A48" s="1236"/>
      <c r="B48" s="1236"/>
      <c r="C48" s="1236"/>
      <c r="D48" s="1236"/>
      <c r="E48" s="1237"/>
      <c r="F48" s="1237"/>
      <c r="G48" s="1236"/>
      <c r="H48" s="1236"/>
      <c r="I48" s="1236"/>
      <c r="J48" s="1236"/>
    </row>
    <row r="49" spans="1:10">
      <c r="B49" s="382"/>
      <c r="C49" s="173"/>
      <c r="D49" s="173"/>
      <c r="E49" s="173"/>
      <c r="F49" s="173"/>
      <c r="G49" s="173"/>
      <c r="H49" s="173"/>
      <c r="I49" s="173"/>
      <c r="J49" s="173"/>
    </row>
    <row r="51" spans="1:10" ht="59.25" customHeight="1">
      <c r="A51" s="768" t="s">
        <v>3603</v>
      </c>
    </row>
    <row r="52" spans="1:10">
      <c r="A52" s="38"/>
    </row>
  </sheetData>
  <sheetProtection algorithmName="SHA-512" hashValue="1usx7dvYjgkJWvyNZHWUbAnvIHwOg2TDCeYIpGSI2C1Xyx7CMfibAMO0UNHRvZVUFHWgKxbWR1V/XjUWNp4yGg==" saltValue="mVUOe+qrFglk8V5R7YImfw=="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42:J42"/>
    <mergeCell ref="A43:D45"/>
    <mergeCell ref="E43:F45"/>
    <mergeCell ref="G43:J48"/>
    <mergeCell ref="A46:D48"/>
    <mergeCell ref="E46:F48"/>
    <mergeCell ref="A30:J31"/>
    <mergeCell ref="A10:J10"/>
    <mergeCell ref="A11:J11"/>
    <mergeCell ref="E7:G7"/>
    <mergeCell ref="B3:J3"/>
    <mergeCell ref="B4:J4"/>
    <mergeCell ref="B5:J5"/>
    <mergeCell ref="B7:D7"/>
    <mergeCell ref="A9:J9"/>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A88C986-1C11-4722-9B7D-D3B6AEE125A0}">
          <x14:formula1>
            <xm:f>EntityLookup!$B$2:$B$183</xm:f>
          </x14:formula1>
          <xm:sqref>A9:J9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A2" sqref="A2:M2"/>
    </sheetView>
  </sheetViews>
  <sheetFormatPr defaultColWidth="8.85546875" defaultRowHeight="12.75"/>
  <cols>
    <col min="1" max="2" width="3.7109375" style="194" customWidth="1"/>
    <col min="3" max="5" width="8.85546875" style="194"/>
    <col min="6" max="6" width="12.85546875" style="194" customWidth="1"/>
    <col min="7" max="7" width="3.5703125" style="194" customWidth="1"/>
    <col min="8" max="8" width="13.7109375" style="194" customWidth="1"/>
    <col min="9" max="9" width="4.7109375" style="194" customWidth="1"/>
    <col min="10" max="10" width="13.42578125" style="194" customWidth="1"/>
    <col min="11" max="11" width="6.85546875" style="194" customWidth="1"/>
    <col min="12" max="12" width="15.7109375" style="194" customWidth="1"/>
    <col min="13" max="16384" width="8.85546875" style="194"/>
  </cols>
  <sheetData>
    <row r="1" spans="1:15" ht="18">
      <c r="A1" s="1355" t="str">
        <f>'COVER PAGE'!A9</f>
        <v>LOCAL GOVERNMENT NAME:</v>
      </c>
      <c r="B1" s="1231"/>
      <c r="C1" s="1231"/>
      <c r="D1" s="1231"/>
      <c r="E1" s="1231"/>
      <c r="F1" s="1231"/>
      <c r="G1" s="1231"/>
      <c r="H1" s="1231"/>
      <c r="I1" s="1231"/>
      <c r="J1" s="1231"/>
      <c r="K1" s="1231"/>
      <c r="L1" s="1231"/>
      <c r="M1" s="1231"/>
      <c r="N1" s="209"/>
      <c r="O1" s="209"/>
    </row>
    <row r="2" spans="1:15" ht="18">
      <c r="A2" s="1477" t="s">
        <v>927</v>
      </c>
      <c r="B2" s="1478"/>
      <c r="C2" s="1478"/>
      <c r="D2" s="1478"/>
      <c r="E2" s="1478"/>
      <c r="F2" s="1478"/>
      <c r="G2" s="1478"/>
      <c r="H2" s="1478"/>
      <c r="I2" s="1478"/>
      <c r="J2" s="1478"/>
      <c r="K2" s="1478"/>
      <c r="L2" s="1478"/>
      <c r="M2" s="1478"/>
      <c r="N2" s="209"/>
      <c r="O2" s="209"/>
    </row>
    <row r="3" spans="1:15" ht="18">
      <c r="A3" s="1356" t="str">
        <f>'COVER PAGE'!A30</f>
        <v>FISCAL YEAR ENDING JUNE 30, 2026</v>
      </c>
      <c r="B3" s="1231"/>
      <c r="C3" s="1231"/>
      <c r="D3" s="1231"/>
      <c r="E3" s="1231"/>
      <c r="F3" s="1231"/>
      <c r="G3" s="1231"/>
      <c r="H3" s="1231"/>
      <c r="I3" s="1231"/>
      <c r="J3" s="1231"/>
      <c r="K3" s="1231"/>
      <c r="L3" s="1231"/>
      <c r="M3" s="1231"/>
      <c r="N3" s="209"/>
      <c r="O3" s="209"/>
    </row>
    <row r="5" spans="1:15">
      <c r="A5" s="249" t="s">
        <v>57</v>
      </c>
      <c r="C5" s="250" t="s">
        <v>543</v>
      </c>
    </row>
    <row r="7" spans="1:15">
      <c r="B7" s="251" t="s">
        <v>298</v>
      </c>
      <c r="C7" s="250" t="s">
        <v>684</v>
      </c>
    </row>
    <row r="8" spans="1:15" ht="26.25" customHeight="1">
      <c r="C8" s="1465" t="s">
        <v>2544</v>
      </c>
      <c r="D8" s="1465"/>
      <c r="E8" s="1465"/>
      <c r="F8" s="1465"/>
      <c r="G8" s="1465"/>
      <c r="H8" s="1465"/>
      <c r="I8" s="1465"/>
      <c r="J8" s="1465"/>
      <c r="K8" s="1465"/>
      <c r="L8" s="1465"/>
      <c r="M8" s="1465"/>
    </row>
    <row r="10" spans="1:15" ht="40.5" customHeight="1">
      <c r="C10" s="1063" t="s">
        <v>685</v>
      </c>
      <c r="D10" s="1064"/>
      <c r="E10" s="1474" t="s">
        <v>686</v>
      </c>
      <c r="F10" s="1475"/>
      <c r="G10" s="1476"/>
      <c r="H10" s="1063" t="s">
        <v>670</v>
      </c>
      <c r="I10" s="1064"/>
      <c r="J10" s="1064"/>
      <c r="K10" s="1063" t="s">
        <v>2543</v>
      </c>
      <c r="L10" s="1064"/>
      <c r="M10" s="1065"/>
    </row>
    <row r="11" spans="1:15">
      <c r="C11" s="1479"/>
      <c r="D11" s="1480"/>
      <c r="E11" s="1479"/>
      <c r="F11" s="1481"/>
      <c r="G11" s="1480"/>
      <c r="H11" s="1479"/>
      <c r="I11" s="1481"/>
      <c r="J11" s="1480"/>
      <c r="K11" s="1482"/>
      <c r="L11" s="1483"/>
      <c r="M11" s="1484"/>
    </row>
    <row r="12" spans="1:15">
      <c r="C12" s="1468"/>
      <c r="D12" s="1470"/>
      <c r="E12" s="1468"/>
      <c r="F12" s="1469"/>
      <c r="G12" s="1470"/>
      <c r="H12" s="1468"/>
      <c r="I12" s="1469"/>
      <c r="J12" s="1470"/>
      <c r="K12" s="1471"/>
      <c r="L12" s="1472"/>
      <c r="M12" s="1473"/>
    </row>
    <row r="13" spans="1:15">
      <c r="C13" s="1468"/>
      <c r="D13" s="1470"/>
      <c r="E13" s="1468"/>
      <c r="F13" s="1469"/>
      <c r="G13" s="1470"/>
      <c r="H13" s="1468"/>
      <c r="I13" s="1469"/>
      <c r="J13" s="1470"/>
      <c r="K13" s="1471"/>
      <c r="L13" s="1472"/>
      <c r="M13" s="1473"/>
    </row>
    <row r="14" spans="1:15">
      <c r="C14" s="1468"/>
      <c r="D14" s="1470"/>
      <c r="E14" s="1468"/>
      <c r="F14" s="1469"/>
      <c r="G14" s="1470"/>
      <c r="H14" s="1468"/>
      <c r="I14" s="1469"/>
      <c r="J14" s="1470"/>
      <c r="K14" s="1471"/>
      <c r="L14" s="1472"/>
      <c r="M14" s="1473"/>
    </row>
    <row r="15" spans="1:15">
      <c r="C15" s="1468"/>
      <c r="D15" s="1470"/>
      <c r="E15" s="1468"/>
      <c r="F15" s="1469"/>
      <c r="G15" s="1470"/>
      <c r="H15" s="1468"/>
      <c r="I15" s="1469"/>
      <c r="J15" s="1470"/>
      <c r="K15" s="1471"/>
      <c r="L15" s="1472"/>
      <c r="M15" s="1473"/>
    </row>
    <row r="16" spans="1:15">
      <c r="C16" s="1468"/>
      <c r="D16" s="1470"/>
      <c r="E16" s="1468"/>
      <c r="F16" s="1469"/>
      <c r="G16" s="1470"/>
      <c r="H16" s="1468"/>
      <c r="I16" s="1469"/>
      <c r="J16" s="1470"/>
      <c r="K16" s="1471"/>
      <c r="L16" s="1472"/>
      <c r="M16" s="1473"/>
    </row>
    <row r="17" spans="1:16">
      <c r="C17" s="193"/>
      <c r="D17" s="193"/>
      <c r="E17" s="253"/>
      <c r="F17" s="1066"/>
      <c r="G17" s="253"/>
      <c r="H17" s="1067"/>
      <c r="I17" s="253"/>
      <c r="J17" s="1231"/>
      <c r="K17" s="1231"/>
      <c r="L17" s="2"/>
      <c r="M17" s="2"/>
    </row>
    <row r="18" spans="1:16">
      <c r="C18" s="1464" t="s">
        <v>2539</v>
      </c>
      <c r="D18" s="1464"/>
      <c r="E18" s="1464"/>
      <c r="F18" s="1464"/>
      <c r="G18" s="1464"/>
      <c r="H18" s="1464"/>
      <c r="I18" s="1464"/>
      <c r="J18" s="1464"/>
      <c r="K18" s="1464"/>
      <c r="L18" s="1464"/>
      <c r="M18" s="1464"/>
    </row>
    <row r="19" spans="1:16" ht="55.5" customHeight="1">
      <c r="C19" s="1465" t="s">
        <v>2542</v>
      </c>
      <c r="D19" s="1464"/>
      <c r="E19" s="1464"/>
      <c r="F19" s="1464"/>
      <c r="G19" s="1464"/>
      <c r="H19" s="1464"/>
      <c r="I19" s="1464"/>
      <c r="J19" s="1464"/>
      <c r="K19" s="1464"/>
      <c r="L19" s="1464"/>
      <c r="M19" s="1464"/>
    </row>
    <row r="20" spans="1:16" ht="9.75" customHeight="1">
      <c r="C20" s="193"/>
      <c r="D20" s="193"/>
      <c r="E20" s="253"/>
      <c r="F20" s="1066"/>
      <c r="G20" s="253"/>
      <c r="H20" s="1067"/>
      <c r="I20" s="253"/>
      <c r="J20" s="30"/>
      <c r="K20" s="30"/>
      <c r="L20" s="2"/>
      <c r="M20" s="2"/>
    </row>
    <row r="21" spans="1:16" ht="39" customHeight="1">
      <c r="C21" s="1465" t="s">
        <v>2540</v>
      </c>
      <c r="D21" s="1466"/>
      <c r="E21" s="1466"/>
      <c r="F21" s="1466"/>
      <c r="G21" s="1466"/>
      <c r="H21" s="1466"/>
      <c r="I21" s="1466"/>
      <c r="J21" s="1466"/>
      <c r="K21" s="1466"/>
      <c r="L21" s="1466"/>
      <c r="M21" s="1466"/>
    </row>
    <row r="22" spans="1:16" ht="11.25" customHeight="1">
      <c r="C22" s="1068"/>
      <c r="D22" s="1069"/>
      <c r="E22" s="1069"/>
      <c r="F22" s="1069"/>
      <c r="G22" s="1069"/>
      <c r="H22" s="1069"/>
      <c r="I22" s="1069"/>
      <c r="J22" s="1069"/>
      <c r="K22" s="1069"/>
      <c r="L22" s="1069"/>
      <c r="M22" s="1069"/>
    </row>
    <row r="23" spans="1:16" ht="19.5" customHeight="1">
      <c r="A23" s="598"/>
      <c r="B23" s="598"/>
      <c r="C23" s="1372" t="s">
        <v>2541</v>
      </c>
      <c r="D23" s="1372"/>
      <c r="E23" s="1372"/>
      <c r="F23" s="1372"/>
      <c r="G23" s="1372"/>
      <c r="H23" s="1372"/>
      <c r="I23" s="1372"/>
      <c r="J23" s="1372"/>
      <c r="K23" s="1372"/>
      <c r="L23" s="1372"/>
      <c r="M23" s="1372"/>
    </row>
    <row r="24" spans="1:16" ht="12" customHeight="1">
      <c r="C24" s="1068"/>
      <c r="D24" s="1069"/>
      <c r="E24" s="1069"/>
      <c r="F24" s="1069"/>
      <c r="G24" s="1069"/>
      <c r="H24" s="1069"/>
      <c r="I24" s="1069"/>
      <c r="J24" s="1069"/>
      <c r="K24" s="1069"/>
      <c r="L24" s="1069"/>
      <c r="M24" s="1069"/>
      <c r="N24" s="1070"/>
      <c r="O24" s="1070"/>
    </row>
    <row r="25" spans="1:16" ht="71.25" customHeight="1">
      <c r="C25" s="1467" t="s">
        <v>2545</v>
      </c>
      <c r="D25" s="1467"/>
      <c r="E25" s="1467"/>
      <c r="F25" s="1467"/>
      <c r="G25" s="1467"/>
      <c r="H25" s="1467"/>
      <c r="I25" s="1467"/>
      <c r="J25" s="1467"/>
      <c r="K25" s="1467"/>
      <c r="L25" s="1467"/>
      <c r="M25" s="1467"/>
    </row>
    <row r="26" spans="1:16">
      <c r="C26" s="1068"/>
      <c r="D26" s="1069"/>
      <c r="E26" s="1069"/>
      <c r="F26" s="1069"/>
      <c r="G26" s="1069"/>
      <c r="H26" s="1069"/>
      <c r="I26" s="1069"/>
      <c r="J26" s="1069"/>
      <c r="K26" s="1069"/>
      <c r="L26" s="1069"/>
      <c r="M26" s="1069"/>
    </row>
    <row r="27" spans="1:16">
      <c r="C27" s="1062"/>
      <c r="D27" s="1062"/>
      <c r="E27" s="1460" t="s">
        <v>1464</v>
      </c>
      <c r="F27" s="1460"/>
      <c r="G27" s="1460"/>
      <c r="H27" s="1460"/>
      <c r="I27" s="1460"/>
      <c r="J27" s="1460"/>
      <c r="K27" s="1460"/>
      <c r="L27" s="1061"/>
      <c r="M27" s="833"/>
      <c r="N27" s="833"/>
      <c r="O27" s="833"/>
    </row>
    <row r="28" spans="1:16" ht="15.75">
      <c r="A28" s="207"/>
      <c r="B28" s="209"/>
      <c r="C28" s="531"/>
      <c r="D28" s="531"/>
      <c r="E28" s="531"/>
      <c r="F28" s="531"/>
      <c r="G28" s="531"/>
      <c r="H28" s="531"/>
      <c r="I28" s="1462"/>
      <c r="J28" s="1462"/>
      <c r="K28" s="1462"/>
      <c r="L28" s="531"/>
      <c r="M28" s="531"/>
      <c r="N28" s="531"/>
      <c r="O28" s="531"/>
    </row>
    <row r="29" spans="1:16">
      <c r="C29" s="531"/>
      <c r="D29" s="531"/>
      <c r="E29" s="533"/>
      <c r="F29" s="1461" t="s">
        <v>2444</v>
      </c>
      <c r="G29" s="1461"/>
      <c r="H29" s="1461"/>
      <c r="I29" s="833"/>
      <c r="J29" s="1460" t="s">
        <v>2444</v>
      </c>
      <c r="K29" s="1460"/>
      <c r="L29" s="1460"/>
      <c r="M29" s="833"/>
      <c r="N29" s="833"/>
      <c r="O29" s="833"/>
    </row>
    <row r="30" spans="1:16">
      <c r="D30" s="808" t="s">
        <v>1884</v>
      </c>
      <c r="E30" s="1072"/>
      <c r="F30" s="1072" t="s">
        <v>1885</v>
      </c>
      <c r="G30" s="702"/>
      <c r="H30" s="1072" t="s">
        <v>301</v>
      </c>
      <c r="I30" s="694"/>
      <c r="J30" s="808" t="s">
        <v>1885</v>
      </c>
      <c r="K30" s="694"/>
      <c r="L30" s="808" t="s">
        <v>301</v>
      </c>
      <c r="M30" s="531"/>
      <c r="N30" s="694"/>
      <c r="O30" s="694"/>
      <c r="P30" s="694"/>
    </row>
    <row r="31" spans="1:16">
      <c r="D31" s="691">
        <v>2027</v>
      </c>
      <c r="E31" s="691"/>
      <c r="F31" s="703">
        <v>0</v>
      </c>
      <c r="G31" s="703"/>
      <c r="H31" s="703">
        <v>0</v>
      </c>
      <c r="I31" s="703"/>
      <c r="J31" s="703">
        <v>0</v>
      </c>
      <c r="K31" s="703"/>
      <c r="L31" s="703">
        <v>0</v>
      </c>
      <c r="M31" s="555"/>
      <c r="N31" s="1071"/>
      <c r="O31" s="1071"/>
      <c r="P31" s="1071"/>
    </row>
    <row r="32" spans="1:16">
      <c r="D32" s="691">
        <f>D31+1</f>
        <v>2028</v>
      </c>
      <c r="E32" s="691"/>
      <c r="F32" s="703">
        <v>0</v>
      </c>
      <c r="G32" s="703"/>
      <c r="H32" s="703">
        <v>0</v>
      </c>
      <c r="I32" s="703"/>
      <c r="J32" s="703">
        <v>0</v>
      </c>
      <c r="K32" s="703"/>
      <c r="L32" s="703">
        <v>0</v>
      </c>
      <c r="M32" s="555"/>
      <c r="N32" s="1071"/>
      <c r="O32" s="1071"/>
      <c r="P32" s="1071"/>
    </row>
    <row r="33" spans="3:16">
      <c r="D33" s="691">
        <f>D32+1</f>
        <v>2029</v>
      </c>
      <c r="E33" s="691"/>
      <c r="F33" s="703">
        <v>0</v>
      </c>
      <c r="G33" s="703"/>
      <c r="H33" s="703">
        <v>0</v>
      </c>
      <c r="I33" s="703"/>
      <c r="J33" s="703">
        <v>0</v>
      </c>
      <c r="K33" s="703"/>
      <c r="L33" s="703">
        <v>0</v>
      </c>
      <c r="M33" s="555"/>
      <c r="N33" s="1071"/>
      <c r="O33" s="1071"/>
      <c r="P33" s="1071"/>
    </row>
    <row r="34" spans="3:16">
      <c r="D34" s="691">
        <f>D33+1</f>
        <v>2030</v>
      </c>
      <c r="E34" s="691"/>
      <c r="F34" s="703">
        <v>0</v>
      </c>
      <c r="G34" s="703"/>
      <c r="H34" s="703">
        <v>0</v>
      </c>
      <c r="I34" s="703"/>
      <c r="J34" s="703">
        <v>0</v>
      </c>
      <c r="K34" s="703"/>
      <c r="L34" s="703">
        <v>0</v>
      </c>
      <c r="M34" s="555"/>
      <c r="N34" s="1071"/>
      <c r="O34" s="1071"/>
      <c r="P34" s="1071"/>
    </row>
    <row r="35" spans="3:16">
      <c r="D35" s="691" t="s">
        <v>3331</v>
      </c>
      <c r="E35" s="691"/>
      <c r="F35" s="703">
        <v>0</v>
      </c>
      <c r="G35" s="703"/>
      <c r="H35" s="703">
        <v>0</v>
      </c>
      <c r="I35" s="703"/>
      <c r="J35" s="703">
        <v>0</v>
      </c>
      <c r="K35" s="703"/>
      <c r="L35" s="703">
        <v>0</v>
      </c>
      <c r="M35" s="555"/>
      <c r="N35" s="1071"/>
      <c r="O35" s="1071"/>
      <c r="P35" s="1071"/>
    </row>
    <row r="36" spans="3:16">
      <c r="D36" s="691" t="s">
        <v>1585</v>
      </c>
      <c r="E36" s="691"/>
      <c r="F36" s="703">
        <v>0</v>
      </c>
      <c r="G36" s="703"/>
      <c r="H36" s="703">
        <v>0</v>
      </c>
      <c r="I36" s="703"/>
      <c r="J36" s="703">
        <v>0</v>
      </c>
      <c r="K36" s="703"/>
      <c r="L36" s="703">
        <v>0</v>
      </c>
      <c r="M36" s="555"/>
      <c r="N36" s="1071"/>
      <c r="O36" s="1071"/>
      <c r="P36" s="1071"/>
    </row>
    <row r="37" spans="3:16" ht="13.5" thickBot="1">
      <c r="D37" s="531"/>
      <c r="E37" s="531"/>
      <c r="F37" s="704">
        <f>SUM(F31:F36)</f>
        <v>0</v>
      </c>
      <c r="G37" s="531"/>
      <c r="H37" s="704">
        <f>SUM(H31:H36)</f>
        <v>0</v>
      </c>
      <c r="I37" s="531"/>
      <c r="J37" s="704">
        <f>SUM(J31:J36)</f>
        <v>0</v>
      </c>
      <c r="K37" s="531"/>
      <c r="L37" s="704">
        <f>SUM(L31:L36)</f>
        <v>0</v>
      </c>
      <c r="M37" s="531"/>
      <c r="N37" s="1071"/>
      <c r="O37" s="531"/>
      <c r="P37" s="1071"/>
    </row>
    <row r="38" spans="3:16" ht="13.5" thickTop="1">
      <c r="D38" s="531"/>
      <c r="E38" s="531"/>
      <c r="F38" s="703"/>
      <c r="G38" s="531"/>
      <c r="H38" s="703"/>
      <c r="I38" s="531"/>
      <c r="J38" s="703"/>
      <c r="K38" s="531"/>
      <c r="L38" s="703"/>
      <c r="M38" s="531"/>
      <c r="N38" s="1071"/>
      <c r="O38" s="531"/>
      <c r="P38" s="1071"/>
    </row>
    <row r="39" spans="3:16">
      <c r="C39" s="255"/>
      <c r="D39" s="1062"/>
      <c r="E39" s="1460" t="s">
        <v>142</v>
      </c>
      <c r="F39" s="1460"/>
      <c r="G39" s="1460"/>
      <c r="H39" s="1460"/>
      <c r="I39" s="1460"/>
      <c r="J39" s="1460"/>
      <c r="K39" s="1460"/>
      <c r="L39" s="1460"/>
      <c r="M39" s="531"/>
      <c r="N39" s="531"/>
      <c r="O39" s="531"/>
      <c r="P39" s="531"/>
    </row>
    <row r="40" spans="3:16">
      <c r="D40" s="531"/>
      <c r="E40" s="531"/>
      <c r="F40" s="531"/>
      <c r="G40" s="531"/>
      <c r="H40" s="531"/>
      <c r="I40" s="531"/>
      <c r="J40" s="1462"/>
      <c r="K40" s="1462"/>
      <c r="L40" s="1462"/>
      <c r="M40" s="531"/>
      <c r="N40" s="1462"/>
      <c r="O40" s="1462"/>
      <c r="P40" s="1462"/>
    </row>
    <row r="41" spans="3:16">
      <c r="D41" s="531"/>
      <c r="E41" s="533"/>
      <c r="F41" s="1461" t="s">
        <v>2444</v>
      </c>
      <c r="G41" s="1461"/>
      <c r="H41" s="1461"/>
      <c r="I41" s="833"/>
      <c r="J41" s="1460" t="s">
        <v>2444</v>
      </c>
      <c r="K41" s="1460"/>
      <c r="L41" s="1460"/>
      <c r="M41" s="531"/>
      <c r="N41" s="1463"/>
      <c r="O41" s="1463"/>
      <c r="P41" s="1463"/>
    </row>
    <row r="42" spans="3:16">
      <c r="D42" s="808" t="s">
        <v>1884</v>
      </c>
      <c r="E42" s="808"/>
      <c r="F42" s="902" t="s">
        <v>1885</v>
      </c>
      <c r="G42" s="702"/>
      <c r="H42" s="902" t="s">
        <v>301</v>
      </c>
      <c r="I42" s="694"/>
      <c r="J42" s="808" t="s">
        <v>1885</v>
      </c>
      <c r="K42" s="694"/>
      <c r="L42" s="808" t="s">
        <v>301</v>
      </c>
      <c r="M42" s="531"/>
      <c r="N42" s="694"/>
      <c r="O42" s="694"/>
      <c r="P42" s="694"/>
    </row>
    <row r="43" spans="3:16">
      <c r="D43" s="691">
        <v>2027</v>
      </c>
      <c r="E43" s="691"/>
      <c r="F43" s="703">
        <v>0</v>
      </c>
      <c r="G43" s="703"/>
      <c r="H43" s="703">
        <v>0</v>
      </c>
      <c r="I43" s="703"/>
      <c r="J43" s="703">
        <v>0</v>
      </c>
      <c r="K43" s="703"/>
      <c r="L43" s="703">
        <v>0</v>
      </c>
      <c r="M43" s="531"/>
      <c r="N43" s="1071"/>
      <c r="O43" s="1071"/>
      <c r="P43" s="1071"/>
    </row>
    <row r="44" spans="3:16">
      <c r="D44" s="691">
        <f>D43+1</f>
        <v>2028</v>
      </c>
      <c r="E44" s="691"/>
      <c r="F44" s="703">
        <v>0</v>
      </c>
      <c r="G44" s="703"/>
      <c r="H44" s="703">
        <v>0</v>
      </c>
      <c r="I44" s="703"/>
      <c r="J44" s="703">
        <v>0</v>
      </c>
      <c r="K44" s="703"/>
      <c r="L44" s="703">
        <v>0</v>
      </c>
      <c r="M44" s="531"/>
      <c r="N44" s="1071"/>
      <c r="O44" s="1071"/>
      <c r="P44" s="1071"/>
    </row>
    <row r="45" spans="3:16">
      <c r="D45" s="691">
        <f>D44+1</f>
        <v>2029</v>
      </c>
      <c r="E45" s="691"/>
      <c r="F45" s="703">
        <v>0</v>
      </c>
      <c r="G45" s="703"/>
      <c r="H45" s="703">
        <v>0</v>
      </c>
      <c r="I45" s="703"/>
      <c r="J45" s="703">
        <v>0</v>
      </c>
      <c r="K45" s="703"/>
      <c r="L45" s="703">
        <v>0</v>
      </c>
      <c r="M45" s="531"/>
      <c r="N45" s="1071"/>
      <c r="O45" s="1071"/>
      <c r="P45" s="1071"/>
    </row>
    <row r="46" spans="3:16">
      <c r="D46" s="691">
        <f>D45+1</f>
        <v>2030</v>
      </c>
      <c r="E46" s="691"/>
      <c r="F46" s="703">
        <v>0</v>
      </c>
      <c r="G46" s="703"/>
      <c r="H46" s="703">
        <v>0</v>
      </c>
      <c r="I46" s="703"/>
      <c r="J46" s="703">
        <v>0</v>
      </c>
      <c r="K46" s="703"/>
      <c r="L46" s="703">
        <v>0</v>
      </c>
      <c r="M46" s="531"/>
      <c r="N46" s="1071"/>
      <c r="O46" s="1071"/>
      <c r="P46" s="1071"/>
    </row>
    <row r="47" spans="3:16">
      <c r="D47" s="691" t="s">
        <v>3331</v>
      </c>
      <c r="E47" s="691"/>
      <c r="F47" s="703">
        <v>0</v>
      </c>
      <c r="G47" s="703"/>
      <c r="H47" s="703">
        <v>0</v>
      </c>
      <c r="I47" s="703"/>
      <c r="J47" s="703">
        <v>0</v>
      </c>
      <c r="K47" s="703"/>
      <c r="L47" s="703">
        <v>0</v>
      </c>
      <c r="M47" s="531"/>
      <c r="N47" s="1071"/>
      <c r="O47" s="1071"/>
      <c r="P47" s="1071"/>
    </row>
    <row r="48" spans="3:16">
      <c r="D48" s="691" t="s">
        <v>1585</v>
      </c>
      <c r="E48" s="691"/>
      <c r="F48" s="703">
        <v>0</v>
      </c>
      <c r="G48" s="703"/>
      <c r="H48" s="703">
        <v>0</v>
      </c>
      <c r="I48" s="703"/>
      <c r="J48" s="703">
        <v>0</v>
      </c>
      <c r="K48" s="703"/>
      <c r="L48" s="703">
        <v>0</v>
      </c>
      <c r="M48" s="531"/>
      <c r="N48" s="1071"/>
      <c r="O48" s="1071"/>
      <c r="P48" s="1071"/>
    </row>
    <row r="49" spans="1:16" ht="13.5" thickBot="1">
      <c r="D49" s="531"/>
      <c r="E49" s="531"/>
      <c r="F49" s="704">
        <f>SUM(F43:F48)</f>
        <v>0</v>
      </c>
      <c r="G49" s="531"/>
      <c r="H49" s="704">
        <f>SUM(H43:H48)</f>
        <v>0</v>
      </c>
      <c r="I49" s="531"/>
      <c r="J49" s="704">
        <f>SUM(J43:J48)</f>
        <v>0</v>
      </c>
      <c r="K49" s="531"/>
      <c r="L49" s="704">
        <f>SUM(L43:L48)</f>
        <v>0</v>
      </c>
      <c r="M49" s="531"/>
      <c r="N49" s="1071"/>
      <c r="O49" s="531"/>
      <c r="P49" s="1071"/>
    </row>
    <row r="50" spans="1:16" ht="13.5" thickTop="1">
      <c r="A50" s="252"/>
      <c r="B50" s="252"/>
      <c r="C50" s="252"/>
      <c r="D50" s="252"/>
      <c r="E50" s="252"/>
      <c r="F50" s="252"/>
      <c r="G50" s="252"/>
      <c r="H50" s="252"/>
      <c r="I50" s="252"/>
      <c r="J50" s="252"/>
      <c r="K50" s="252"/>
      <c r="L50" s="252"/>
      <c r="M50" s="252"/>
    </row>
    <row r="51" spans="1:16">
      <c r="A51" s="1458" t="s">
        <v>2615</v>
      </c>
      <c r="B51" s="1459"/>
      <c r="C51" s="1459"/>
      <c r="D51" s="1459"/>
      <c r="E51" s="1459"/>
      <c r="F51" s="1459"/>
      <c r="G51" s="1459"/>
      <c r="H51" s="1459"/>
      <c r="I51" s="1459"/>
      <c r="J51" s="1459"/>
      <c r="K51" s="1459"/>
      <c r="L51" s="1459"/>
      <c r="M51" s="1459"/>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 ref="E16:G16"/>
    <mergeCell ref="H16:J16"/>
    <mergeCell ref="K16:M16"/>
    <mergeCell ref="E14:G14"/>
    <mergeCell ref="H14:J14"/>
    <mergeCell ref="K14:M14"/>
    <mergeCell ref="E15:G15"/>
    <mergeCell ref="H15:J15"/>
    <mergeCell ref="K15:M15"/>
    <mergeCell ref="E13:G13"/>
    <mergeCell ref="H13:J13"/>
    <mergeCell ref="K13:M13"/>
    <mergeCell ref="C8:M8"/>
    <mergeCell ref="E10:G10"/>
    <mergeCell ref="C18:M18"/>
    <mergeCell ref="C19:M19"/>
    <mergeCell ref="C21:M21"/>
    <mergeCell ref="C25:M25"/>
    <mergeCell ref="C23:M23"/>
    <mergeCell ref="N40:P40"/>
    <mergeCell ref="F41:H41"/>
    <mergeCell ref="J41:L41"/>
    <mergeCell ref="N41:P41"/>
    <mergeCell ref="E27:K27"/>
    <mergeCell ref="I28:K28"/>
    <mergeCell ref="A51:M51"/>
    <mergeCell ref="E39:L39"/>
    <mergeCell ref="F29:H29"/>
    <mergeCell ref="J29:L29"/>
    <mergeCell ref="J40:L40"/>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sqref="A1:O1"/>
    </sheetView>
  </sheetViews>
  <sheetFormatPr defaultColWidth="9.140625" defaultRowHeight="12.75"/>
  <cols>
    <col min="1" max="2" width="3.7109375" style="531" customWidth="1"/>
    <col min="3" max="3" width="21.7109375" style="531" customWidth="1"/>
    <col min="4" max="4" width="2.28515625" style="531" customWidth="1"/>
    <col min="5" max="5" width="19.5703125" style="531" customWidth="1"/>
    <col min="6" max="6" width="2.28515625" style="531" customWidth="1"/>
    <col min="7" max="7" width="12.85546875" style="531" customWidth="1"/>
    <col min="8" max="8" width="2.28515625" style="531" customWidth="1"/>
    <col min="9" max="9" width="11.7109375" style="531" customWidth="1"/>
    <col min="10" max="10" width="2.28515625" style="531" customWidth="1"/>
    <col min="11" max="11" width="12.28515625" style="531" customWidth="1"/>
    <col min="12" max="12" width="2.28515625" style="531" customWidth="1"/>
    <col min="13" max="13" width="13.5703125" style="531" bestFit="1" customWidth="1"/>
    <col min="14" max="14" width="2.28515625" style="531" customWidth="1"/>
    <col min="15" max="15" width="13.28515625" style="531" customWidth="1"/>
    <col min="16" max="16384" width="9.140625" style="531"/>
  </cols>
  <sheetData>
    <row r="1" spans="1:18" ht="18">
      <c r="A1" s="1369" t="str">
        <f>'COVER PAGE'!A9</f>
        <v>LOCAL GOVERNMENT NAME:</v>
      </c>
      <c r="B1" s="1369"/>
      <c r="C1" s="1381"/>
      <c r="D1" s="1381"/>
      <c r="E1" s="1381"/>
      <c r="F1" s="1381"/>
      <c r="G1" s="1381"/>
      <c r="H1" s="1381"/>
      <c r="I1" s="1381"/>
      <c r="J1" s="1381"/>
      <c r="K1" s="1381"/>
      <c r="L1" s="1381"/>
      <c r="M1" s="1381"/>
      <c r="N1" s="1381"/>
      <c r="O1" s="1381"/>
      <c r="P1" s="695"/>
      <c r="Q1" s="695"/>
      <c r="R1" s="695"/>
    </row>
    <row r="2" spans="1:18" ht="18">
      <c r="A2" s="1369" t="s">
        <v>927</v>
      </c>
      <c r="B2" s="1369"/>
      <c r="C2" s="1381"/>
      <c r="D2" s="1381"/>
      <c r="E2" s="1381"/>
      <c r="F2" s="1381"/>
      <c r="G2" s="1381"/>
      <c r="H2" s="1381"/>
      <c r="I2" s="1381"/>
      <c r="J2" s="1381"/>
      <c r="K2" s="1381"/>
      <c r="L2" s="1381"/>
      <c r="M2" s="1381"/>
      <c r="N2" s="1381"/>
      <c r="O2" s="1381"/>
      <c r="P2" s="695"/>
      <c r="Q2" s="695"/>
      <c r="R2" s="695"/>
    </row>
    <row r="3" spans="1:18" ht="18">
      <c r="A3" s="1370" t="str">
        <f>'COVER PAGE'!A30</f>
        <v>FISCAL YEAR ENDING JUNE 30, 2026</v>
      </c>
      <c r="B3" s="1370"/>
      <c r="C3" s="1381"/>
      <c r="D3" s="1381"/>
      <c r="E3" s="1381"/>
      <c r="F3" s="1381"/>
      <c r="G3" s="1381"/>
      <c r="H3" s="1381"/>
      <c r="I3" s="1381"/>
      <c r="J3" s="1381"/>
      <c r="K3" s="1381"/>
      <c r="L3" s="1381"/>
      <c r="M3" s="1381"/>
      <c r="N3" s="1381"/>
      <c r="O3" s="1381"/>
      <c r="P3" s="695"/>
      <c r="Q3" s="695"/>
      <c r="R3" s="695"/>
    </row>
    <row r="4" spans="1:18" ht="12" customHeight="1">
      <c r="A4" s="807"/>
      <c r="B4" s="807"/>
      <c r="C4" s="691"/>
      <c r="D4" s="691"/>
      <c r="E4" s="691"/>
      <c r="F4" s="691"/>
      <c r="G4" s="691"/>
      <c r="H4" s="691"/>
      <c r="I4" s="691"/>
      <c r="J4" s="691"/>
      <c r="K4" s="691"/>
      <c r="L4" s="691"/>
      <c r="M4" s="691"/>
      <c r="N4" s="691"/>
      <c r="O4" s="691"/>
      <c r="P4" s="695"/>
      <c r="Q4" s="695"/>
      <c r="R4" s="695"/>
    </row>
    <row r="5" spans="1:18" ht="12" customHeight="1">
      <c r="A5" s="900" t="s">
        <v>57</v>
      </c>
      <c r="B5" s="900"/>
      <c r="C5" s="901" t="s">
        <v>543</v>
      </c>
      <c r="E5" s="691"/>
      <c r="F5" s="691"/>
      <c r="G5" s="691"/>
      <c r="H5" s="691"/>
      <c r="I5" s="691"/>
      <c r="J5" s="691"/>
      <c r="K5" s="691"/>
      <c r="L5" s="691"/>
      <c r="M5" s="691"/>
      <c r="N5" s="691"/>
      <c r="O5" s="691"/>
      <c r="P5" s="695"/>
      <c r="Q5" s="695"/>
      <c r="R5" s="695"/>
    </row>
    <row r="6" spans="1:18" ht="12" customHeight="1">
      <c r="A6" s="807"/>
      <c r="B6" s="807"/>
      <c r="C6" s="691"/>
      <c r="D6" s="691"/>
      <c r="E6" s="691"/>
      <c r="F6" s="691"/>
      <c r="G6" s="691"/>
      <c r="H6" s="691"/>
      <c r="I6" s="691"/>
      <c r="J6" s="691"/>
      <c r="K6" s="691"/>
      <c r="L6" s="691"/>
      <c r="M6" s="691"/>
      <c r="N6" s="691"/>
      <c r="O6" s="691"/>
      <c r="P6" s="695"/>
      <c r="Q6" s="695"/>
      <c r="R6" s="695"/>
    </row>
    <row r="7" spans="1:18" ht="12" customHeight="1">
      <c r="A7" s="807"/>
      <c r="B7" s="696" t="s">
        <v>1947</v>
      </c>
      <c r="C7" s="532" t="s">
        <v>2494</v>
      </c>
      <c r="D7" s="691"/>
      <c r="E7" s="691"/>
      <c r="F7" s="691"/>
      <c r="G7" s="691"/>
      <c r="H7" s="691"/>
      <c r="I7" s="691"/>
      <c r="J7" s="691"/>
      <c r="K7" s="691"/>
      <c r="L7" s="691"/>
      <c r="M7" s="691"/>
      <c r="N7" s="691"/>
      <c r="O7" s="691"/>
      <c r="P7" s="695"/>
      <c r="Q7" s="695"/>
      <c r="R7" s="695"/>
    </row>
    <row r="8" spans="1:18" ht="12" customHeight="1">
      <c r="A8" s="807"/>
      <c r="B8" s="807"/>
      <c r="C8" s="691"/>
      <c r="D8" s="691"/>
      <c r="E8" s="691"/>
      <c r="F8" s="691"/>
      <c r="G8" s="691"/>
      <c r="H8" s="691"/>
      <c r="I8" s="691"/>
      <c r="J8" s="691"/>
      <c r="K8" s="691"/>
      <c r="L8" s="691"/>
      <c r="M8" s="691"/>
      <c r="N8" s="691"/>
      <c r="O8" s="691"/>
      <c r="P8" s="695"/>
      <c r="Q8" s="695"/>
      <c r="R8" s="695"/>
    </row>
    <row r="9" spans="1:18" ht="25.5" customHeight="1">
      <c r="A9" s="807"/>
      <c r="B9" s="807"/>
      <c r="C9" s="1213" t="s">
        <v>3609</v>
      </c>
      <c r="D9" s="1213"/>
      <c r="E9" s="1213"/>
      <c r="F9" s="1213"/>
      <c r="G9" s="1213"/>
      <c r="H9" s="1213"/>
      <c r="I9" s="1213"/>
      <c r="J9" s="1213"/>
      <c r="K9" s="1213"/>
      <c r="L9" s="1213"/>
      <c r="M9" s="1213"/>
      <c r="N9" s="1213"/>
      <c r="O9" s="1213"/>
      <c r="P9" s="695"/>
      <c r="Q9" s="695"/>
      <c r="R9" s="695"/>
    </row>
    <row r="10" spans="1:18">
      <c r="A10" s="696"/>
      <c r="B10" s="696"/>
      <c r="D10" s="532"/>
      <c r="E10" s="532"/>
      <c r="F10" s="532"/>
    </row>
    <row r="11" spans="1:18" ht="14.25" customHeight="1">
      <c r="C11" s="531" t="s">
        <v>1870</v>
      </c>
    </row>
    <row r="12" spans="1:18" ht="12" customHeight="1">
      <c r="C12" s="1372"/>
      <c r="D12" s="1372"/>
      <c r="E12" s="1372"/>
      <c r="F12" s="1372"/>
      <c r="G12" s="1372"/>
      <c r="H12" s="1372"/>
      <c r="I12" s="1372"/>
      <c r="J12" s="1372"/>
      <c r="K12" s="1372"/>
      <c r="L12" s="1372"/>
      <c r="M12" s="1372"/>
      <c r="N12" s="1372"/>
      <c r="O12" s="1372"/>
    </row>
    <row r="13" spans="1:18" ht="12.75" customHeight="1">
      <c r="G13" s="533" t="s">
        <v>1871</v>
      </c>
      <c r="H13" s="533"/>
      <c r="I13" s="532"/>
      <c r="J13" s="532"/>
      <c r="K13" s="532"/>
      <c r="L13" s="532"/>
      <c r="M13" s="533" t="s">
        <v>1871</v>
      </c>
      <c r="N13" s="533"/>
      <c r="O13" s="533" t="s">
        <v>1872</v>
      </c>
    </row>
    <row r="14" spans="1:18" ht="12.75" customHeight="1">
      <c r="G14" s="532" t="s">
        <v>1873</v>
      </c>
      <c r="H14" s="532"/>
      <c r="I14" s="532" t="s">
        <v>548</v>
      </c>
      <c r="J14" s="532"/>
      <c r="K14" s="532" t="s">
        <v>549</v>
      </c>
      <c r="L14" s="532"/>
      <c r="M14" s="532" t="s">
        <v>1874</v>
      </c>
      <c r="N14" s="532"/>
      <c r="O14" s="532" t="s">
        <v>1875</v>
      </c>
    </row>
    <row r="15" spans="1:18" ht="12.75" customHeight="1">
      <c r="C15" s="1485" t="s">
        <v>545</v>
      </c>
      <c r="D15" s="1485"/>
      <c r="E15" s="1423"/>
    </row>
    <row r="16" spans="1:18" ht="12.75" customHeight="1">
      <c r="C16" s="1423" t="s">
        <v>1876</v>
      </c>
      <c r="D16" s="1423"/>
      <c r="E16" s="1423"/>
      <c r="G16" s="697">
        <v>0</v>
      </c>
      <c r="H16" s="697"/>
      <c r="I16" s="697">
        <v>0</v>
      </c>
      <c r="J16" s="697"/>
      <c r="K16" s="697">
        <v>0</v>
      </c>
      <c r="L16" s="697"/>
      <c r="M16" s="697">
        <f>G16+I16-K16</f>
        <v>0</v>
      </c>
      <c r="N16" s="697"/>
      <c r="O16" s="697">
        <v>0</v>
      </c>
    </row>
    <row r="17" spans="3:15" ht="12.75" customHeight="1">
      <c r="C17" s="531" t="s">
        <v>1877</v>
      </c>
      <c r="G17" s="697">
        <v>0</v>
      </c>
      <c r="H17" s="697"/>
      <c r="I17" s="697">
        <v>0</v>
      </c>
      <c r="J17" s="697"/>
      <c r="K17" s="697">
        <v>0</v>
      </c>
      <c r="L17" s="697"/>
      <c r="M17" s="697">
        <f>G17+I17-K17</f>
        <v>0</v>
      </c>
      <c r="N17" s="697"/>
      <c r="O17" s="697">
        <v>0</v>
      </c>
    </row>
    <row r="18" spans="3:15" ht="12.75" customHeight="1">
      <c r="C18" s="1423" t="s">
        <v>1878</v>
      </c>
      <c r="D18" s="1423"/>
      <c r="E18" s="1423"/>
      <c r="G18" s="697">
        <v>0</v>
      </c>
      <c r="H18" s="697"/>
      <c r="I18" s="697">
        <v>0</v>
      </c>
      <c r="J18" s="697"/>
      <c r="K18" s="697">
        <v>0</v>
      </c>
      <c r="L18" s="697"/>
      <c r="M18" s="697">
        <f>G18+I18-K18</f>
        <v>0</v>
      </c>
      <c r="N18" s="697"/>
      <c r="O18" s="697">
        <v>0</v>
      </c>
    </row>
    <row r="19" spans="3:15" ht="12.75" customHeight="1">
      <c r="C19" s="531" t="s">
        <v>2530</v>
      </c>
      <c r="G19" s="697">
        <v>0</v>
      </c>
      <c r="H19" s="697"/>
      <c r="I19" s="697">
        <v>0</v>
      </c>
      <c r="J19" s="697"/>
      <c r="K19" s="697">
        <v>0</v>
      </c>
      <c r="L19" s="697"/>
      <c r="M19" s="697">
        <f>G19+I19-K19</f>
        <v>0</v>
      </c>
      <c r="N19" s="697"/>
      <c r="O19" s="697">
        <v>0</v>
      </c>
    </row>
    <row r="20" spans="3:15" ht="12.75" customHeight="1">
      <c r="C20" s="1423" t="s">
        <v>1879</v>
      </c>
      <c r="D20" s="1423"/>
      <c r="E20" s="1423"/>
      <c r="G20" s="697">
        <v>0</v>
      </c>
      <c r="H20" s="697"/>
      <c r="I20" s="697">
        <v>0</v>
      </c>
      <c r="J20" s="697"/>
      <c r="K20" s="697">
        <v>0</v>
      </c>
      <c r="L20" s="697"/>
      <c r="M20" s="697">
        <f>G20+I20-K20</f>
        <v>0</v>
      </c>
      <c r="N20" s="697"/>
      <c r="O20" s="697">
        <v>0</v>
      </c>
    </row>
    <row r="21" spans="3:15" ht="12.75" customHeight="1" thickBot="1">
      <c r="C21" s="1423" t="s">
        <v>777</v>
      </c>
      <c r="D21" s="1423"/>
      <c r="E21" s="1423"/>
      <c r="G21" s="698">
        <f>SUM(G16:G20)</f>
        <v>0</v>
      </c>
      <c r="H21" s="699"/>
      <c r="I21" s="698">
        <f t="shared" ref="I21:O21" si="0">SUM(I16:I20)</f>
        <v>0</v>
      </c>
      <c r="J21" s="699"/>
      <c r="K21" s="698">
        <f t="shared" si="0"/>
        <v>0</v>
      </c>
      <c r="L21" s="699"/>
      <c r="M21" s="698">
        <f t="shared" si="0"/>
        <v>0</v>
      </c>
      <c r="N21" s="699"/>
      <c r="O21" s="698">
        <f t="shared" si="0"/>
        <v>0</v>
      </c>
    </row>
    <row r="22" spans="3:15" ht="12.75" customHeight="1" thickTop="1"/>
    <row r="23" spans="3:15" ht="12.75" customHeight="1">
      <c r="C23" s="533" t="s">
        <v>379</v>
      </c>
      <c r="D23" s="533"/>
      <c r="E23" s="533"/>
      <c r="F23" s="533"/>
    </row>
    <row r="24" spans="3:15" ht="12.75" customHeight="1">
      <c r="C24" s="531" t="s">
        <v>445</v>
      </c>
      <c r="D24" s="533"/>
      <c r="E24" s="533"/>
      <c r="F24" s="533"/>
      <c r="G24" s="700">
        <v>0</v>
      </c>
      <c r="H24" s="700"/>
      <c r="I24" s="700">
        <v>0</v>
      </c>
      <c r="J24" s="700"/>
      <c r="K24" s="700">
        <v>0</v>
      </c>
      <c r="L24" s="700"/>
      <c r="M24" s="700">
        <f>G24+I24-K24</f>
        <v>0</v>
      </c>
      <c r="N24" s="700"/>
      <c r="O24" s="700">
        <v>0</v>
      </c>
    </row>
    <row r="25" spans="3:15" ht="12.75" customHeight="1">
      <c r="C25" s="531" t="s">
        <v>1880</v>
      </c>
      <c r="D25" s="533"/>
      <c r="E25" s="533"/>
      <c r="F25" s="533"/>
      <c r="G25" s="700">
        <v>0</v>
      </c>
      <c r="H25" s="700"/>
      <c r="I25" s="700">
        <v>0</v>
      </c>
      <c r="J25" s="700"/>
      <c r="K25" s="700">
        <v>0</v>
      </c>
      <c r="L25" s="700"/>
      <c r="M25" s="700">
        <f>G25+I25-K25</f>
        <v>0</v>
      </c>
      <c r="N25" s="700"/>
      <c r="O25" s="700">
        <v>0</v>
      </c>
    </row>
    <row r="26" spans="3:15" ht="12.75" customHeight="1">
      <c r="C26" s="531" t="s">
        <v>2530</v>
      </c>
      <c r="D26" s="533"/>
      <c r="E26" s="533"/>
      <c r="F26" s="533"/>
      <c r="G26" s="700">
        <v>0</v>
      </c>
      <c r="H26" s="700"/>
      <c r="I26" s="700">
        <v>0</v>
      </c>
      <c r="J26" s="700"/>
      <c r="K26" s="700">
        <v>0</v>
      </c>
      <c r="L26" s="700"/>
      <c r="M26" s="700">
        <f>G26+I26-K26</f>
        <v>0</v>
      </c>
      <c r="N26" s="700"/>
      <c r="O26" s="700">
        <v>0</v>
      </c>
    </row>
    <row r="27" spans="3:15" ht="12.75" customHeight="1" thickBot="1">
      <c r="C27" s="531" t="s">
        <v>1879</v>
      </c>
      <c r="G27" s="701">
        <v>0</v>
      </c>
      <c r="H27" s="700"/>
      <c r="I27" s="701">
        <v>0</v>
      </c>
      <c r="J27" s="700"/>
      <c r="K27" s="701">
        <v>0</v>
      </c>
      <c r="L27" s="700"/>
      <c r="M27" s="700">
        <f>G27+I27-K27</f>
        <v>0</v>
      </c>
      <c r="N27" s="700"/>
      <c r="O27" s="701">
        <v>0</v>
      </c>
    </row>
    <row r="28" spans="3:15" ht="12.75" customHeight="1" thickTop="1" thickBot="1">
      <c r="C28" s="1423" t="s">
        <v>777</v>
      </c>
      <c r="D28" s="1423"/>
      <c r="E28" s="1423"/>
      <c r="G28" s="698">
        <f>SUM(G23:G27)</f>
        <v>0</v>
      </c>
      <c r="H28" s="699"/>
      <c r="I28" s="698">
        <f>SUM(I23:I27)</f>
        <v>0</v>
      </c>
      <c r="J28" s="699"/>
      <c r="K28" s="698">
        <f>SUM(K23:K27)</f>
        <v>0</v>
      </c>
      <c r="L28" s="699"/>
      <c r="M28" s="698">
        <f>SUM(M23:M27)</f>
        <v>0</v>
      </c>
      <c r="N28" s="699"/>
      <c r="O28" s="698">
        <f>SUM(O23:O27)</f>
        <v>0</v>
      </c>
    </row>
    <row r="29" spans="3:15" ht="12.75" customHeight="1" thickTop="1"/>
    <row r="30" spans="3:15" ht="26.25" customHeight="1">
      <c r="C30" s="1487" t="s">
        <v>2533</v>
      </c>
      <c r="D30" s="1487"/>
      <c r="E30" s="1487"/>
      <c r="F30" s="1487"/>
      <c r="G30" s="1487"/>
      <c r="H30" s="1487"/>
      <c r="I30" s="1487"/>
      <c r="J30" s="1487"/>
      <c r="K30" s="1487"/>
      <c r="L30" s="1487"/>
      <c r="M30" s="1487"/>
      <c r="N30" s="1487"/>
      <c r="O30" s="1487"/>
    </row>
    <row r="31" spans="3:15" ht="37.5" customHeight="1">
      <c r="C31" s="1389" t="s">
        <v>2214</v>
      </c>
      <c r="D31" s="1389"/>
      <c r="E31" s="1389"/>
      <c r="F31" s="1389"/>
      <c r="G31" s="1389"/>
      <c r="H31" s="1389"/>
      <c r="I31" s="1389"/>
      <c r="J31" s="1389"/>
      <c r="K31" s="1389"/>
      <c r="L31" s="1389"/>
      <c r="M31" s="1389"/>
      <c r="N31" s="1389"/>
      <c r="O31" s="1389"/>
    </row>
    <row r="32" spans="3:15" ht="14.25" customHeight="1">
      <c r="C32" s="677" t="s">
        <v>2215</v>
      </c>
      <c r="G32" s="1106" t="s">
        <v>1940</v>
      </c>
    </row>
    <row r="33" spans="3:15" ht="12.75" customHeight="1">
      <c r="C33" s="677"/>
    </row>
    <row r="34" spans="3:15" ht="26.25" customHeight="1">
      <c r="C34" s="1487" t="s">
        <v>2534</v>
      </c>
      <c r="D34" s="1487"/>
      <c r="E34" s="1487"/>
      <c r="F34" s="1487"/>
      <c r="G34" s="1487"/>
      <c r="H34" s="1487"/>
      <c r="I34" s="1487"/>
      <c r="J34" s="1487"/>
      <c r="K34" s="1487"/>
      <c r="L34" s="1487"/>
      <c r="M34" s="1487"/>
      <c r="N34" s="1487"/>
      <c r="O34" s="1487"/>
    </row>
    <row r="35" spans="3:15" ht="39.75" customHeight="1">
      <c r="C35" s="1389" t="s">
        <v>2365</v>
      </c>
      <c r="D35" s="1389"/>
      <c r="E35" s="1389"/>
      <c r="F35" s="1389"/>
      <c r="G35" s="1389"/>
      <c r="H35" s="1389"/>
      <c r="I35" s="1389"/>
      <c r="J35" s="1389"/>
      <c r="K35" s="1389"/>
      <c r="L35" s="1389"/>
      <c r="M35" s="1389"/>
      <c r="N35" s="1389"/>
      <c r="O35" s="1389"/>
    </row>
    <row r="36" spans="3:15" ht="12.75" customHeight="1">
      <c r="C36" s="677"/>
    </row>
    <row r="37" spans="3:15" ht="26.25" customHeight="1">
      <c r="C37" s="1213" t="s">
        <v>2535</v>
      </c>
      <c r="D37" s="1213"/>
      <c r="E37" s="1213"/>
      <c r="F37" s="1213"/>
      <c r="G37" s="1213"/>
      <c r="H37" s="1213"/>
      <c r="I37" s="1213"/>
      <c r="J37" s="1213"/>
      <c r="K37" s="1213"/>
      <c r="L37" s="1213"/>
      <c r="M37" s="1213"/>
      <c r="N37" s="1213"/>
      <c r="O37" s="1213"/>
    </row>
    <row r="38" spans="3:15" ht="12.75" customHeight="1">
      <c r="C38" s="677"/>
    </row>
    <row r="39" spans="3:15" ht="12.75" customHeight="1">
      <c r="C39" s="531" t="s">
        <v>2536</v>
      </c>
    </row>
    <row r="40" spans="3:15" ht="12.75" customHeight="1"/>
    <row r="41" spans="3:15" ht="12.75" customHeight="1">
      <c r="C41" s="531" t="s">
        <v>1881</v>
      </c>
    </row>
    <row r="42" spans="3:15" ht="10.5" customHeight="1">
      <c r="C42" s="1372"/>
      <c r="D42" s="1372"/>
      <c r="E42" s="1372"/>
      <c r="F42" s="1372"/>
      <c r="G42" s="1372"/>
      <c r="H42" s="1372"/>
      <c r="I42" s="1372"/>
      <c r="J42" s="1372"/>
      <c r="K42" s="1372"/>
      <c r="L42" s="1372"/>
      <c r="M42" s="1372"/>
      <c r="N42" s="1372"/>
      <c r="O42" s="1372"/>
    </row>
    <row r="43" spans="3:15" ht="12.75" customHeight="1">
      <c r="E43" s="1486" t="s">
        <v>1464</v>
      </c>
      <c r="F43" s="1486"/>
      <c r="G43" s="1486"/>
      <c r="H43" s="1486"/>
      <c r="I43" s="1486"/>
      <c r="J43" s="1486"/>
      <c r="K43" s="1486"/>
      <c r="L43" s="809"/>
      <c r="M43" s="1463"/>
      <c r="N43" s="1463"/>
      <c r="O43" s="1463"/>
    </row>
    <row r="44" spans="3:15" ht="12.75" customHeight="1">
      <c r="I44" s="1490" t="s">
        <v>1882</v>
      </c>
      <c r="J44" s="1490"/>
      <c r="K44" s="1490"/>
    </row>
    <row r="45" spans="3:15" ht="12.75" customHeight="1">
      <c r="E45" s="1488" t="s">
        <v>302</v>
      </c>
      <c r="F45" s="1488"/>
      <c r="G45" s="1488"/>
      <c r="H45" s="694"/>
      <c r="I45" s="1489" t="s">
        <v>1883</v>
      </c>
      <c r="J45" s="1489"/>
      <c r="K45" s="1489"/>
      <c r="M45" s="1463"/>
      <c r="N45" s="1463"/>
      <c r="O45" s="1463"/>
    </row>
    <row r="46" spans="3:15" ht="12.75" customHeight="1">
      <c r="C46" s="808" t="s">
        <v>1884</v>
      </c>
      <c r="D46" s="808"/>
      <c r="E46" s="902" t="s">
        <v>1885</v>
      </c>
      <c r="F46" s="702"/>
      <c r="G46" s="902" t="s">
        <v>301</v>
      </c>
      <c r="H46" s="694"/>
      <c r="I46" s="808" t="s">
        <v>1885</v>
      </c>
      <c r="J46" s="694"/>
      <c r="K46" s="808" t="s">
        <v>301</v>
      </c>
      <c r="M46" s="694"/>
      <c r="O46" s="694"/>
    </row>
    <row r="47" spans="3:15" ht="12.75" customHeight="1">
      <c r="C47" s="691">
        <v>2027</v>
      </c>
      <c r="D47" s="691"/>
      <c r="E47" s="703">
        <v>0</v>
      </c>
      <c r="F47" s="703"/>
      <c r="G47" s="703">
        <v>0</v>
      </c>
      <c r="H47" s="703"/>
      <c r="I47" s="703">
        <v>0</v>
      </c>
      <c r="J47" s="703"/>
      <c r="K47" s="703">
        <v>0</v>
      </c>
      <c r="L47" s="555"/>
      <c r="M47" s="555"/>
      <c r="N47" s="555"/>
      <c r="O47" s="555"/>
    </row>
    <row r="48" spans="3:15" ht="12.75" customHeight="1">
      <c r="C48" s="691">
        <f>C47+1</f>
        <v>2028</v>
      </c>
      <c r="D48" s="691"/>
      <c r="E48" s="703">
        <v>0</v>
      </c>
      <c r="F48" s="703"/>
      <c r="G48" s="703">
        <v>0</v>
      </c>
      <c r="H48" s="703"/>
      <c r="I48" s="703">
        <v>0</v>
      </c>
      <c r="J48" s="703"/>
      <c r="K48" s="703">
        <v>0</v>
      </c>
      <c r="L48" s="555"/>
      <c r="M48" s="555"/>
      <c r="N48" s="555"/>
      <c r="O48" s="555"/>
    </row>
    <row r="49" spans="3:15" ht="12.75" customHeight="1">
      <c r="C49" s="691">
        <f>C48+1</f>
        <v>2029</v>
      </c>
      <c r="D49" s="691"/>
      <c r="E49" s="703">
        <v>0</v>
      </c>
      <c r="F49" s="703"/>
      <c r="G49" s="703">
        <v>0</v>
      </c>
      <c r="H49" s="703"/>
      <c r="I49" s="703">
        <v>0</v>
      </c>
      <c r="J49" s="703"/>
      <c r="K49" s="703">
        <v>0</v>
      </c>
      <c r="L49" s="555"/>
      <c r="M49" s="555"/>
      <c r="N49" s="555"/>
      <c r="O49" s="555"/>
    </row>
    <row r="50" spans="3:15" ht="12.75" customHeight="1">
      <c r="C50" s="691">
        <f>C49+1</f>
        <v>2030</v>
      </c>
      <c r="D50" s="691"/>
      <c r="E50" s="703">
        <v>0</v>
      </c>
      <c r="F50" s="703"/>
      <c r="G50" s="703">
        <v>0</v>
      </c>
      <c r="H50" s="703"/>
      <c r="I50" s="703">
        <v>0</v>
      </c>
      <c r="J50" s="703"/>
      <c r="K50" s="703">
        <v>0</v>
      </c>
      <c r="L50" s="555"/>
      <c r="M50" s="555"/>
      <c r="N50" s="555"/>
      <c r="O50" s="555"/>
    </row>
    <row r="51" spans="3:15" ht="12.75" customHeight="1">
      <c r="C51" s="691" t="s">
        <v>3331</v>
      </c>
      <c r="D51" s="691"/>
      <c r="E51" s="703">
        <v>0</v>
      </c>
      <c r="F51" s="703"/>
      <c r="G51" s="703">
        <v>0</v>
      </c>
      <c r="H51" s="703"/>
      <c r="I51" s="703">
        <v>0</v>
      </c>
      <c r="J51" s="703"/>
      <c r="K51" s="703">
        <v>0</v>
      </c>
      <c r="L51" s="555"/>
      <c r="M51" s="555"/>
      <c r="N51" s="555"/>
      <c r="O51" s="555"/>
    </row>
    <row r="52" spans="3:15" ht="12.75" customHeight="1">
      <c r="C52" s="691" t="s">
        <v>1585</v>
      </c>
      <c r="D52" s="691"/>
      <c r="E52" s="703">
        <v>0</v>
      </c>
      <c r="F52" s="703"/>
      <c r="G52" s="703">
        <v>0</v>
      </c>
      <c r="H52" s="703"/>
      <c r="I52" s="703">
        <v>0</v>
      </c>
      <c r="J52" s="703"/>
      <c r="K52" s="703">
        <v>0</v>
      </c>
      <c r="L52" s="555"/>
      <c r="M52" s="555"/>
      <c r="N52" s="555"/>
      <c r="O52" s="555"/>
    </row>
    <row r="53" spans="3:15" ht="12.75" customHeight="1" thickBot="1">
      <c r="E53" s="704">
        <f>SUM(E47:E52)</f>
        <v>0</v>
      </c>
      <c r="G53" s="704">
        <f>SUM(G47:G52)</f>
        <v>0</v>
      </c>
      <c r="I53" s="704">
        <f>SUM(I47:I52)</f>
        <v>0</v>
      </c>
      <c r="K53" s="704">
        <f>SUM(K47:K52)</f>
        <v>0</v>
      </c>
      <c r="M53" s="703"/>
      <c r="O53" s="703"/>
    </row>
    <row r="54" spans="3:15" ht="12.75" customHeight="1" thickTop="1">
      <c r="E54" s="703"/>
      <c r="G54" s="703"/>
      <c r="I54" s="703"/>
      <c r="K54" s="703"/>
      <c r="M54" s="703"/>
      <c r="O54" s="703"/>
    </row>
    <row r="55" spans="3:15" ht="12.75" customHeight="1">
      <c r="E55" s="1486" t="s">
        <v>142</v>
      </c>
      <c r="F55" s="1486"/>
      <c r="G55" s="1486"/>
      <c r="H55" s="1486"/>
      <c r="I55" s="1486"/>
      <c r="J55" s="1486"/>
      <c r="K55" s="1486"/>
    </row>
    <row r="56" spans="3:15" ht="12.75" customHeight="1">
      <c r="I56" s="1490" t="s">
        <v>1882</v>
      </c>
      <c r="J56" s="1490"/>
      <c r="K56" s="1490"/>
    </row>
    <row r="57" spans="3:15" ht="12.75" customHeight="1">
      <c r="E57" s="1488" t="s">
        <v>302</v>
      </c>
      <c r="F57" s="1488"/>
      <c r="G57" s="1488"/>
      <c r="H57" s="694"/>
      <c r="I57" s="1489" t="s">
        <v>1883</v>
      </c>
      <c r="J57" s="1489"/>
      <c r="K57" s="1489"/>
    </row>
    <row r="58" spans="3:15" ht="12.75" customHeight="1">
      <c r="C58" s="808" t="s">
        <v>1884</v>
      </c>
      <c r="D58" s="808"/>
      <c r="E58" s="902" t="s">
        <v>1885</v>
      </c>
      <c r="F58" s="702"/>
      <c r="G58" s="902" t="s">
        <v>301</v>
      </c>
      <c r="H58" s="694"/>
      <c r="I58" s="808" t="s">
        <v>1885</v>
      </c>
      <c r="J58" s="694"/>
      <c r="K58" s="808" t="s">
        <v>301</v>
      </c>
    </row>
    <row r="59" spans="3:15" ht="12.75" customHeight="1">
      <c r="C59" s="691">
        <v>2027</v>
      </c>
      <c r="D59" s="691"/>
      <c r="E59" s="703">
        <v>0</v>
      </c>
      <c r="F59" s="703"/>
      <c r="G59" s="703">
        <v>0</v>
      </c>
      <c r="H59" s="703"/>
      <c r="I59" s="703">
        <v>0</v>
      </c>
      <c r="J59" s="703"/>
      <c r="K59" s="703">
        <v>0</v>
      </c>
    </row>
    <row r="60" spans="3:15" ht="12.75" customHeight="1">
      <c r="C60" s="691">
        <f>C59+1</f>
        <v>2028</v>
      </c>
      <c r="D60" s="691"/>
      <c r="E60" s="703">
        <v>0</v>
      </c>
      <c r="F60" s="703"/>
      <c r="G60" s="703">
        <v>0</v>
      </c>
      <c r="H60" s="703"/>
      <c r="I60" s="703">
        <v>0</v>
      </c>
      <c r="J60" s="703"/>
      <c r="K60" s="703">
        <v>0</v>
      </c>
    </row>
    <row r="61" spans="3:15" ht="12.75" customHeight="1">
      <c r="C61" s="691">
        <f>C60+1</f>
        <v>2029</v>
      </c>
      <c r="D61" s="691"/>
      <c r="E61" s="703">
        <v>0</v>
      </c>
      <c r="F61" s="703"/>
      <c r="G61" s="703">
        <v>0</v>
      </c>
      <c r="H61" s="703"/>
      <c r="I61" s="703">
        <v>0</v>
      </c>
      <c r="J61" s="703"/>
      <c r="K61" s="703">
        <v>0</v>
      </c>
    </row>
    <row r="62" spans="3:15" ht="12.75" customHeight="1">
      <c r="C62" s="691">
        <f>C61+1</f>
        <v>2030</v>
      </c>
      <c r="D62" s="691"/>
      <c r="E62" s="703">
        <v>0</v>
      </c>
      <c r="F62" s="703"/>
      <c r="G62" s="703">
        <v>0</v>
      </c>
      <c r="H62" s="703"/>
      <c r="I62" s="703">
        <v>0</v>
      </c>
      <c r="J62" s="703"/>
      <c r="K62" s="703">
        <v>0</v>
      </c>
    </row>
    <row r="63" spans="3:15" ht="12.75" customHeight="1">
      <c r="C63" s="691">
        <f>C62+1</f>
        <v>2031</v>
      </c>
      <c r="D63" s="691"/>
      <c r="E63" s="703">
        <v>0</v>
      </c>
      <c r="F63" s="703"/>
      <c r="G63" s="703">
        <v>0</v>
      </c>
      <c r="H63" s="703"/>
      <c r="I63" s="703">
        <v>0</v>
      </c>
      <c r="J63" s="703"/>
      <c r="K63" s="703">
        <v>0</v>
      </c>
    </row>
    <row r="64" spans="3:15" ht="12.75" customHeight="1">
      <c r="C64" s="691" t="s">
        <v>3331</v>
      </c>
      <c r="D64" s="691"/>
      <c r="E64" s="703">
        <v>0</v>
      </c>
      <c r="F64" s="703"/>
      <c r="G64" s="703">
        <v>0</v>
      </c>
      <c r="H64" s="703"/>
      <c r="I64" s="703">
        <v>0</v>
      </c>
      <c r="J64" s="703"/>
      <c r="K64" s="703">
        <v>0</v>
      </c>
    </row>
    <row r="65" spans="1:16" ht="12.75" customHeight="1">
      <c r="C65" s="691" t="s">
        <v>1585</v>
      </c>
      <c r="D65" s="691"/>
      <c r="E65" s="703">
        <v>0</v>
      </c>
      <c r="F65" s="703"/>
      <c r="G65" s="703">
        <v>0</v>
      </c>
      <c r="H65" s="703"/>
      <c r="I65" s="703">
        <v>0</v>
      </c>
      <c r="J65" s="703"/>
      <c r="K65" s="703">
        <v>0</v>
      </c>
    </row>
    <row r="66" spans="1:16" ht="12.75" customHeight="1" thickBot="1">
      <c r="E66" s="704">
        <f>SUM(E59:E65)</f>
        <v>0</v>
      </c>
      <c r="G66" s="704">
        <f>SUM(G59:G65)</f>
        <v>0</v>
      </c>
      <c r="I66" s="704">
        <f>SUM(I59:I65)</f>
        <v>0</v>
      </c>
      <c r="K66" s="704">
        <f>SUM(K59:K65)</f>
        <v>0</v>
      </c>
    </row>
    <row r="67" spans="1:16" ht="12.75" customHeight="1" thickTop="1"/>
    <row r="68" spans="1:16" ht="12.75" customHeight="1">
      <c r="C68" s="531" t="s">
        <v>1886</v>
      </c>
    </row>
    <row r="69" spans="1:16" ht="12.75" customHeight="1">
      <c r="C69" s="531" t="s">
        <v>1887</v>
      </c>
    </row>
    <row r="70" spans="1:16" ht="12.75" customHeight="1"/>
    <row r="71" spans="1:16" ht="15.75" customHeight="1">
      <c r="A71" s="1373" t="s">
        <v>930</v>
      </c>
      <c r="B71" s="1373"/>
      <c r="C71" s="1373"/>
      <c r="D71" s="1373"/>
      <c r="E71" s="1373"/>
      <c r="F71" s="1373"/>
      <c r="G71" s="1373"/>
      <c r="H71" s="1373"/>
      <c r="I71" s="1373"/>
      <c r="J71" s="1373"/>
      <c r="K71" s="1373"/>
      <c r="L71" s="1373"/>
      <c r="M71" s="1373"/>
      <c r="N71" s="1373"/>
      <c r="O71" s="1373"/>
      <c r="P71" s="695"/>
    </row>
  </sheetData>
  <mergeCells count="28">
    <mergeCell ref="E57:G57"/>
    <mergeCell ref="I57:K57"/>
    <mergeCell ref="A71:O71"/>
    <mergeCell ref="I44:K44"/>
    <mergeCell ref="E45:G45"/>
    <mergeCell ref="I45:K45"/>
    <mergeCell ref="M45:O45"/>
    <mergeCell ref="E55:K55"/>
    <mergeCell ref="I56:K56"/>
    <mergeCell ref="E43:K43"/>
    <mergeCell ref="M43:O43"/>
    <mergeCell ref="C16:E16"/>
    <mergeCell ref="C18:E18"/>
    <mergeCell ref="C20:E20"/>
    <mergeCell ref="C21:E21"/>
    <mergeCell ref="C28:E28"/>
    <mergeCell ref="C30:O30"/>
    <mergeCell ref="C31:O31"/>
    <mergeCell ref="C34:O34"/>
    <mergeCell ref="C35:O35"/>
    <mergeCell ref="C37:O37"/>
    <mergeCell ref="C42:O42"/>
    <mergeCell ref="C15:E15"/>
    <mergeCell ref="A1:O1"/>
    <mergeCell ref="A2:O2"/>
    <mergeCell ref="A3:O3"/>
    <mergeCell ref="C9:O9"/>
    <mergeCell ref="C12:O12"/>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zoomScale="80" zoomScaleNormal="80" workbookViewId="0">
      <selection sqref="A1:O1"/>
    </sheetView>
  </sheetViews>
  <sheetFormatPr defaultColWidth="9.140625" defaultRowHeight="12.75"/>
  <cols>
    <col min="1" max="2" width="3.7109375" style="531" customWidth="1"/>
    <col min="3" max="3" width="21.7109375" style="531" customWidth="1"/>
    <col min="4" max="4" width="2.28515625" style="531" customWidth="1"/>
    <col min="5" max="5" width="19.5703125" style="531" customWidth="1"/>
    <col min="6" max="6" width="2.28515625" style="531" customWidth="1"/>
    <col min="7" max="7" width="12.85546875" style="531" customWidth="1"/>
    <col min="8" max="8" width="2.28515625" style="531" customWidth="1"/>
    <col min="9" max="9" width="11.7109375" style="531" customWidth="1"/>
    <col min="10" max="10" width="2.28515625" style="531" customWidth="1"/>
    <col min="11" max="11" width="12.28515625" style="531" customWidth="1"/>
    <col min="12" max="12" width="2.28515625" style="531" customWidth="1"/>
    <col min="13" max="13" width="13.5703125" style="531" bestFit="1" customWidth="1"/>
    <col min="14" max="14" width="2.28515625" style="531" customWidth="1"/>
    <col min="15" max="15" width="13.28515625" style="531" customWidth="1"/>
    <col min="16" max="16384" width="9.140625" style="531"/>
  </cols>
  <sheetData>
    <row r="1" spans="1:18" ht="18">
      <c r="A1" s="1369" t="str">
        <f>'COVER PAGE'!A9</f>
        <v>LOCAL GOVERNMENT NAME:</v>
      </c>
      <c r="B1" s="1369"/>
      <c r="C1" s="1381"/>
      <c r="D1" s="1381"/>
      <c r="E1" s="1381"/>
      <c r="F1" s="1381"/>
      <c r="G1" s="1381"/>
      <c r="H1" s="1381"/>
      <c r="I1" s="1381"/>
      <c r="J1" s="1381"/>
      <c r="K1" s="1381"/>
      <c r="L1" s="1381"/>
      <c r="M1" s="1381"/>
      <c r="N1" s="1381"/>
      <c r="O1" s="1381"/>
      <c r="P1" s="695"/>
      <c r="Q1" s="695"/>
      <c r="R1" s="695"/>
    </row>
    <row r="2" spans="1:18" ht="18">
      <c r="A2" s="1369" t="s">
        <v>927</v>
      </c>
      <c r="B2" s="1369"/>
      <c r="C2" s="1381"/>
      <c r="D2" s="1381"/>
      <c r="E2" s="1381"/>
      <c r="F2" s="1381"/>
      <c r="G2" s="1381"/>
      <c r="H2" s="1381"/>
      <c r="I2" s="1381"/>
      <c r="J2" s="1381"/>
      <c r="K2" s="1381"/>
      <c r="L2" s="1381"/>
      <c r="M2" s="1381"/>
      <c r="N2" s="1381"/>
      <c r="O2" s="1381"/>
      <c r="P2" s="695"/>
      <c r="Q2" s="695"/>
      <c r="R2" s="695"/>
    </row>
    <row r="3" spans="1:18" ht="18">
      <c r="A3" s="1370" t="str">
        <f>'COVER PAGE'!A30</f>
        <v>FISCAL YEAR ENDING JUNE 30, 2026</v>
      </c>
      <c r="B3" s="1370"/>
      <c r="C3" s="1370"/>
      <c r="D3" s="1370"/>
      <c r="E3" s="1370"/>
      <c r="F3" s="1370"/>
      <c r="G3" s="1370"/>
      <c r="H3" s="1370"/>
      <c r="I3" s="1370"/>
      <c r="J3" s="1370"/>
      <c r="K3" s="1370"/>
      <c r="L3" s="1370"/>
      <c r="M3" s="1370"/>
      <c r="N3" s="1370"/>
      <c r="O3" s="1370"/>
      <c r="P3" s="695"/>
      <c r="Q3" s="695"/>
      <c r="R3" s="695"/>
    </row>
    <row r="4" spans="1:18" ht="12" customHeight="1">
      <c r="A4" s="807"/>
      <c r="B4" s="807"/>
      <c r="C4" s="691"/>
      <c r="D4" s="691"/>
      <c r="E4" s="691"/>
      <c r="F4" s="691"/>
      <c r="G4" s="691"/>
      <c r="H4" s="691"/>
      <c r="I4" s="691"/>
      <c r="J4" s="691"/>
      <c r="K4" s="691"/>
      <c r="L4" s="691"/>
      <c r="M4" s="691"/>
      <c r="N4" s="691"/>
      <c r="O4" s="691"/>
      <c r="P4" s="695"/>
      <c r="Q4" s="695"/>
      <c r="R4" s="695"/>
    </row>
    <row r="5" spans="1:18" ht="12" customHeight="1">
      <c r="A5" s="900" t="s">
        <v>57</v>
      </c>
      <c r="B5" s="900"/>
      <c r="C5" s="901" t="s">
        <v>543</v>
      </c>
      <c r="E5" s="691"/>
      <c r="F5" s="691"/>
      <c r="G5" s="691"/>
      <c r="H5" s="691"/>
      <c r="I5" s="691"/>
      <c r="J5" s="691"/>
      <c r="K5" s="691"/>
      <c r="L5" s="691"/>
      <c r="M5" s="691"/>
      <c r="N5" s="691"/>
      <c r="O5" s="691"/>
      <c r="P5" s="695"/>
      <c r="Q5" s="695"/>
      <c r="R5" s="695"/>
    </row>
    <row r="6" spans="1:18" ht="12" customHeight="1">
      <c r="A6" s="807"/>
      <c r="B6" s="807"/>
      <c r="C6" s="691"/>
      <c r="D6" s="691"/>
      <c r="E6" s="691"/>
      <c r="F6" s="691"/>
      <c r="G6" s="691"/>
      <c r="H6" s="691"/>
      <c r="I6" s="691"/>
      <c r="J6" s="691"/>
      <c r="K6" s="691"/>
      <c r="L6" s="691"/>
      <c r="M6" s="691"/>
      <c r="N6" s="691"/>
      <c r="O6" s="691"/>
      <c r="P6" s="695"/>
      <c r="Q6" s="695"/>
      <c r="R6" s="695"/>
    </row>
    <row r="7" spans="1:18" ht="12" customHeight="1">
      <c r="A7" s="807"/>
      <c r="B7" s="696" t="s">
        <v>671</v>
      </c>
      <c r="C7" s="532" t="s">
        <v>2529</v>
      </c>
      <c r="D7" s="691"/>
      <c r="E7" s="691"/>
      <c r="F7" s="691"/>
      <c r="G7" s="691"/>
      <c r="H7" s="691"/>
      <c r="I7" s="691"/>
      <c r="J7" s="691"/>
      <c r="K7" s="691"/>
      <c r="L7" s="691"/>
      <c r="M7" s="691"/>
      <c r="N7" s="691"/>
      <c r="O7" s="691"/>
      <c r="P7" s="695"/>
      <c r="Q7" s="695"/>
      <c r="R7" s="695"/>
    </row>
    <row r="8" spans="1:18" ht="12" customHeight="1">
      <c r="A8" s="807"/>
      <c r="B8" s="807"/>
      <c r="C8" s="691"/>
      <c r="D8" s="691"/>
      <c r="E8" s="691"/>
      <c r="F8" s="691"/>
      <c r="G8" s="691"/>
      <c r="H8" s="691"/>
      <c r="I8" s="691"/>
      <c r="J8" s="691"/>
      <c r="K8" s="691"/>
      <c r="L8" s="691"/>
      <c r="M8" s="691"/>
      <c r="N8" s="691"/>
      <c r="O8" s="691"/>
      <c r="P8" s="695"/>
      <c r="Q8" s="695"/>
      <c r="R8" s="695"/>
    </row>
    <row r="9" spans="1:18" ht="39.75" customHeight="1">
      <c r="A9" s="807"/>
      <c r="B9" s="807"/>
      <c r="C9" s="1213" t="s">
        <v>2531</v>
      </c>
      <c r="D9" s="1213"/>
      <c r="E9" s="1213"/>
      <c r="F9" s="1213"/>
      <c r="G9" s="1213"/>
      <c r="H9" s="1213"/>
      <c r="I9" s="1213"/>
      <c r="J9" s="1213"/>
      <c r="K9" s="1213"/>
      <c r="L9" s="1213"/>
      <c r="M9" s="1213"/>
      <c r="N9" s="1213"/>
      <c r="O9" s="1213"/>
      <c r="P9" s="695"/>
      <c r="Q9" s="695"/>
      <c r="R9" s="695"/>
    </row>
    <row r="10" spans="1:18" ht="14.25" customHeight="1">
      <c r="C10" s="677"/>
      <c r="G10" s="491"/>
    </row>
    <row r="11" spans="1:18" ht="19.5" customHeight="1">
      <c r="C11" s="1487" t="s">
        <v>2537</v>
      </c>
      <c r="D11" s="1487"/>
      <c r="E11" s="1487"/>
      <c r="F11" s="1487"/>
      <c r="G11" s="1487"/>
      <c r="H11" s="1487"/>
      <c r="I11" s="1487"/>
      <c r="J11" s="1487"/>
      <c r="K11" s="1487"/>
      <c r="L11" s="1487"/>
      <c r="M11" s="1487"/>
      <c r="N11" s="1487"/>
      <c r="O11" s="1487"/>
    </row>
    <row r="12" spans="1:18" ht="54" customHeight="1">
      <c r="C12" s="1467" t="s">
        <v>2546</v>
      </c>
      <c r="D12" s="1467"/>
      <c r="E12" s="1467"/>
      <c r="F12" s="1467"/>
      <c r="G12" s="1467"/>
      <c r="H12" s="1467"/>
      <c r="I12" s="1467"/>
      <c r="J12" s="1467"/>
      <c r="K12" s="1467"/>
      <c r="L12" s="1467"/>
      <c r="M12" s="1467"/>
      <c r="N12" s="1467"/>
      <c r="O12" s="1467"/>
    </row>
    <row r="13" spans="1:18" ht="14.25" customHeight="1">
      <c r="C13" s="1389"/>
      <c r="D13" s="1389"/>
      <c r="E13" s="1389"/>
      <c r="F13" s="1389"/>
      <c r="G13" s="1389"/>
      <c r="H13" s="1389"/>
      <c r="I13" s="1389"/>
      <c r="J13" s="1389"/>
      <c r="K13" s="1389"/>
      <c r="L13" s="1389"/>
      <c r="M13" s="1389"/>
      <c r="N13" s="1389"/>
      <c r="O13" s="1389"/>
    </row>
    <row r="14" spans="1:18" ht="12.75" customHeight="1">
      <c r="C14" s="1487" t="s">
        <v>2538</v>
      </c>
      <c r="D14" s="1487"/>
      <c r="E14" s="1487"/>
      <c r="F14" s="1487"/>
      <c r="G14" s="1487"/>
      <c r="H14" s="1487"/>
      <c r="I14" s="1487"/>
      <c r="J14" s="1487"/>
      <c r="K14" s="1487"/>
      <c r="L14" s="1487"/>
      <c r="M14" s="1487"/>
      <c r="N14" s="1487"/>
      <c r="O14" s="1487"/>
    </row>
    <row r="15" spans="1:18" ht="56.25" customHeight="1">
      <c r="C15" s="1467" t="s">
        <v>2546</v>
      </c>
      <c r="D15" s="1467"/>
      <c r="E15" s="1467"/>
      <c r="F15" s="1467"/>
      <c r="G15" s="1467"/>
      <c r="H15" s="1467"/>
      <c r="I15" s="1467"/>
      <c r="J15" s="1467"/>
      <c r="K15" s="1467"/>
      <c r="L15" s="1467"/>
      <c r="M15" s="1467"/>
      <c r="N15" s="1467"/>
      <c r="O15" s="1467"/>
    </row>
    <row r="16" spans="1:18" ht="12.75" customHeight="1"/>
    <row r="17" spans="3:15" ht="12.75" customHeight="1">
      <c r="C17" s="531" t="s">
        <v>2532</v>
      </c>
    </row>
    <row r="18" spans="3:15" ht="10.5" customHeight="1">
      <c r="C18" s="1372"/>
      <c r="D18" s="1372"/>
      <c r="E18" s="1372"/>
      <c r="F18" s="1372"/>
      <c r="G18" s="1372"/>
      <c r="H18" s="1372"/>
      <c r="I18" s="1372"/>
      <c r="J18" s="1372"/>
      <c r="K18" s="1372"/>
      <c r="L18" s="1372"/>
      <c r="M18" s="1372"/>
      <c r="N18" s="1372"/>
      <c r="O18" s="1372"/>
    </row>
    <row r="19" spans="3:15" ht="12.75" customHeight="1">
      <c r="E19" s="1486" t="s">
        <v>1464</v>
      </c>
      <c r="F19" s="1486"/>
      <c r="G19" s="1486"/>
      <c r="H19" s="1486"/>
      <c r="I19" s="1486"/>
      <c r="J19" s="1486"/>
      <c r="K19" s="1486"/>
      <c r="L19" s="1061"/>
      <c r="M19" s="1460"/>
      <c r="N19" s="1460"/>
      <c r="O19" s="1460"/>
    </row>
    <row r="20" spans="3:15" ht="12.75" customHeight="1">
      <c r="I20" s="1490"/>
      <c r="J20" s="1490"/>
      <c r="K20" s="1490"/>
    </row>
    <row r="21" spans="3:15" ht="12.75" customHeight="1">
      <c r="E21" s="1488" t="s">
        <v>2530</v>
      </c>
      <c r="F21" s="1488"/>
      <c r="G21" s="1488"/>
      <c r="H21" s="694"/>
      <c r="I21" s="1486" t="s">
        <v>2530</v>
      </c>
      <c r="J21" s="1486"/>
      <c r="K21" s="1486"/>
      <c r="M21" s="1486" t="s">
        <v>2530</v>
      </c>
      <c r="N21" s="1486"/>
      <c r="O21" s="1486"/>
    </row>
    <row r="22" spans="3:15" ht="12.75" customHeight="1">
      <c r="C22" s="808" t="s">
        <v>1884</v>
      </c>
      <c r="D22" s="808"/>
      <c r="E22" s="902" t="s">
        <v>1885</v>
      </c>
      <c r="F22" s="702"/>
      <c r="G22" s="902" t="s">
        <v>301</v>
      </c>
      <c r="H22" s="694"/>
      <c r="I22" s="808" t="s">
        <v>1885</v>
      </c>
      <c r="J22" s="694"/>
      <c r="K22" s="808" t="s">
        <v>301</v>
      </c>
      <c r="M22" s="808" t="s">
        <v>1885</v>
      </c>
      <c r="N22" s="694"/>
      <c r="O22" s="808" t="s">
        <v>301</v>
      </c>
    </row>
    <row r="23" spans="3:15" ht="12.75" customHeight="1">
      <c r="C23" s="691">
        <v>2027</v>
      </c>
      <c r="D23" s="691"/>
      <c r="E23" s="703">
        <v>0</v>
      </c>
      <c r="F23" s="703"/>
      <c r="G23" s="703">
        <v>0</v>
      </c>
      <c r="H23" s="703"/>
      <c r="I23" s="703">
        <v>0</v>
      </c>
      <c r="J23" s="703"/>
      <c r="K23" s="703">
        <v>0</v>
      </c>
      <c r="L23" s="555"/>
      <c r="M23" s="703">
        <v>0</v>
      </c>
      <c r="N23" s="703"/>
      <c r="O23" s="703">
        <v>0</v>
      </c>
    </row>
    <row r="24" spans="3:15" ht="12.75" customHeight="1">
      <c r="C24" s="691">
        <f>C23+1</f>
        <v>2028</v>
      </c>
      <c r="D24" s="691"/>
      <c r="E24" s="703">
        <v>0</v>
      </c>
      <c r="F24" s="703"/>
      <c r="G24" s="703">
        <v>0</v>
      </c>
      <c r="H24" s="703"/>
      <c r="I24" s="703">
        <v>0</v>
      </c>
      <c r="J24" s="703"/>
      <c r="K24" s="703">
        <v>0</v>
      </c>
      <c r="L24" s="555"/>
      <c r="M24" s="703">
        <v>0</v>
      </c>
      <c r="N24" s="703"/>
      <c r="O24" s="703">
        <v>0</v>
      </c>
    </row>
    <row r="25" spans="3:15" ht="12.75" customHeight="1">
      <c r="C25" s="691">
        <f>C24+1</f>
        <v>2029</v>
      </c>
      <c r="D25" s="691"/>
      <c r="E25" s="703">
        <v>0</v>
      </c>
      <c r="F25" s="703"/>
      <c r="G25" s="703">
        <v>0</v>
      </c>
      <c r="H25" s="703"/>
      <c r="I25" s="703">
        <v>0</v>
      </c>
      <c r="J25" s="703"/>
      <c r="K25" s="703">
        <v>0</v>
      </c>
      <c r="L25" s="555"/>
      <c r="M25" s="703">
        <v>0</v>
      </c>
      <c r="N25" s="703"/>
      <c r="O25" s="703">
        <v>0</v>
      </c>
    </row>
    <row r="26" spans="3:15" ht="12.75" customHeight="1">
      <c r="C26" s="691">
        <f>C25+1</f>
        <v>2030</v>
      </c>
      <c r="D26" s="691"/>
      <c r="E26" s="703">
        <v>0</v>
      </c>
      <c r="F26" s="703"/>
      <c r="G26" s="703">
        <v>0</v>
      </c>
      <c r="H26" s="703"/>
      <c r="I26" s="703">
        <v>0</v>
      </c>
      <c r="J26" s="703"/>
      <c r="K26" s="703">
        <v>0</v>
      </c>
      <c r="L26" s="555"/>
      <c r="M26" s="703">
        <v>0</v>
      </c>
      <c r="N26" s="703"/>
      <c r="O26" s="703">
        <v>0</v>
      </c>
    </row>
    <row r="27" spans="3:15" ht="12.75" customHeight="1">
      <c r="C27" s="691" t="s">
        <v>3331</v>
      </c>
      <c r="D27" s="691"/>
      <c r="E27" s="703">
        <v>0</v>
      </c>
      <c r="F27" s="703"/>
      <c r="G27" s="703">
        <v>0</v>
      </c>
      <c r="H27" s="703"/>
      <c r="I27" s="703">
        <v>0</v>
      </c>
      <c r="J27" s="703"/>
      <c r="K27" s="703">
        <v>0</v>
      </c>
      <c r="L27" s="555"/>
      <c r="M27" s="703">
        <v>0</v>
      </c>
      <c r="N27" s="703"/>
      <c r="O27" s="703">
        <v>0</v>
      </c>
    </row>
    <row r="28" spans="3:15" ht="12.75" customHeight="1">
      <c r="C28" s="691" t="s">
        <v>1585</v>
      </c>
      <c r="D28" s="691"/>
      <c r="E28" s="703">
        <v>0</v>
      </c>
      <c r="F28" s="703"/>
      <c r="G28" s="703">
        <v>0</v>
      </c>
      <c r="H28" s="703"/>
      <c r="I28" s="703">
        <v>0</v>
      </c>
      <c r="J28" s="703"/>
      <c r="K28" s="703">
        <v>0</v>
      </c>
      <c r="L28" s="555"/>
      <c r="M28" s="703">
        <v>0</v>
      </c>
      <c r="N28" s="703"/>
      <c r="O28" s="703">
        <v>0</v>
      </c>
    </row>
    <row r="29" spans="3:15" ht="12.75" customHeight="1" thickBot="1">
      <c r="E29" s="704">
        <f>SUM(E23:E28)</f>
        <v>0</v>
      </c>
      <c r="G29" s="704">
        <f>SUM(G23:G28)</f>
        <v>0</v>
      </c>
      <c r="I29" s="704">
        <f>SUM(I23:I28)</f>
        <v>0</v>
      </c>
      <c r="K29" s="704">
        <f>SUM(K23:K28)</f>
        <v>0</v>
      </c>
      <c r="M29" s="704">
        <f>SUM(M23:M28)</f>
        <v>0</v>
      </c>
      <c r="O29" s="704">
        <f>SUM(O23:O28)</f>
        <v>0</v>
      </c>
    </row>
    <row r="30" spans="3:15" ht="12.75" customHeight="1" thickTop="1">
      <c r="E30" s="703"/>
      <c r="G30" s="703"/>
      <c r="I30" s="703"/>
      <c r="K30" s="703"/>
      <c r="M30" s="703"/>
      <c r="O30" s="703"/>
    </row>
    <row r="31" spans="3:15" ht="12.75" customHeight="1">
      <c r="E31" s="1486" t="s">
        <v>142</v>
      </c>
      <c r="F31" s="1486"/>
      <c r="G31" s="1486"/>
      <c r="H31" s="1486"/>
      <c r="I31" s="1486"/>
      <c r="J31" s="1486"/>
      <c r="K31" s="1486"/>
      <c r="L31" s="1062"/>
    </row>
    <row r="32" spans="3:15" ht="12.75" customHeight="1">
      <c r="I32" s="1490"/>
      <c r="J32" s="1490"/>
      <c r="K32" s="1490"/>
      <c r="M32" s="1490"/>
      <c r="N32" s="1490"/>
      <c r="O32" s="1490"/>
    </row>
    <row r="33" spans="1:16" ht="12.75" customHeight="1">
      <c r="E33" s="1488" t="s">
        <v>2530</v>
      </c>
      <c r="F33" s="1488"/>
      <c r="G33" s="1488"/>
      <c r="H33" s="694"/>
      <c r="I33" s="1486" t="s">
        <v>2530</v>
      </c>
      <c r="J33" s="1486"/>
      <c r="K33" s="1486"/>
      <c r="M33" s="1486" t="s">
        <v>2530</v>
      </c>
      <c r="N33" s="1486"/>
      <c r="O33" s="1486"/>
    </row>
    <row r="34" spans="1:16" ht="12.75" customHeight="1">
      <c r="C34" s="808" t="s">
        <v>1884</v>
      </c>
      <c r="D34" s="808"/>
      <c r="E34" s="902" t="s">
        <v>1885</v>
      </c>
      <c r="F34" s="702"/>
      <c r="G34" s="902" t="s">
        <v>301</v>
      </c>
      <c r="H34" s="694"/>
      <c r="I34" s="808" t="s">
        <v>1885</v>
      </c>
      <c r="J34" s="694"/>
      <c r="K34" s="808" t="s">
        <v>301</v>
      </c>
      <c r="M34" s="808" t="s">
        <v>1885</v>
      </c>
      <c r="N34" s="694"/>
      <c r="O34" s="808" t="s">
        <v>301</v>
      </c>
    </row>
    <row r="35" spans="1:16" ht="12.75" customHeight="1">
      <c r="C35" s="691">
        <v>2027</v>
      </c>
      <c r="D35" s="691"/>
      <c r="E35" s="703">
        <v>0</v>
      </c>
      <c r="F35" s="703"/>
      <c r="G35" s="703">
        <v>0</v>
      </c>
      <c r="H35" s="703"/>
      <c r="I35" s="703">
        <v>0</v>
      </c>
      <c r="J35" s="703"/>
      <c r="K35" s="703">
        <v>0</v>
      </c>
      <c r="M35" s="703">
        <v>0</v>
      </c>
      <c r="N35" s="703"/>
      <c r="O35" s="703">
        <v>0</v>
      </c>
    </row>
    <row r="36" spans="1:16" ht="12.75" customHeight="1">
      <c r="C36" s="691">
        <f>C35+1</f>
        <v>2028</v>
      </c>
      <c r="D36" s="691"/>
      <c r="E36" s="703">
        <v>0</v>
      </c>
      <c r="F36" s="703"/>
      <c r="G36" s="703">
        <v>0</v>
      </c>
      <c r="H36" s="703"/>
      <c r="I36" s="703">
        <v>0</v>
      </c>
      <c r="J36" s="703"/>
      <c r="K36" s="703">
        <v>0</v>
      </c>
      <c r="M36" s="703">
        <v>0</v>
      </c>
      <c r="N36" s="703"/>
      <c r="O36" s="703">
        <v>0</v>
      </c>
    </row>
    <row r="37" spans="1:16" ht="12.75" customHeight="1">
      <c r="C37" s="691">
        <f>C36+1</f>
        <v>2029</v>
      </c>
      <c r="D37" s="691"/>
      <c r="E37" s="703">
        <v>0</v>
      </c>
      <c r="F37" s="703"/>
      <c r="G37" s="703">
        <v>0</v>
      </c>
      <c r="H37" s="703"/>
      <c r="I37" s="703">
        <v>0</v>
      </c>
      <c r="J37" s="703"/>
      <c r="K37" s="703">
        <v>0</v>
      </c>
      <c r="M37" s="703">
        <v>0</v>
      </c>
      <c r="N37" s="703"/>
      <c r="O37" s="703">
        <v>0</v>
      </c>
    </row>
    <row r="38" spans="1:16" ht="12.75" customHeight="1">
      <c r="C38" s="691">
        <f>C37+1</f>
        <v>2030</v>
      </c>
      <c r="D38" s="691"/>
      <c r="E38" s="703">
        <v>0</v>
      </c>
      <c r="F38" s="703"/>
      <c r="G38" s="703">
        <v>0</v>
      </c>
      <c r="H38" s="703"/>
      <c r="I38" s="703">
        <v>0</v>
      </c>
      <c r="J38" s="703"/>
      <c r="K38" s="703">
        <v>0</v>
      </c>
      <c r="M38" s="703">
        <v>0</v>
      </c>
      <c r="N38" s="703"/>
      <c r="O38" s="703">
        <v>0</v>
      </c>
    </row>
    <row r="39" spans="1:16" ht="12.75" customHeight="1">
      <c r="C39" s="691" t="s">
        <v>3331</v>
      </c>
      <c r="D39" s="691"/>
      <c r="E39" s="703">
        <v>0</v>
      </c>
      <c r="F39" s="703"/>
      <c r="G39" s="703">
        <v>0</v>
      </c>
      <c r="H39" s="703"/>
      <c r="I39" s="703">
        <v>0</v>
      </c>
      <c r="J39" s="703"/>
      <c r="K39" s="703">
        <v>0</v>
      </c>
      <c r="M39" s="703">
        <v>0</v>
      </c>
      <c r="N39" s="703"/>
      <c r="O39" s="703">
        <v>0</v>
      </c>
    </row>
    <row r="40" spans="1:16" ht="12.75" customHeight="1">
      <c r="C40" s="691" t="s">
        <v>1585</v>
      </c>
      <c r="D40" s="691"/>
      <c r="E40" s="703">
        <v>0</v>
      </c>
      <c r="F40" s="703"/>
      <c r="G40" s="703">
        <v>0</v>
      </c>
      <c r="H40" s="703"/>
      <c r="I40" s="703">
        <v>0</v>
      </c>
      <c r="J40" s="703"/>
      <c r="K40" s="703">
        <v>0</v>
      </c>
      <c r="M40" s="703">
        <v>0</v>
      </c>
      <c r="N40" s="703"/>
      <c r="O40" s="703">
        <v>0</v>
      </c>
    </row>
    <row r="41" spans="1:16" ht="12.75" customHeight="1" thickBot="1">
      <c r="E41" s="704">
        <f>SUM(E35:E40)</f>
        <v>0</v>
      </c>
      <c r="G41" s="704">
        <f>SUM(G35:G40)</f>
        <v>0</v>
      </c>
      <c r="I41" s="704">
        <f>SUM(I35:I40)</f>
        <v>0</v>
      </c>
      <c r="K41" s="704">
        <f>SUM(K35:K40)</f>
        <v>0</v>
      </c>
      <c r="M41" s="704">
        <f>SUM(M35:M40)</f>
        <v>0</v>
      </c>
      <c r="O41" s="704">
        <f>SUM(O35:O40)</f>
        <v>0</v>
      </c>
    </row>
    <row r="42" spans="1:16" ht="12.75" customHeight="1" thickTop="1"/>
    <row r="43" spans="1:16" ht="12.75" customHeight="1"/>
    <row r="44" spans="1:16" ht="12.75" customHeight="1"/>
    <row r="45" spans="1:16" ht="12.75" customHeight="1"/>
    <row r="46" spans="1:16" ht="15.75" customHeight="1">
      <c r="A46" s="1373" t="s">
        <v>2646</v>
      </c>
      <c r="B46" s="1373"/>
      <c r="C46" s="1373"/>
      <c r="D46" s="1373"/>
      <c r="E46" s="1373"/>
      <c r="F46" s="1373"/>
      <c r="G46" s="1373"/>
      <c r="H46" s="1373"/>
      <c r="I46" s="1373"/>
      <c r="J46" s="1373"/>
      <c r="K46" s="1373"/>
      <c r="L46" s="1373"/>
      <c r="M46" s="1373"/>
      <c r="N46" s="1373"/>
      <c r="O46" s="1373"/>
      <c r="P46" s="695"/>
    </row>
  </sheetData>
  <mergeCells count="23">
    <mergeCell ref="E31:K31"/>
    <mergeCell ref="C11:O11"/>
    <mergeCell ref="I20:K20"/>
    <mergeCell ref="E21:G21"/>
    <mergeCell ref="I21:K21"/>
    <mergeCell ref="M21:O21"/>
    <mergeCell ref="C13:O13"/>
    <mergeCell ref="C15:O15"/>
    <mergeCell ref="C18:O18"/>
    <mergeCell ref="E19:K19"/>
    <mergeCell ref="M19:O19"/>
    <mergeCell ref="C14:O14"/>
    <mergeCell ref="A1:O1"/>
    <mergeCell ref="A2:O2"/>
    <mergeCell ref="A3:O3"/>
    <mergeCell ref="C9:O9"/>
    <mergeCell ref="C12:O12"/>
    <mergeCell ref="E33:G33"/>
    <mergeCell ref="I33:K33"/>
    <mergeCell ref="A46:O46"/>
    <mergeCell ref="M32:O32"/>
    <mergeCell ref="M33:O33"/>
    <mergeCell ref="I32:K32"/>
  </mergeCells>
  <pageMargins left="0.7" right="0.7" top="0.5" bottom="0.5" header="0" footer="0"/>
  <pageSetup scale="72" orientation="portrait" r:id="rId1"/>
  <colBreaks count="1" manualBreakCount="1">
    <brk id="1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D29"/>
  <sheetViews>
    <sheetView workbookViewId="0">
      <selection activeCell="C16" sqref="C16:D16"/>
    </sheetView>
  </sheetViews>
  <sheetFormatPr defaultRowHeight="12.75"/>
  <cols>
    <col min="1" max="1" width="3.5703125" customWidth="1"/>
    <col min="2" max="2" width="2.85546875" customWidth="1"/>
    <col min="3" max="3" width="63.85546875" customWidth="1"/>
    <col min="4" max="4" width="20.42578125" customWidth="1"/>
  </cols>
  <sheetData>
    <row r="1" spans="1:4" s="531" customFormat="1" ht="18">
      <c r="A1" s="1369" t="str">
        <f>'COVER PAGE'!A9</f>
        <v>LOCAL GOVERNMENT NAME:</v>
      </c>
      <c r="B1" s="1369"/>
      <c r="C1" s="1369"/>
      <c r="D1" s="1369"/>
    </row>
    <row r="2" spans="1:4" s="531" customFormat="1" ht="18">
      <c r="A2" s="1369" t="s">
        <v>927</v>
      </c>
      <c r="B2" s="1369"/>
      <c r="C2" s="1369"/>
      <c r="D2" s="1369"/>
    </row>
    <row r="3" spans="1:4" s="531" customFormat="1" ht="18">
      <c r="A3" s="1370" t="str">
        <f>'COVER PAGE'!A30</f>
        <v>FISCAL YEAR ENDING JUNE 30, 2026</v>
      </c>
      <c r="B3" s="1370"/>
      <c r="C3" s="1370"/>
      <c r="D3" s="1370"/>
    </row>
    <row r="4" spans="1:4" s="531" customFormat="1" ht="12" customHeight="1">
      <c r="A4" s="807"/>
      <c r="B4" s="807"/>
      <c r="C4" s="691"/>
      <c r="D4" s="691"/>
    </row>
    <row r="5" spans="1:4" s="531" customFormat="1" ht="15.6" customHeight="1">
      <c r="A5" s="900" t="s">
        <v>57</v>
      </c>
      <c r="B5" s="900"/>
      <c r="C5" s="901" t="s">
        <v>543</v>
      </c>
    </row>
    <row r="6" spans="1:4" s="531" customFormat="1" ht="12" customHeight="1">
      <c r="A6" s="807"/>
      <c r="B6" s="807"/>
      <c r="C6" s="691"/>
      <c r="D6" s="691"/>
    </row>
    <row r="7" spans="1:4" ht="15">
      <c r="A7" s="1174" t="s">
        <v>680</v>
      </c>
      <c r="B7" s="1454" t="s">
        <v>2639</v>
      </c>
      <c r="C7" s="1454"/>
      <c r="D7" s="1454"/>
    </row>
    <row r="8" spans="1:4" ht="43.9" customHeight="1">
      <c r="A8" s="709"/>
      <c r="B8" s="1455" t="s">
        <v>2642</v>
      </c>
      <c r="C8" s="1455"/>
      <c r="D8" s="1455"/>
    </row>
    <row r="9" spans="1:4" ht="15">
      <c r="A9" s="709"/>
      <c r="B9" s="677" t="s">
        <v>2643</v>
      </c>
      <c r="C9" s="677"/>
      <c r="D9" s="1106" t="s">
        <v>2644</v>
      </c>
    </row>
    <row r="10" spans="1:4" ht="14.25">
      <c r="A10" s="709"/>
      <c r="B10" s="711"/>
      <c r="C10" s="712"/>
      <c r="D10" s="531"/>
    </row>
    <row r="11" spans="1:4" ht="31.5" customHeight="1">
      <c r="A11" s="709"/>
      <c r="B11" s="1173" t="s">
        <v>1906</v>
      </c>
      <c r="C11" s="1456" t="s">
        <v>2645</v>
      </c>
      <c r="D11" s="1456"/>
    </row>
    <row r="12" spans="1:4">
      <c r="A12" s="709"/>
      <c r="B12" s="709"/>
      <c r="C12" s="1494"/>
      <c r="D12" s="1494"/>
    </row>
    <row r="13" spans="1:4">
      <c r="A13" s="709"/>
      <c r="B13" s="709"/>
      <c r="C13" s="1495"/>
      <c r="D13" s="1495"/>
    </row>
    <row r="14" spans="1:4">
      <c r="A14" s="709"/>
      <c r="B14" s="709"/>
      <c r="C14" s="1495"/>
      <c r="D14" s="1495"/>
    </row>
    <row r="15" spans="1:4">
      <c r="A15" s="709"/>
      <c r="B15" s="709"/>
      <c r="C15" s="1495"/>
      <c r="D15" s="1495"/>
    </row>
    <row r="16" spans="1:4">
      <c r="A16" s="709"/>
      <c r="B16" s="709"/>
      <c r="C16" s="1495"/>
      <c r="D16" s="1495"/>
    </row>
    <row r="17" spans="1:4">
      <c r="A17" s="709"/>
      <c r="B17" s="709"/>
      <c r="C17" s="716"/>
      <c r="D17" s="716"/>
    </row>
    <row r="18" spans="1:4">
      <c r="A18" s="709"/>
      <c r="B18" s="742"/>
      <c r="C18" s="716"/>
      <c r="D18" s="709"/>
    </row>
    <row r="19" spans="1:4" ht="14.25">
      <c r="A19" s="709"/>
      <c r="C19" s="1496" t="s">
        <v>2640</v>
      </c>
      <c r="D19" s="1496"/>
    </row>
    <row r="20" spans="1:4" ht="67.900000000000006" customHeight="1">
      <c r="A20" s="709"/>
      <c r="B20" s="740" t="s">
        <v>1901</v>
      </c>
      <c r="C20" s="1450" t="s">
        <v>2641</v>
      </c>
      <c r="D20" s="1450"/>
    </row>
    <row r="21" spans="1:4">
      <c r="A21" s="709"/>
      <c r="B21" s="709"/>
      <c r="C21" s="1493"/>
      <c r="D21" s="1493"/>
    </row>
    <row r="22" spans="1:4">
      <c r="A22" s="709"/>
      <c r="B22" s="709"/>
      <c r="C22" s="1491"/>
      <c r="D22" s="1491"/>
    </row>
    <row r="23" spans="1:4">
      <c r="A23" s="709"/>
      <c r="B23" s="709"/>
      <c r="C23" s="1491"/>
      <c r="D23" s="1491"/>
    </row>
    <row r="24" spans="1:4">
      <c r="A24" s="709"/>
      <c r="B24" s="709"/>
      <c r="C24" s="1491"/>
      <c r="D24" s="1491"/>
    </row>
    <row r="25" spans="1:4">
      <c r="A25" s="709"/>
      <c r="B25" s="709"/>
      <c r="C25" s="1491"/>
      <c r="D25" s="1491"/>
    </row>
    <row r="26" spans="1:4">
      <c r="A26" s="709"/>
      <c r="B26" s="709"/>
      <c r="C26" s="1491"/>
      <c r="D26" s="1491"/>
    </row>
    <row r="27" spans="1:4">
      <c r="A27" s="709"/>
      <c r="B27" s="709"/>
      <c r="C27" s="1491"/>
      <c r="D27" s="1491"/>
    </row>
    <row r="28" spans="1:4">
      <c r="C28" s="1492"/>
      <c r="D28" s="1492"/>
    </row>
    <row r="29" spans="1:4" ht="15.75">
      <c r="A29" s="1373" t="s">
        <v>2616</v>
      </c>
      <c r="B29" s="1373"/>
      <c r="C29" s="1373"/>
      <c r="D29" s="1373"/>
    </row>
  </sheetData>
  <mergeCells count="22">
    <mergeCell ref="A1:D1"/>
    <mergeCell ref="A2:D2"/>
    <mergeCell ref="A3:D3"/>
    <mergeCell ref="B7:D7"/>
    <mergeCell ref="C19:D19"/>
    <mergeCell ref="B8:D8"/>
    <mergeCell ref="C11:D11"/>
    <mergeCell ref="C20:D20"/>
    <mergeCell ref="C21:D21"/>
    <mergeCell ref="C22:D22"/>
    <mergeCell ref="C23:D23"/>
    <mergeCell ref="C12:D12"/>
    <mergeCell ref="C13:D13"/>
    <mergeCell ref="C14:D14"/>
    <mergeCell ref="C15:D15"/>
    <mergeCell ref="C16:D16"/>
    <mergeCell ref="A29:D29"/>
    <mergeCell ref="C24:D24"/>
    <mergeCell ref="C25:D25"/>
    <mergeCell ref="C26:D26"/>
    <mergeCell ref="C27:D27"/>
    <mergeCell ref="C28:D28"/>
  </mergeCells>
  <hyperlinks>
    <hyperlink ref="D9" r:id="rId1" xr:uid="{D0003A03-327A-43F6-B523-36EA1851C8A0}"/>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sqref="A1:M1"/>
    </sheetView>
  </sheetViews>
  <sheetFormatPr defaultColWidth="8.85546875" defaultRowHeight="12.75"/>
  <cols>
    <col min="1" max="2" width="3.7109375" style="652" customWidth="1"/>
    <col min="3" max="5" width="8.85546875" style="652"/>
    <col min="6" max="6" width="12.85546875" style="652" customWidth="1"/>
    <col min="7" max="7" width="3.5703125" style="652" customWidth="1"/>
    <col min="8" max="8" width="13.7109375" style="652" customWidth="1"/>
    <col min="9" max="9" width="4.7109375" style="652" customWidth="1"/>
    <col min="10" max="10" width="13.42578125" style="652" customWidth="1"/>
    <col min="11" max="11" width="6.85546875" style="652" customWidth="1"/>
    <col min="12" max="12" width="15.7109375" style="652" customWidth="1"/>
    <col min="13" max="16384" width="8.85546875" style="652"/>
  </cols>
  <sheetData>
    <row r="1" spans="1:26" ht="18">
      <c r="A1" s="1453" t="str">
        <f>'COVER PAGE'!A9</f>
        <v>LOCAL GOVERNMENT NAME:</v>
      </c>
      <c r="B1" s="1497"/>
      <c r="C1" s="1497"/>
      <c r="D1" s="1497"/>
      <c r="E1" s="1497"/>
      <c r="F1" s="1497"/>
      <c r="G1" s="1497"/>
      <c r="H1" s="1497"/>
      <c r="I1" s="1497"/>
      <c r="J1" s="1497"/>
      <c r="K1" s="1497"/>
      <c r="L1" s="1497"/>
      <c r="M1" s="1497"/>
      <c r="N1" s="910"/>
      <c r="O1" s="910"/>
    </row>
    <row r="2" spans="1:26" ht="18">
      <c r="A2" s="1453" t="s">
        <v>927</v>
      </c>
      <c r="B2" s="1497"/>
      <c r="C2" s="1497"/>
      <c r="D2" s="1497"/>
      <c r="E2" s="1497"/>
      <c r="F2" s="1497"/>
      <c r="G2" s="1497"/>
      <c r="H2" s="1497"/>
      <c r="I2" s="1497"/>
      <c r="J2" s="1497"/>
      <c r="K2" s="1497"/>
      <c r="L2" s="1497"/>
      <c r="M2" s="1497"/>
      <c r="N2" s="910"/>
      <c r="O2" s="910"/>
    </row>
    <row r="3" spans="1:26" ht="18">
      <c r="A3" s="1498" t="str">
        <f>'NOTES TO FIN ST (34B)'!A3</f>
        <v>FISCAL YEAR ENDING JUNE 30, 2026</v>
      </c>
      <c r="B3" s="1498"/>
      <c r="C3" s="1498"/>
      <c r="D3" s="1498"/>
      <c r="E3" s="1498"/>
      <c r="F3" s="1498"/>
      <c r="G3" s="1498"/>
      <c r="H3" s="1498"/>
      <c r="I3" s="1498"/>
      <c r="J3" s="1498"/>
      <c r="K3" s="1498"/>
      <c r="L3" s="1498"/>
      <c r="M3" s="1498"/>
      <c r="N3" s="910"/>
      <c r="O3" s="910"/>
    </row>
    <row r="5" spans="1:26">
      <c r="A5" s="908" t="s">
        <v>57</v>
      </c>
      <c r="C5" s="901" t="s">
        <v>543</v>
      </c>
    </row>
    <row r="7" spans="1:26" ht="15">
      <c r="B7" s="912" t="s">
        <v>1945</v>
      </c>
      <c r="C7" s="901" t="s">
        <v>2604</v>
      </c>
      <c r="J7" s="1107" t="s">
        <v>2634</v>
      </c>
      <c r="P7" s="1499"/>
      <c r="Q7" s="1499"/>
      <c r="R7" s="1499"/>
      <c r="S7" s="1499"/>
      <c r="T7" s="1499"/>
      <c r="U7" s="1499"/>
      <c r="V7" s="1499"/>
      <c r="W7" s="1499"/>
      <c r="X7" s="1499"/>
      <c r="Y7" s="1499"/>
      <c r="Z7" s="1499"/>
    </row>
    <row r="8" spans="1:26" ht="26.25" customHeight="1">
      <c r="C8" s="1499" t="s">
        <v>2605</v>
      </c>
      <c r="D8" s="1499"/>
      <c r="E8" s="1499"/>
      <c r="F8" s="1499"/>
      <c r="G8" s="1499"/>
      <c r="H8" s="1499"/>
      <c r="I8" s="1499"/>
      <c r="J8" s="1499"/>
      <c r="K8" s="1499"/>
      <c r="L8" s="1499"/>
      <c r="M8" s="1499"/>
    </row>
    <row r="10" spans="1:26" ht="40.5" customHeight="1">
      <c r="C10" s="1506" t="s">
        <v>2606</v>
      </c>
      <c r="D10" s="1507"/>
      <c r="E10" s="1506" t="s">
        <v>2607</v>
      </c>
      <c r="F10" s="1508"/>
      <c r="G10" s="1507"/>
      <c r="H10" s="1098" t="s">
        <v>2608</v>
      </c>
      <c r="I10" s="1099"/>
      <c r="J10" s="1099"/>
      <c r="K10" s="1098" t="s">
        <v>2543</v>
      </c>
      <c r="L10" s="1099"/>
      <c r="M10" s="1100"/>
    </row>
    <row r="11" spans="1:26">
      <c r="C11" s="1500"/>
      <c r="D11" s="1501"/>
      <c r="E11" s="1500"/>
      <c r="F11" s="1502"/>
      <c r="G11" s="1501"/>
      <c r="H11" s="1500"/>
      <c r="I11" s="1502"/>
      <c r="J11" s="1501"/>
      <c r="K11" s="1503"/>
      <c r="L11" s="1504"/>
      <c r="M11" s="1505"/>
    </row>
    <row r="12" spans="1:26">
      <c r="C12" s="1509"/>
      <c r="D12" s="1510"/>
      <c r="E12" s="1509"/>
      <c r="F12" s="1511"/>
      <c r="G12" s="1510"/>
      <c r="H12" s="1509"/>
      <c r="I12" s="1511"/>
      <c r="J12" s="1510"/>
      <c r="K12" s="1512"/>
      <c r="L12" s="1513"/>
      <c r="M12" s="1514"/>
    </row>
    <row r="13" spans="1:26">
      <c r="C13" s="1509"/>
      <c r="D13" s="1510"/>
      <c r="E13" s="1509"/>
      <c r="F13" s="1511"/>
      <c r="G13" s="1510"/>
      <c r="H13" s="1509"/>
      <c r="I13" s="1511"/>
      <c r="J13" s="1510"/>
      <c r="K13" s="1512"/>
      <c r="L13" s="1513"/>
      <c r="M13" s="1514"/>
    </row>
    <row r="14" spans="1:26">
      <c r="C14" s="1509"/>
      <c r="D14" s="1510"/>
      <c r="E14" s="1509"/>
      <c r="F14" s="1511"/>
      <c r="G14" s="1510"/>
      <c r="H14" s="1509"/>
      <c r="I14" s="1511"/>
      <c r="J14" s="1510"/>
      <c r="K14" s="1512"/>
      <c r="L14" s="1513"/>
      <c r="M14" s="1514"/>
    </row>
    <row r="15" spans="1:26">
      <c r="C15" s="1509"/>
      <c r="D15" s="1510"/>
      <c r="E15" s="1509"/>
      <c r="F15" s="1511"/>
      <c r="G15" s="1510"/>
      <c r="H15" s="1509"/>
      <c r="I15" s="1511"/>
      <c r="J15" s="1510"/>
      <c r="K15" s="1512"/>
      <c r="L15" s="1513"/>
      <c r="M15" s="1514"/>
    </row>
    <row r="16" spans="1:26">
      <c r="C16" s="1509"/>
      <c r="D16" s="1510"/>
      <c r="E16" s="1509"/>
      <c r="F16" s="1511"/>
      <c r="G16" s="1510"/>
      <c r="H16" s="1509"/>
      <c r="I16" s="1511"/>
      <c r="J16" s="1510"/>
      <c r="K16" s="1512"/>
      <c r="L16" s="1513"/>
      <c r="M16" s="1514"/>
    </row>
    <row r="17" spans="1:24">
      <c r="C17" s="934"/>
      <c r="D17" s="934"/>
      <c r="E17" s="676"/>
      <c r="F17" s="1101"/>
      <c r="G17" s="676"/>
      <c r="H17" s="1102"/>
      <c r="I17" s="676"/>
      <c r="J17" s="1381"/>
      <c r="K17" s="1381"/>
      <c r="L17" s="695"/>
      <c r="M17" s="695"/>
    </row>
    <row r="18" spans="1:24">
      <c r="C18" s="1515" t="s">
        <v>2609</v>
      </c>
      <c r="D18" s="1515"/>
      <c r="E18" s="1515"/>
      <c r="F18" s="1515"/>
      <c r="G18" s="1515"/>
      <c r="H18" s="1515"/>
      <c r="I18" s="1515"/>
      <c r="J18" s="1515"/>
      <c r="K18" s="1515"/>
      <c r="L18" s="1515"/>
      <c r="M18" s="1515"/>
    </row>
    <row r="19" spans="1:24" ht="55.5" customHeight="1">
      <c r="C19" s="1499" t="s">
        <v>2610</v>
      </c>
      <c r="D19" s="1515"/>
      <c r="E19" s="1515"/>
      <c r="F19" s="1515"/>
      <c r="G19" s="1515"/>
      <c r="H19" s="1515"/>
      <c r="I19" s="1515"/>
      <c r="J19" s="1515"/>
      <c r="K19" s="1515"/>
      <c r="L19" s="1515"/>
      <c r="M19" s="1515"/>
      <c r="P19" s="1103"/>
      <c r="Q19" s="1103"/>
      <c r="R19" s="1103"/>
      <c r="S19" s="1103"/>
      <c r="T19" s="1103"/>
      <c r="U19" s="1103"/>
      <c r="V19" s="1103"/>
      <c r="W19" s="1103"/>
    </row>
    <row r="20" spans="1:24" ht="9.75" customHeight="1">
      <c r="C20" s="934"/>
      <c r="D20" s="934"/>
      <c r="E20" s="676"/>
      <c r="F20" s="1101"/>
      <c r="G20" s="676"/>
      <c r="H20" s="1102"/>
      <c r="I20" s="676"/>
      <c r="J20" s="691"/>
      <c r="K20" s="691"/>
      <c r="L20" s="695"/>
      <c r="M20" s="695"/>
      <c r="P20" s="1103"/>
      <c r="Q20" s="1103"/>
      <c r="R20" s="1103"/>
      <c r="S20" s="1103"/>
      <c r="T20" s="1103"/>
      <c r="U20" s="1103"/>
      <c r="V20" s="1103"/>
      <c r="W20" s="1103"/>
    </row>
    <row r="21" spans="1:24" ht="39" customHeight="1">
      <c r="C21" s="1516" t="s">
        <v>2611</v>
      </c>
      <c r="D21" s="1516"/>
      <c r="E21" s="1516"/>
      <c r="F21" s="1516"/>
      <c r="G21" s="1516"/>
      <c r="H21" s="1516"/>
      <c r="I21" s="1516"/>
      <c r="J21" s="1516"/>
      <c r="K21" s="1516"/>
      <c r="L21" s="1516"/>
      <c r="M21" s="1516"/>
      <c r="O21" s="1103"/>
      <c r="P21" s="1103"/>
      <c r="Q21" s="1103"/>
      <c r="R21" s="1103"/>
      <c r="S21" s="1103"/>
      <c r="T21" s="1103"/>
      <c r="U21" s="1103"/>
      <c r="V21" s="1103"/>
      <c r="W21" s="1103"/>
      <c r="X21" s="1103"/>
    </row>
    <row r="22" spans="1:24" ht="18.75" customHeight="1">
      <c r="C22" s="1516"/>
      <c r="D22" s="1516"/>
      <c r="E22" s="1516"/>
      <c r="F22" s="1516"/>
      <c r="G22" s="1516"/>
      <c r="H22" s="1516"/>
      <c r="I22" s="1516"/>
      <c r="J22" s="1516"/>
      <c r="K22" s="1516"/>
      <c r="L22" s="1516"/>
      <c r="M22" s="1516"/>
      <c r="O22" s="1103"/>
      <c r="P22" s="1103"/>
      <c r="Q22" s="1103"/>
      <c r="R22" s="1103"/>
      <c r="S22" s="1103"/>
      <c r="T22" s="1103"/>
      <c r="U22" s="1103"/>
      <c r="V22" s="1103"/>
      <c r="W22" s="1103"/>
      <c r="X22" s="1103"/>
    </row>
    <row r="23" spans="1:24" ht="11.25" customHeight="1">
      <c r="C23" s="654"/>
      <c r="D23" s="654"/>
      <c r="E23" s="654"/>
      <c r="F23" s="654"/>
      <c r="G23" s="654"/>
      <c r="H23" s="654"/>
      <c r="I23" s="654"/>
      <c r="J23" s="654"/>
      <c r="K23" s="654"/>
      <c r="L23" s="654"/>
      <c r="M23" s="654"/>
      <c r="O23" s="1103"/>
      <c r="P23" s="1103"/>
      <c r="Q23" s="1103"/>
      <c r="R23" s="1103"/>
      <c r="S23" s="1103"/>
      <c r="T23" s="1103"/>
      <c r="U23" s="1103"/>
      <c r="V23" s="1103"/>
      <c r="W23" s="1103"/>
      <c r="X23" s="1103"/>
    </row>
    <row r="24" spans="1:24" ht="19.5" customHeight="1">
      <c r="A24" s="598"/>
      <c r="B24" s="598"/>
      <c r="C24" s="1372" t="s">
        <v>2612</v>
      </c>
      <c r="D24" s="1372"/>
      <c r="E24" s="1372"/>
      <c r="F24" s="1372"/>
      <c r="G24" s="1372"/>
      <c r="H24" s="1372"/>
      <c r="I24" s="1372"/>
      <c r="J24" s="1372"/>
      <c r="K24" s="1372"/>
      <c r="L24" s="1372"/>
      <c r="M24" s="1372"/>
      <c r="O24" s="1103"/>
      <c r="P24" s="1103"/>
      <c r="Q24" s="1103"/>
      <c r="R24" s="1103"/>
      <c r="S24" s="1103"/>
      <c r="T24" s="1103"/>
      <c r="U24" s="1103"/>
      <c r="V24" s="1103"/>
      <c r="W24" s="1103"/>
      <c r="X24" s="1103"/>
    </row>
    <row r="25" spans="1:24" ht="12" customHeight="1">
      <c r="C25" s="654"/>
      <c r="D25" s="654"/>
      <c r="E25" s="654"/>
      <c r="F25" s="654"/>
      <c r="G25" s="654"/>
      <c r="H25" s="654"/>
      <c r="I25" s="654"/>
      <c r="J25" s="654"/>
      <c r="K25" s="654"/>
      <c r="L25" s="654"/>
      <c r="M25" s="654"/>
      <c r="N25" s="1070"/>
      <c r="O25" s="1070"/>
    </row>
    <row r="26" spans="1:24" ht="79.5" customHeight="1">
      <c r="C26" s="1467" t="s">
        <v>2613</v>
      </c>
      <c r="D26" s="1467"/>
      <c r="E26" s="1467"/>
      <c r="F26" s="1467"/>
      <c r="G26" s="1467"/>
      <c r="H26" s="1467"/>
      <c r="I26" s="1467"/>
      <c r="J26" s="1467"/>
      <c r="K26" s="1467"/>
      <c r="L26" s="1467"/>
      <c r="M26" s="1467"/>
      <c r="O26" s="1103"/>
      <c r="P26" s="1103"/>
      <c r="Q26" s="1103"/>
      <c r="R26" s="1103"/>
      <c r="S26" s="1103"/>
      <c r="T26" s="1103"/>
      <c r="U26" s="1103"/>
      <c r="V26" s="1103"/>
      <c r="W26" s="1103"/>
      <c r="X26" s="1103"/>
    </row>
    <row r="27" spans="1:24">
      <c r="C27" s="654"/>
      <c r="D27" s="654"/>
      <c r="E27" s="654"/>
      <c r="F27" s="654"/>
      <c r="G27" s="654"/>
      <c r="H27" s="654"/>
      <c r="I27" s="654"/>
      <c r="J27" s="654"/>
      <c r="K27" s="654"/>
      <c r="L27" s="654"/>
      <c r="M27" s="654"/>
    </row>
    <row r="28" spans="1:24">
      <c r="C28" s="577"/>
      <c r="D28" s="577"/>
      <c r="E28" s="1486" t="s">
        <v>1464</v>
      </c>
      <c r="F28" s="1486"/>
      <c r="G28" s="1486"/>
      <c r="H28" s="1486"/>
      <c r="I28" s="1486"/>
      <c r="J28" s="1486"/>
      <c r="K28" s="1486"/>
      <c r="L28" s="1091"/>
      <c r="M28" s="833"/>
      <c r="N28" s="833"/>
      <c r="O28" s="833"/>
    </row>
    <row r="29" spans="1:24" ht="15.75">
      <c r="A29" s="1104"/>
      <c r="B29" s="910"/>
      <c r="C29" s="531"/>
      <c r="D29" s="531"/>
      <c r="E29" s="531"/>
      <c r="F29" s="531"/>
      <c r="G29" s="531"/>
      <c r="H29" s="531"/>
      <c r="I29" s="1462"/>
      <c r="J29" s="1462"/>
      <c r="K29" s="1462"/>
      <c r="L29" s="531"/>
      <c r="M29" s="531"/>
      <c r="N29" s="531"/>
      <c r="O29" s="531"/>
    </row>
    <row r="30" spans="1:24">
      <c r="C30" s="531"/>
      <c r="D30" s="531"/>
      <c r="E30" s="533"/>
      <c r="F30" s="1488" t="s">
        <v>2614</v>
      </c>
      <c r="G30" s="1488"/>
      <c r="H30" s="1488"/>
      <c r="I30" s="833"/>
      <c r="J30" s="1486" t="s">
        <v>2614</v>
      </c>
      <c r="K30" s="1486"/>
      <c r="L30" s="1486"/>
      <c r="M30" s="833"/>
      <c r="N30" s="833"/>
      <c r="O30" s="833"/>
    </row>
    <row r="31" spans="1:24">
      <c r="D31" s="808" t="s">
        <v>1884</v>
      </c>
      <c r="E31" s="808"/>
      <c r="F31" s="808" t="s">
        <v>1885</v>
      </c>
      <c r="G31" s="702"/>
      <c r="H31" s="808" t="s">
        <v>301</v>
      </c>
      <c r="I31" s="694"/>
      <c r="J31" s="808" t="s">
        <v>1885</v>
      </c>
      <c r="K31" s="694"/>
      <c r="L31" s="808" t="s">
        <v>301</v>
      </c>
      <c r="M31" s="531"/>
      <c r="N31" s="694"/>
      <c r="O31" s="694"/>
      <c r="P31" s="694"/>
    </row>
    <row r="32" spans="1:24">
      <c r="D32" s="691">
        <v>2027</v>
      </c>
      <c r="E32" s="691"/>
      <c r="F32" s="703">
        <v>0</v>
      </c>
      <c r="G32" s="703"/>
      <c r="H32" s="703">
        <v>0</v>
      </c>
      <c r="I32" s="703"/>
      <c r="J32" s="703">
        <v>0</v>
      </c>
      <c r="K32" s="703"/>
      <c r="L32" s="703">
        <v>0</v>
      </c>
      <c r="M32" s="555"/>
      <c r="N32" s="1071"/>
      <c r="O32" s="1071"/>
      <c r="P32" s="1071"/>
    </row>
    <row r="33" spans="3:16">
      <c r="D33" s="691">
        <f>D32+1</f>
        <v>2028</v>
      </c>
      <c r="E33" s="691"/>
      <c r="F33" s="703">
        <v>0</v>
      </c>
      <c r="G33" s="703"/>
      <c r="H33" s="703">
        <v>0</v>
      </c>
      <c r="I33" s="703"/>
      <c r="J33" s="703">
        <v>0</v>
      </c>
      <c r="K33" s="703"/>
      <c r="L33" s="703">
        <v>0</v>
      </c>
      <c r="M33" s="555"/>
      <c r="N33" s="1071"/>
      <c r="O33" s="1071"/>
      <c r="P33" s="1071"/>
    </row>
    <row r="34" spans="3:16">
      <c r="D34" s="691">
        <f>D33+1</f>
        <v>2029</v>
      </c>
      <c r="E34" s="691"/>
      <c r="F34" s="703">
        <v>0</v>
      </c>
      <c r="G34" s="703"/>
      <c r="H34" s="703">
        <v>0</v>
      </c>
      <c r="I34" s="703"/>
      <c r="J34" s="703">
        <v>0</v>
      </c>
      <c r="K34" s="703"/>
      <c r="L34" s="703">
        <v>0</v>
      </c>
      <c r="M34" s="555"/>
      <c r="N34" s="1071"/>
      <c r="O34" s="1071"/>
      <c r="P34" s="1071"/>
    </row>
    <row r="35" spans="3:16">
      <c r="D35" s="691">
        <f>D34+1</f>
        <v>2030</v>
      </c>
      <c r="E35" s="691"/>
      <c r="F35" s="703">
        <v>0</v>
      </c>
      <c r="G35" s="703"/>
      <c r="H35" s="703">
        <v>0</v>
      </c>
      <c r="I35" s="703"/>
      <c r="J35" s="703">
        <v>0</v>
      </c>
      <c r="K35" s="703"/>
      <c r="L35" s="703">
        <v>0</v>
      </c>
      <c r="M35" s="555"/>
      <c r="N35" s="1071"/>
      <c r="O35" s="1071"/>
      <c r="P35" s="1071"/>
    </row>
    <row r="36" spans="3:16">
      <c r="D36" s="691" t="s">
        <v>3331</v>
      </c>
      <c r="E36" s="691"/>
      <c r="F36" s="703">
        <v>0</v>
      </c>
      <c r="G36" s="703"/>
      <c r="H36" s="703">
        <v>0</v>
      </c>
      <c r="I36" s="703"/>
      <c r="J36" s="703">
        <v>0</v>
      </c>
      <c r="K36" s="703"/>
      <c r="L36" s="703">
        <v>0</v>
      </c>
      <c r="M36" s="555"/>
      <c r="N36" s="1071"/>
      <c r="O36" s="1071"/>
      <c r="P36" s="1071"/>
    </row>
    <row r="37" spans="3:16">
      <c r="D37" s="691" t="s">
        <v>1585</v>
      </c>
      <c r="E37" s="691"/>
      <c r="F37" s="703">
        <v>0</v>
      </c>
      <c r="G37" s="703"/>
      <c r="H37" s="703">
        <v>0</v>
      </c>
      <c r="I37" s="703"/>
      <c r="J37" s="703">
        <v>0</v>
      </c>
      <c r="K37" s="703"/>
      <c r="L37" s="703">
        <v>0</v>
      </c>
      <c r="M37" s="555"/>
      <c r="N37" s="1071"/>
      <c r="O37" s="1071"/>
      <c r="P37" s="1071"/>
    </row>
    <row r="38" spans="3:16" ht="13.5" thickBot="1">
      <c r="D38" s="531"/>
      <c r="E38" s="531"/>
      <c r="F38" s="704">
        <f>SUM(F32:F37)</f>
        <v>0</v>
      </c>
      <c r="G38" s="531"/>
      <c r="H38" s="704">
        <f>SUM(H32:H37)</f>
        <v>0</v>
      </c>
      <c r="I38" s="531"/>
      <c r="J38" s="704">
        <f>SUM(J32:J37)</f>
        <v>0</v>
      </c>
      <c r="K38" s="531"/>
      <c r="L38" s="704">
        <f>SUM(L32:L37)</f>
        <v>0</v>
      </c>
      <c r="M38" s="531"/>
      <c r="N38" s="1071"/>
      <c r="O38" s="531"/>
      <c r="P38" s="1071"/>
    </row>
    <row r="39" spans="3:16" ht="13.5" thickTop="1">
      <c r="D39" s="531"/>
      <c r="E39" s="531"/>
      <c r="F39" s="703"/>
      <c r="G39" s="531"/>
      <c r="H39" s="703"/>
      <c r="I39" s="531"/>
      <c r="J39" s="703"/>
      <c r="K39" s="531"/>
      <c r="L39" s="703"/>
      <c r="M39" s="531"/>
      <c r="N39" s="1071"/>
      <c r="O39" s="531"/>
      <c r="P39" s="1071"/>
    </row>
    <row r="40" spans="3:16">
      <c r="C40" s="1105"/>
      <c r="D40" s="577"/>
      <c r="E40" s="1486" t="s">
        <v>142</v>
      </c>
      <c r="F40" s="1486"/>
      <c r="G40" s="1486"/>
      <c r="H40" s="1486"/>
      <c r="I40" s="1486"/>
      <c r="J40" s="1486"/>
      <c r="K40" s="1486"/>
      <c r="L40" s="1486"/>
      <c r="M40" s="531"/>
      <c r="N40" s="531"/>
      <c r="O40" s="531"/>
      <c r="P40" s="531"/>
    </row>
    <row r="41" spans="3:16">
      <c r="D41" s="531"/>
      <c r="E41" s="531"/>
      <c r="F41" s="531"/>
      <c r="G41" s="531"/>
      <c r="H41" s="531"/>
      <c r="I41" s="531"/>
      <c r="J41" s="1462"/>
      <c r="K41" s="1462"/>
      <c r="L41" s="1462"/>
      <c r="M41" s="531"/>
      <c r="N41" s="1462"/>
      <c r="O41" s="1462"/>
      <c r="P41" s="1462"/>
    </row>
    <row r="42" spans="3:16">
      <c r="D42" s="531"/>
      <c r="E42" s="533"/>
      <c r="F42" s="1488" t="s">
        <v>2614</v>
      </c>
      <c r="G42" s="1488"/>
      <c r="H42" s="1488"/>
      <c r="I42" s="833"/>
      <c r="J42" s="1486" t="s">
        <v>2614</v>
      </c>
      <c r="K42" s="1486"/>
      <c r="L42" s="1486"/>
      <c r="M42" s="531"/>
      <c r="N42" s="1463"/>
      <c r="O42" s="1463"/>
      <c r="P42" s="1463"/>
    </row>
    <row r="43" spans="3:16">
      <c r="D43" s="808" t="s">
        <v>1884</v>
      </c>
      <c r="E43" s="808"/>
      <c r="F43" s="1093" t="s">
        <v>1885</v>
      </c>
      <c r="G43" s="702"/>
      <c r="H43" s="1093" t="s">
        <v>301</v>
      </c>
      <c r="I43" s="694"/>
      <c r="J43" s="808" t="s">
        <v>1885</v>
      </c>
      <c r="K43" s="694"/>
      <c r="L43" s="808" t="s">
        <v>301</v>
      </c>
      <c r="M43" s="531"/>
      <c r="N43" s="694"/>
      <c r="O43" s="694"/>
      <c r="P43" s="694"/>
    </row>
    <row r="44" spans="3:16">
      <c r="D44" s="691">
        <v>2027</v>
      </c>
      <c r="E44" s="691"/>
      <c r="F44" s="703">
        <v>0</v>
      </c>
      <c r="G44" s="703"/>
      <c r="H44" s="703">
        <v>0</v>
      </c>
      <c r="I44" s="703"/>
      <c r="J44" s="703">
        <v>0</v>
      </c>
      <c r="K44" s="703"/>
      <c r="L44" s="703">
        <v>0</v>
      </c>
      <c r="M44" s="531"/>
      <c r="N44" s="1071"/>
      <c r="O44" s="1071"/>
      <c r="P44" s="1071"/>
    </row>
    <row r="45" spans="3:16">
      <c r="D45" s="691">
        <f>D44+1</f>
        <v>2028</v>
      </c>
      <c r="E45" s="691"/>
      <c r="F45" s="703">
        <v>0</v>
      </c>
      <c r="G45" s="703"/>
      <c r="H45" s="703">
        <v>0</v>
      </c>
      <c r="I45" s="703"/>
      <c r="J45" s="703">
        <v>0</v>
      </c>
      <c r="K45" s="703"/>
      <c r="L45" s="703">
        <v>0</v>
      </c>
      <c r="M45" s="531"/>
      <c r="N45" s="1071"/>
      <c r="O45" s="1071"/>
      <c r="P45" s="1071"/>
    </row>
    <row r="46" spans="3:16">
      <c r="D46" s="691">
        <f>D45+1</f>
        <v>2029</v>
      </c>
      <c r="E46" s="691"/>
      <c r="F46" s="703">
        <v>0</v>
      </c>
      <c r="G46" s="703"/>
      <c r="H46" s="703">
        <v>0</v>
      </c>
      <c r="I46" s="703"/>
      <c r="J46" s="703">
        <v>0</v>
      </c>
      <c r="K46" s="703"/>
      <c r="L46" s="703">
        <v>0</v>
      </c>
      <c r="M46" s="531"/>
      <c r="N46" s="1071"/>
      <c r="O46" s="1071"/>
      <c r="P46" s="1071"/>
    </row>
    <row r="47" spans="3:16">
      <c r="D47" s="691">
        <f>D46+1</f>
        <v>2030</v>
      </c>
      <c r="E47" s="691"/>
      <c r="F47" s="703">
        <v>0</v>
      </c>
      <c r="G47" s="703"/>
      <c r="H47" s="703">
        <v>0</v>
      </c>
      <c r="I47" s="703"/>
      <c r="J47" s="703">
        <v>0</v>
      </c>
      <c r="K47" s="703"/>
      <c r="L47" s="703">
        <v>0</v>
      </c>
      <c r="M47" s="531"/>
      <c r="N47" s="1071"/>
      <c r="O47" s="1071"/>
      <c r="P47" s="1071"/>
    </row>
    <row r="48" spans="3:16">
      <c r="D48" s="691" t="s">
        <v>3331</v>
      </c>
      <c r="E48" s="691"/>
      <c r="F48" s="703">
        <v>0</v>
      </c>
      <c r="G48" s="703"/>
      <c r="H48" s="703">
        <v>0</v>
      </c>
      <c r="I48" s="703"/>
      <c r="J48" s="703">
        <v>0</v>
      </c>
      <c r="K48" s="703"/>
      <c r="L48" s="703">
        <v>0</v>
      </c>
      <c r="M48" s="531"/>
      <c r="N48" s="1071"/>
      <c r="O48" s="1071"/>
      <c r="P48" s="1071"/>
    </row>
    <row r="49" spans="1:16">
      <c r="D49" s="691" t="s">
        <v>1585</v>
      </c>
      <c r="E49" s="691"/>
      <c r="F49" s="703">
        <v>0</v>
      </c>
      <c r="G49" s="703"/>
      <c r="H49" s="703">
        <v>0</v>
      </c>
      <c r="I49" s="703"/>
      <c r="J49" s="703">
        <v>0</v>
      </c>
      <c r="K49" s="703"/>
      <c r="L49" s="703">
        <v>0</v>
      </c>
      <c r="M49" s="531"/>
      <c r="N49" s="1071"/>
      <c r="O49" s="1071"/>
      <c r="P49" s="1071"/>
    </row>
    <row r="50" spans="1:16" ht="13.5" thickBot="1">
      <c r="D50" s="531"/>
      <c r="E50" s="531"/>
      <c r="F50" s="704">
        <f>SUM(F44:F49)</f>
        <v>0</v>
      </c>
      <c r="G50" s="531"/>
      <c r="H50" s="704">
        <f>SUM(H44:H49)</f>
        <v>0</v>
      </c>
      <c r="I50" s="531"/>
      <c r="J50" s="704">
        <f>SUM(J44:J49)</f>
        <v>0</v>
      </c>
      <c r="K50" s="531"/>
      <c r="L50" s="704">
        <f>SUM(L44:L49)</f>
        <v>0</v>
      </c>
      <c r="M50" s="531"/>
      <c r="N50" s="1071"/>
      <c r="O50" s="531"/>
      <c r="P50" s="1071"/>
    </row>
    <row r="51" spans="1:16" ht="13.5" thickTop="1">
      <c r="A51" s="925"/>
      <c r="B51" s="925"/>
      <c r="C51" s="925"/>
      <c r="D51" s="925"/>
      <c r="E51" s="925"/>
      <c r="F51" s="925"/>
      <c r="G51" s="925"/>
      <c r="H51" s="925"/>
      <c r="I51" s="925"/>
      <c r="J51" s="925"/>
      <c r="K51" s="925"/>
      <c r="L51" s="925"/>
      <c r="M51" s="925"/>
    </row>
    <row r="52" spans="1:16">
      <c r="A52" s="1517" t="s">
        <v>2638</v>
      </c>
      <c r="B52" s="1518"/>
      <c r="C52" s="1518"/>
      <c r="D52" s="1518"/>
      <c r="E52" s="1518"/>
      <c r="F52" s="1518"/>
      <c r="G52" s="1518"/>
      <c r="H52" s="1518"/>
      <c r="I52" s="1518"/>
      <c r="J52" s="1518"/>
      <c r="K52" s="1518"/>
      <c r="L52" s="1518"/>
      <c r="M52" s="1518"/>
    </row>
  </sheetData>
  <mergeCells count="48">
    <mergeCell ref="A52:M52"/>
    <mergeCell ref="J41:L41"/>
    <mergeCell ref="E40:L40"/>
    <mergeCell ref="N41:P41"/>
    <mergeCell ref="F42:H42"/>
    <mergeCell ref="J42:L42"/>
    <mergeCell ref="N42:P42"/>
    <mergeCell ref="C21:M22"/>
    <mergeCell ref="C24:M24"/>
    <mergeCell ref="E28:K28"/>
    <mergeCell ref="I29:K29"/>
    <mergeCell ref="F30:H30"/>
    <mergeCell ref="J30:L30"/>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12:D12"/>
    <mergeCell ref="E12:G12"/>
    <mergeCell ref="H12:J12"/>
    <mergeCell ref="K12:M12"/>
    <mergeCell ref="C13:D13"/>
    <mergeCell ref="E13:G13"/>
    <mergeCell ref="H13:J13"/>
    <mergeCell ref="K13:M13"/>
    <mergeCell ref="C11:D11"/>
    <mergeCell ref="E11:G11"/>
    <mergeCell ref="H11:J11"/>
    <mergeCell ref="K11:M11"/>
    <mergeCell ref="C10:D10"/>
    <mergeCell ref="E10:G10"/>
    <mergeCell ref="A1:M1"/>
    <mergeCell ref="A2:M2"/>
    <mergeCell ref="A3:M3"/>
    <mergeCell ref="P7:Z7"/>
    <mergeCell ref="C8:M8"/>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sqref="A1:O1"/>
    </sheetView>
  </sheetViews>
  <sheetFormatPr defaultColWidth="9.140625" defaultRowHeight="12.75"/>
  <cols>
    <col min="1" max="2" width="3.7109375" style="531" customWidth="1"/>
    <col min="3" max="12" width="9.140625" style="531"/>
    <col min="13" max="13" width="9.42578125" style="531" customWidth="1"/>
    <col min="14" max="16384" width="9.140625" style="531"/>
  </cols>
  <sheetData>
    <row r="1" spans="1:18" ht="18">
      <c r="A1" s="1453" t="str">
        <f>'COVER PAGE'!A9</f>
        <v>LOCAL GOVERNMENT NAME:</v>
      </c>
      <c r="B1" s="1453"/>
      <c r="C1" s="1453"/>
      <c r="D1" s="1453"/>
      <c r="E1" s="1453"/>
      <c r="F1" s="1453"/>
      <c r="G1" s="1453"/>
      <c r="H1" s="1453"/>
      <c r="I1" s="1453"/>
      <c r="J1" s="1453"/>
      <c r="K1" s="1453"/>
      <c r="L1" s="1453"/>
      <c r="M1" s="1453"/>
      <c r="N1" s="1453"/>
      <c r="O1" s="1453"/>
    </row>
    <row r="2" spans="1:18" ht="18">
      <c r="A2" s="1453" t="s">
        <v>927</v>
      </c>
      <c r="B2" s="1453"/>
      <c r="C2" s="1453"/>
      <c r="D2" s="1453"/>
      <c r="E2" s="1453"/>
      <c r="F2" s="1453"/>
      <c r="G2" s="1453"/>
      <c r="H2" s="1453"/>
      <c r="I2" s="1453"/>
      <c r="J2" s="1453"/>
      <c r="K2" s="1453"/>
      <c r="L2" s="1453"/>
      <c r="M2" s="1453"/>
      <c r="N2" s="1453"/>
      <c r="O2" s="1453"/>
    </row>
    <row r="3" spans="1:18" ht="18">
      <c r="A3" s="1498" t="str">
        <f>'COVER PAGE'!A30</f>
        <v>FISCAL YEAR ENDING JUNE 30, 2026</v>
      </c>
      <c r="B3" s="1498"/>
      <c r="C3" s="1498"/>
      <c r="D3" s="1498"/>
      <c r="E3" s="1498"/>
      <c r="F3" s="1498"/>
      <c r="G3" s="1498"/>
      <c r="H3" s="1498"/>
      <c r="I3" s="1498"/>
      <c r="J3" s="1498"/>
      <c r="K3" s="1498"/>
      <c r="L3" s="1498"/>
      <c r="M3" s="1498"/>
      <c r="N3" s="1498"/>
      <c r="O3" s="1498"/>
      <c r="P3" s="563"/>
      <c r="Q3" s="563"/>
      <c r="R3" s="563"/>
    </row>
    <row r="4" spans="1:18" ht="18">
      <c r="C4" s="693"/>
      <c r="D4" s="693"/>
      <c r="E4" s="693"/>
      <c r="F4" s="693"/>
      <c r="G4" s="693"/>
      <c r="H4" s="693"/>
      <c r="I4" s="693"/>
      <c r="J4" s="693"/>
      <c r="K4" s="693"/>
      <c r="L4" s="693"/>
      <c r="M4" s="693"/>
      <c r="N4" s="676"/>
      <c r="O4" s="563"/>
      <c r="P4" s="563"/>
      <c r="Q4" s="563"/>
      <c r="R4" s="563"/>
    </row>
    <row r="5" spans="1:18" ht="12" customHeight="1">
      <c r="A5" s="900" t="s">
        <v>57</v>
      </c>
      <c r="B5" s="900"/>
      <c r="C5" s="901" t="s">
        <v>543</v>
      </c>
      <c r="D5" s="693"/>
      <c r="E5" s="693"/>
      <c r="F5" s="693"/>
      <c r="G5" s="693"/>
      <c r="H5" s="693"/>
      <c r="I5" s="693"/>
      <c r="J5" s="693"/>
      <c r="K5" s="693"/>
      <c r="L5" s="693"/>
      <c r="M5" s="693"/>
      <c r="N5" s="676"/>
      <c r="O5" s="563"/>
      <c r="P5" s="563"/>
      <c r="Q5" s="563"/>
      <c r="R5" s="563"/>
    </row>
    <row r="6" spans="1:18" ht="12" customHeight="1">
      <c r="C6" s="693"/>
      <c r="D6" s="693"/>
      <c r="E6" s="693"/>
      <c r="F6" s="693"/>
      <c r="G6" s="693"/>
      <c r="H6" s="693"/>
      <c r="I6" s="693"/>
      <c r="J6" s="693"/>
      <c r="K6" s="693"/>
      <c r="L6" s="693"/>
      <c r="M6" s="693"/>
      <c r="N6" s="676"/>
      <c r="O6" s="563"/>
      <c r="P6" s="563"/>
      <c r="Q6" s="563"/>
      <c r="R6" s="563"/>
    </row>
    <row r="7" spans="1:18" ht="12" customHeight="1">
      <c r="B7" s="533" t="s">
        <v>1384</v>
      </c>
      <c r="C7" s="532" t="s">
        <v>2216</v>
      </c>
      <c r="D7" s="693"/>
      <c r="E7" s="693"/>
      <c r="F7" s="693"/>
      <c r="G7" s="693"/>
      <c r="H7" s="693"/>
      <c r="I7" s="693"/>
      <c r="J7" s="693"/>
      <c r="K7" s="693"/>
      <c r="L7" s="693"/>
      <c r="M7" s="693"/>
      <c r="N7" s="676"/>
      <c r="O7" s="563"/>
      <c r="P7" s="563"/>
      <c r="Q7" s="563"/>
      <c r="R7" s="563"/>
    </row>
    <row r="8" spans="1:18" ht="12" customHeight="1">
      <c r="C8" s="693"/>
      <c r="D8" s="693"/>
      <c r="E8" s="693"/>
      <c r="F8" s="693"/>
      <c r="G8" s="693"/>
      <c r="H8" s="693"/>
      <c r="I8" s="693"/>
      <c r="J8" s="693"/>
      <c r="K8" s="693"/>
      <c r="L8" s="693"/>
      <c r="M8" s="693"/>
      <c r="N8" s="676"/>
      <c r="O8" s="563"/>
      <c r="P8" s="563"/>
      <c r="Q8" s="563"/>
      <c r="R8" s="563"/>
    </row>
    <row r="9" spans="1:18" ht="15">
      <c r="C9" s="1519" t="s">
        <v>1049</v>
      </c>
      <c r="D9" s="1519"/>
      <c r="E9" s="1519"/>
      <c r="F9" s="1519"/>
      <c r="G9" s="1519"/>
      <c r="H9" s="1519"/>
      <c r="I9" s="1519"/>
      <c r="J9" s="1519"/>
      <c r="K9" s="1519"/>
      <c r="L9" s="1519"/>
      <c r="M9" s="1519"/>
      <c r="N9" s="1519"/>
      <c r="O9" s="1519"/>
      <c r="P9" s="563"/>
      <c r="Q9" s="563"/>
      <c r="R9" s="563"/>
    </row>
    <row r="10" spans="1:18" ht="12.75" customHeight="1">
      <c r="C10" s="810"/>
      <c r="D10" s="810"/>
      <c r="E10" s="810"/>
      <c r="F10" s="810"/>
      <c r="G10" s="810"/>
      <c r="H10" s="810"/>
      <c r="I10" s="810"/>
      <c r="J10" s="810"/>
      <c r="K10" s="810"/>
      <c r="L10" s="810"/>
      <c r="M10" s="810"/>
      <c r="N10" s="810"/>
      <c r="O10" s="563"/>
      <c r="P10" s="563"/>
      <c r="Q10" s="563"/>
      <c r="R10" s="563"/>
    </row>
    <row r="11" spans="1:18" ht="38.25" customHeight="1">
      <c r="C11" s="1389" t="s">
        <v>2217</v>
      </c>
      <c r="D11" s="1389"/>
      <c r="E11" s="1389"/>
      <c r="F11" s="1389"/>
      <c r="G11" s="1389"/>
      <c r="H11" s="1389"/>
      <c r="I11" s="1389"/>
      <c r="J11" s="1389"/>
      <c r="K11" s="1389"/>
      <c r="L11" s="1389"/>
      <c r="M11" s="1389"/>
      <c r="N11" s="1389"/>
      <c r="O11" s="1389"/>
      <c r="P11" s="563"/>
      <c r="Q11" s="563"/>
      <c r="R11" s="563"/>
    </row>
    <row r="12" spans="1:18" ht="12.75" customHeight="1">
      <c r="C12" s="810"/>
      <c r="D12" s="810"/>
      <c r="E12" s="810"/>
      <c r="F12" s="810"/>
      <c r="G12" s="810"/>
      <c r="H12" s="810"/>
      <c r="I12" s="810"/>
      <c r="J12" s="810"/>
      <c r="K12" s="810"/>
      <c r="L12" s="810"/>
      <c r="M12" s="810"/>
      <c r="N12" s="810"/>
      <c r="O12" s="563"/>
      <c r="P12" s="563"/>
      <c r="Q12" s="563"/>
      <c r="R12" s="563"/>
    </row>
    <row r="13" spans="1:18">
      <c r="C13" s="533" t="s">
        <v>1047</v>
      </c>
    </row>
    <row r="15" spans="1:18" ht="90.75" customHeight="1">
      <c r="C15" s="1213" t="s">
        <v>3610</v>
      </c>
      <c r="D15" s="1213"/>
      <c r="E15" s="1213"/>
      <c r="F15" s="1213"/>
      <c r="G15" s="1213"/>
      <c r="H15" s="1213"/>
      <c r="I15" s="1213"/>
      <c r="J15" s="1213"/>
      <c r="K15" s="1213"/>
      <c r="L15" s="1213"/>
      <c r="M15" s="1213"/>
      <c r="N15" s="1213"/>
      <c r="O15" s="1213"/>
    </row>
    <row r="17" spans="3:16" ht="26.25" customHeight="1">
      <c r="C17" s="1384" t="s">
        <v>2218</v>
      </c>
      <c r="D17" s="1384"/>
      <c r="E17" s="1384"/>
      <c r="F17" s="1384"/>
      <c r="G17" s="1384"/>
      <c r="H17" s="1384"/>
      <c r="I17" s="1384"/>
      <c r="J17" s="1384"/>
      <c r="K17" s="1384"/>
      <c r="L17" s="1384"/>
      <c r="M17" s="1384"/>
      <c r="N17" s="1384"/>
      <c r="O17" s="1384"/>
    </row>
    <row r="19" spans="3:16">
      <c r="C19" s="677" t="s">
        <v>1781</v>
      </c>
      <c r="P19" s="678"/>
    </row>
    <row r="20" spans="3:16">
      <c r="C20" s="804" t="s">
        <v>1624</v>
      </c>
      <c r="P20" s="678"/>
    </row>
    <row r="21" spans="3:16">
      <c r="C21" s="1520"/>
      <c r="D21" s="1521"/>
      <c r="E21" s="1521"/>
      <c r="F21" s="1521"/>
      <c r="G21" s="1521"/>
      <c r="H21" s="1521"/>
      <c r="I21" s="1521"/>
      <c r="J21" s="1521"/>
      <c r="K21" s="1521"/>
      <c r="L21" s="1521"/>
      <c r="M21" s="1521"/>
      <c r="N21" s="1522"/>
      <c r="P21" s="678"/>
    </row>
    <row r="22" spans="3:16">
      <c r="C22" s="1523"/>
      <c r="D22" s="1221"/>
      <c r="E22" s="1221"/>
      <c r="F22" s="1221"/>
      <c r="G22" s="1221"/>
      <c r="H22" s="1221"/>
      <c r="I22" s="1221"/>
      <c r="J22" s="1221"/>
      <c r="K22" s="1221"/>
      <c r="L22" s="1221"/>
      <c r="M22" s="1221"/>
      <c r="N22" s="1524"/>
      <c r="P22" s="678"/>
    </row>
    <row r="23" spans="3:16">
      <c r="C23" s="1525"/>
      <c r="D23" s="1526"/>
      <c r="E23" s="1526"/>
      <c r="F23" s="1526"/>
      <c r="G23" s="1526"/>
      <c r="H23" s="1526"/>
      <c r="I23" s="1526"/>
      <c r="J23" s="1526"/>
      <c r="K23" s="1526"/>
      <c r="L23" s="1526"/>
      <c r="M23" s="1526"/>
      <c r="N23" s="1527"/>
      <c r="P23" s="678"/>
    </row>
    <row r="24" spans="3:16">
      <c r="P24" s="678"/>
    </row>
    <row r="25" spans="3:16" ht="25.5" customHeight="1">
      <c r="C25" s="1528" t="s">
        <v>2219</v>
      </c>
      <c r="D25" s="1528"/>
      <c r="E25" s="1528"/>
      <c r="F25" s="1528"/>
      <c r="G25" s="1528"/>
      <c r="H25" s="1528"/>
      <c r="I25" s="1528"/>
      <c r="J25" s="1528"/>
      <c r="K25" s="1528"/>
      <c r="L25" s="1528"/>
      <c r="M25" s="1528"/>
      <c r="N25" s="1528"/>
      <c r="O25" s="1528"/>
      <c r="P25" s="678"/>
    </row>
    <row r="26" spans="3:16">
      <c r="P26" s="678"/>
    </row>
    <row r="27" spans="3:16">
      <c r="C27" s="679" t="s">
        <v>3611</v>
      </c>
    </row>
    <row r="29" spans="3:16">
      <c r="C29" s="679"/>
      <c r="D29" s="531" t="s">
        <v>1782</v>
      </c>
      <c r="K29" s="1203" t="s">
        <v>1783</v>
      </c>
    </row>
    <row r="30" spans="3:16">
      <c r="C30" s="679"/>
      <c r="D30" s="531" t="s">
        <v>1784</v>
      </c>
      <c r="K30" s="1203" t="s">
        <v>1783</v>
      </c>
    </row>
    <row r="31" spans="3:16">
      <c r="C31" s="679"/>
      <c r="D31" s="531" t="s">
        <v>1785</v>
      </c>
      <c r="K31" s="1203" t="s">
        <v>1783</v>
      </c>
    </row>
    <row r="32" spans="3:16" ht="7.5" customHeight="1">
      <c r="C32" s="679"/>
      <c r="K32" s="691"/>
    </row>
    <row r="33" spans="3:15" ht="13.5" thickBot="1">
      <c r="K33" s="680">
        <f>SUM(K29:K32)</f>
        <v>0</v>
      </c>
    </row>
    <row r="34" spans="3:15" ht="13.5" thickTop="1"/>
    <row r="35" spans="3:15" ht="51" customHeight="1">
      <c r="C35" s="1213" t="s">
        <v>3612</v>
      </c>
      <c r="D35" s="1213"/>
      <c r="E35" s="1213"/>
      <c r="F35" s="1213"/>
      <c r="G35" s="1213"/>
      <c r="H35" s="1213"/>
      <c r="I35" s="1213"/>
      <c r="J35" s="1213"/>
      <c r="K35" s="1213"/>
      <c r="L35" s="1213"/>
      <c r="M35" s="1213"/>
      <c r="N35" s="1213"/>
      <c r="O35" s="1213"/>
    </row>
    <row r="37" spans="3:15" ht="26.25" customHeight="1">
      <c r="C37" s="1213" t="s">
        <v>3613</v>
      </c>
      <c r="D37" s="1213"/>
      <c r="E37" s="1213"/>
      <c r="F37" s="1213"/>
      <c r="G37" s="1213"/>
      <c r="H37" s="1213"/>
      <c r="I37" s="1213"/>
      <c r="J37" s="1213"/>
      <c r="K37" s="1213"/>
      <c r="L37" s="1213"/>
      <c r="M37" s="1213"/>
      <c r="N37" s="1213"/>
      <c r="O37" s="1213"/>
    </row>
    <row r="39" spans="3:15" ht="13.5" customHeight="1">
      <c r="D39" s="678"/>
    </row>
    <row r="40" spans="3:15" ht="13.5" customHeight="1">
      <c r="D40" s="531" t="s">
        <v>1786</v>
      </c>
      <c r="I40" s="690">
        <v>0</v>
      </c>
    </row>
    <row r="41" spans="3:15" ht="13.5" customHeight="1">
      <c r="D41" s="531" t="s">
        <v>1787</v>
      </c>
      <c r="I41" s="690">
        <v>0</v>
      </c>
    </row>
    <row r="42" spans="3:15" ht="13.5" customHeight="1">
      <c r="D42" s="531" t="s">
        <v>1807</v>
      </c>
      <c r="I42" s="690">
        <v>0</v>
      </c>
      <c r="J42" s="531" t="s">
        <v>1863</v>
      </c>
    </row>
    <row r="43" spans="3:15" ht="13.5" customHeight="1">
      <c r="D43" s="531" t="s">
        <v>1788</v>
      </c>
      <c r="I43" s="690">
        <v>0</v>
      </c>
      <c r="J43" s="531" t="s">
        <v>1864</v>
      </c>
    </row>
    <row r="44" spans="3:15" ht="13.5" customHeight="1">
      <c r="E44" s="579"/>
      <c r="I44" s="691"/>
      <c r="J44" s="531" t="s">
        <v>1808</v>
      </c>
    </row>
    <row r="45" spans="3:15" ht="13.5" customHeight="1"/>
    <row r="46" spans="3:15">
      <c r="C46" s="677" t="s">
        <v>1790</v>
      </c>
      <c r="D46" s="677"/>
      <c r="E46" s="677"/>
      <c r="F46" s="677"/>
      <c r="G46" s="677"/>
      <c r="H46" s="677"/>
      <c r="I46" s="677"/>
      <c r="J46" s="677"/>
    </row>
    <row r="47" spans="3:15">
      <c r="C47" s="677"/>
      <c r="D47" s="677" t="s">
        <v>1791</v>
      </c>
      <c r="E47" s="677"/>
      <c r="F47" s="677"/>
      <c r="G47" s="677"/>
      <c r="H47" s="677"/>
      <c r="I47" s="677"/>
      <c r="J47" s="677"/>
    </row>
    <row r="48" spans="3:15">
      <c r="C48" s="677"/>
      <c r="D48" s="677" t="s">
        <v>1792</v>
      </c>
      <c r="E48" s="677"/>
      <c r="F48" s="677"/>
      <c r="G48" s="677"/>
      <c r="H48" s="677"/>
      <c r="I48" s="677"/>
      <c r="J48" s="677"/>
    </row>
    <row r="49" spans="3:11">
      <c r="C49" s="677"/>
      <c r="D49" s="677" t="s">
        <v>1793</v>
      </c>
      <c r="E49" s="677"/>
      <c r="F49" s="677"/>
      <c r="G49" s="677"/>
      <c r="H49" s="677"/>
      <c r="I49" s="677"/>
      <c r="J49" s="677"/>
    </row>
    <row r="50" spans="3:11">
      <c r="C50" s="677"/>
      <c r="D50" s="677" t="s">
        <v>1794</v>
      </c>
      <c r="E50" s="677"/>
      <c r="F50" s="677"/>
      <c r="G50" s="677"/>
      <c r="H50" s="677"/>
      <c r="I50" s="677"/>
      <c r="J50" s="677"/>
    </row>
    <row r="51" spans="3:11">
      <c r="C51" s="677"/>
      <c r="D51" s="677" t="s">
        <v>1795</v>
      </c>
      <c r="E51" s="677"/>
      <c r="F51" s="677"/>
      <c r="G51" s="677"/>
      <c r="H51" s="677"/>
      <c r="I51" s="677"/>
      <c r="J51" s="677"/>
    </row>
    <row r="52" spans="3:11">
      <c r="C52" s="677"/>
      <c r="D52" s="677" t="s">
        <v>1796</v>
      </c>
      <c r="E52" s="677"/>
      <c r="F52" s="677"/>
      <c r="G52" s="677"/>
      <c r="H52" s="677"/>
      <c r="I52" s="677"/>
      <c r="J52" s="677"/>
    </row>
    <row r="53" spans="3:11">
      <c r="C53" s="677"/>
      <c r="D53" s="677" t="s">
        <v>1797</v>
      </c>
      <c r="E53" s="677"/>
      <c r="F53" s="677"/>
      <c r="G53" s="677"/>
      <c r="H53" s="677"/>
      <c r="I53" s="677"/>
      <c r="J53" s="677"/>
    </row>
    <row r="54" spans="3:11">
      <c r="C54" s="677"/>
      <c r="D54" s="677" t="s">
        <v>1787</v>
      </c>
      <c r="E54" s="677"/>
      <c r="F54" s="677"/>
      <c r="G54" s="677"/>
      <c r="H54" s="677"/>
      <c r="I54" s="677"/>
      <c r="J54" s="677"/>
    </row>
    <row r="55" spans="3:11">
      <c r="C55" s="677"/>
      <c r="D55" s="677" t="s">
        <v>1798</v>
      </c>
      <c r="E55" s="677"/>
      <c r="F55" s="677"/>
      <c r="G55" s="677"/>
      <c r="H55" s="677"/>
      <c r="I55" s="677"/>
      <c r="J55" s="677"/>
    </row>
    <row r="56" spans="3:11">
      <c r="C56" s="677" t="s">
        <v>1799</v>
      </c>
      <c r="D56" s="678"/>
    </row>
    <row r="57" spans="3:11">
      <c r="C57" s="677" t="s">
        <v>1800</v>
      </c>
      <c r="D57" s="678"/>
    </row>
    <row r="58" spans="3:11">
      <c r="C58" s="677"/>
      <c r="D58" s="678"/>
    </row>
    <row r="60" spans="3:11">
      <c r="C60" s="679" t="s">
        <v>1811</v>
      </c>
    </row>
    <row r="61" spans="3:11">
      <c r="K61" s="691" t="s">
        <v>1812</v>
      </c>
    </row>
    <row r="62" spans="3:11" ht="13.5" thickBot="1">
      <c r="K62" s="681" t="s">
        <v>1813</v>
      </c>
    </row>
    <row r="64" spans="3:11">
      <c r="E64" s="531" t="s">
        <v>3614</v>
      </c>
      <c r="K64" s="685">
        <v>0</v>
      </c>
    </row>
    <row r="65" spans="3:15">
      <c r="E65" s="531" t="s">
        <v>1814</v>
      </c>
    </row>
    <row r="66" spans="3:15">
      <c r="F66" s="531" t="s">
        <v>1688</v>
      </c>
      <c r="K66" s="685"/>
    </row>
    <row r="67" spans="3:15">
      <c r="F67" s="531" t="s">
        <v>301</v>
      </c>
      <c r="K67" s="685">
        <v>0</v>
      </c>
    </row>
    <row r="68" spans="3:15">
      <c r="F68" s="531" t="s">
        <v>1815</v>
      </c>
      <c r="K68" s="685"/>
    </row>
    <row r="69" spans="3:15">
      <c r="F69" s="531" t="s">
        <v>1771</v>
      </c>
      <c r="K69" s="685">
        <v>0</v>
      </c>
    </row>
    <row r="70" spans="3:15">
      <c r="F70" s="531" t="s">
        <v>1816</v>
      </c>
      <c r="K70" s="685">
        <v>0</v>
      </c>
    </row>
    <row r="71" spans="3:15">
      <c r="F71" s="531" t="s">
        <v>732</v>
      </c>
      <c r="K71" s="685">
        <v>0</v>
      </c>
    </row>
    <row r="72" spans="3:15">
      <c r="G72" s="531" t="s">
        <v>1817</v>
      </c>
      <c r="K72" s="686">
        <f>SUM(K66:K71)</f>
        <v>0</v>
      </c>
    </row>
    <row r="73" spans="3:15">
      <c r="E73" s="531" t="s">
        <v>3614</v>
      </c>
      <c r="K73" s="686">
        <f>K64+K72</f>
        <v>0</v>
      </c>
    </row>
    <row r="75" spans="3:15" ht="37.5" customHeight="1">
      <c r="C75" s="1528" t="s">
        <v>3615</v>
      </c>
      <c r="D75" s="1528"/>
      <c r="E75" s="1528"/>
      <c r="F75" s="1528"/>
      <c r="G75" s="1528"/>
      <c r="H75" s="1528"/>
      <c r="I75" s="1528"/>
      <c r="J75" s="1528"/>
      <c r="K75" s="1528"/>
      <c r="L75" s="1528"/>
      <c r="M75" s="1528"/>
      <c r="N75" s="1528"/>
      <c r="O75" s="1528"/>
    </row>
    <row r="77" spans="3:15">
      <c r="G77" s="691" t="s">
        <v>1605</v>
      </c>
      <c r="I77" s="691" t="s">
        <v>1801</v>
      </c>
      <c r="K77" s="691" t="s">
        <v>1607</v>
      </c>
    </row>
    <row r="78" spans="3:15" ht="13.5" thickBot="1">
      <c r="G78" s="681" t="s">
        <v>1802</v>
      </c>
      <c r="I78" s="681" t="s">
        <v>1802</v>
      </c>
      <c r="K78" s="681" t="s">
        <v>1802</v>
      </c>
    </row>
    <row r="80" spans="3:15">
      <c r="E80" s="531" t="s">
        <v>1769</v>
      </c>
      <c r="G80" s="682">
        <v>0</v>
      </c>
      <c r="I80" s="682">
        <v>0</v>
      </c>
      <c r="K80" s="682">
        <v>0</v>
      </c>
    </row>
    <row r="82" spans="3:15" ht="40.5" customHeight="1">
      <c r="C82" s="1528" t="s">
        <v>3616</v>
      </c>
      <c r="D82" s="1528"/>
      <c r="E82" s="1528"/>
      <c r="F82" s="1528"/>
      <c r="G82" s="1528"/>
      <c r="H82" s="1528"/>
      <c r="I82" s="1528"/>
      <c r="J82" s="1528"/>
      <c r="K82" s="1528"/>
      <c r="L82" s="1528"/>
      <c r="M82" s="1528"/>
      <c r="N82" s="1528"/>
      <c r="O82" s="1528"/>
    </row>
    <row r="85" spans="3:15">
      <c r="G85" s="691"/>
      <c r="I85" s="691" t="s">
        <v>1803</v>
      </c>
    </row>
    <row r="86" spans="3:15">
      <c r="G86" s="691" t="s">
        <v>1605</v>
      </c>
      <c r="I86" s="691" t="s">
        <v>1804</v>
      </c>
      <c r="K86" s="691" t="s">
        <v>1607</v>
      </c>
    </row>
    <row r="87" spans="3:15" ht="13.5" thickBot="1">
      <c r="G87" s="681" t="s">
        <v>1802</v>
      </c>
      <c r="I87" s="681" t="s">
        <v>1805</v>
      </c>
      <c r="K87" s="681" t="s">
        <v>1802</v>
      </c>
    </row>
    <row r="89" spans="3:15">
      <c r="E89" s="531" t="s">
        <v>1769</v>
      </c>
      <c r="G89" s="682">
        <v>0</v>
      </c>
      <c r="I89" s="682">
        <v>0</v>
      </c>
      <c r="K89" s="682">
        <v>0</v>
      </c>
    </row>
    <row r="91" spans="3:15" ht="14.25" customHeight="1">
      <c r="C91" s="1529" t="s">
        <v>1825</v>
      </c>
      <c r="D91" s="1529"/>
      <c r="E91" s="1529"/>
      <c r="F91" s="1529"/>
      <c r="G91" s="1529"/>
      <c r="H91" s="1529"/>
      <c r="I91" s="1529"/>
      <c r="J91" s="1529"/>
      <c r="K91" s="1529"/>
      <c r="L91" s="1529"/>
      <c r="M91" s="1529"/>
      <c r="N91" s="1529"/>
      <c r="O91" s="1529"/>
    </row>
    <row r="92" spans="3:15">
      <c r="C92" s="677"/>
    </row>
    <row r="93" spans="3:15" ht="66" customHeight="1">
      <c r="C93" s="1528" t="s">
        <v>3617</v>
      </c>
      <c r="D93" s="1528"/>
      <c r="E93" s="1528"/>
      <c r="F93" s="1528"/>
      <c r="G93" s="1528"/>
      <c r="H93" s="1528"/>
      <c r="I93" s="1528"/>
      <c r="J93" s="1528"/>
      <c r="K93" s="1528"/>
      <c r="L93" s="1528"/>
      <c r="M93" s="1528"/>
      <c r="N93" s="1528"/>
      <c r="O93" s="1528"/>
    </row>
    <row r="94" spans="3:15">
      <c r="C94" s="677"/>
    </row>
    <row r="95" spans="3:15">
      <c r="C95" s="531" t="s">
        <v>1865</v>
      </c>
    </row>
    <row r="96" spans="3:15">
      <c r="C96" s="531" t="s">
        <v>3618</v>
      </c>
    </row>
    <row r="97" spans="3:15">
      <c r="C97" s="531" t="s">
        <v>1866</v>
      </c>
    </row>
    <row r="99" spans="3:15">
      <c r="I99" s="691" t="s">
        <v>1818</v>
      </c>
      <c r="J99" s="691"/>
      <c r="L99" s="691" t="s">
        <v>1819</v>
      </c>
    </row>
    <row r="100" spans="3:15">
      <c r="I100" s="691" t="s">
        <v>1820</v>
      </c>
      <c r="J100" s="691"/>
      <c r="L100" s="691" t="s">
        <v>1820</v>
      </c>
    </row>
    <row r="101" spans="3:15">
      <c r="I101" s="691"/>
      <c r="K101" s="691"/>
    </row>
    <row r="102" spans="3:15">
      <c r="E102" s="531" t="s">
        <v>1821</v>
      </c>
    </row>
    <row r="103" spans="3:15">
      <c r="F103" s="531" t="s">
        <v>1822</v>
      </c>
      <c r="I103" s="685">
        <v>0</v>
      </c>
      <c r="L103" s="685">
        <v>0</v>
      </c>
    </row>
    <row r="105" spans="3:15">
      <c r="E105" s="531" t="s">
        <v>1823</v>
      </c>
    </row>
    <row r="106" spans="3:15">
      <c r="F106" s="531" t="s">
        <v>1824</v>
      </c>
      <c r="I106" s="685">
        <v>0</v>
      </c>
      <c r="L106" s="685">
        <v>0</v>
      </c>
    </row>
    <row r="108" spans="3:15" ht="13.5" thickBot="1">
      <c r="F108" s="531" t="s">
        <v>777</v>
      </c>
      <c r="I108" s="687">
        <f>I103+I106</f>
        <v>0</v>
      </c>
      <c r="L108" s="687">
        <f>L103+L106</f>
        <v>0</v>
      </c>
    </row>
    <row r="109" spans="3:15" ht="13.5" thickTop="1"/>
    <row r="110" spans="3:15" ht="25.5" customHeight="1">
      <c r="C110" s="1213" t="s">
        <v>2220</v>
      </c>
      <c r="D110" s="1213"/>
      <c r="E110" s="1213"/>
      <c r="F110" s="1213"/>
      <c r="G110" s="1213"/>
      <c r="H110" s="1213"/>
      <c r="I110" s="1213"/>
      <c r="J110" s="1213"/>
      <c r="K110" s="1213"/>
      <c r="L110" s="1213"/>
      <c r="M110" s="1213"/>
      <c r="N110" s="1213"/>
      <c r="O110" s="1213"/>
    </row>
    <row r="112" spans="3:15">
      <c r="F112" s="531" t="s">
        <v>3619</v>
      </c>
    </row>
    <row r="113" spans="6:9">
      <c r="F113" s="678" t="s">
        <v>1789</v>
      </c>
      <c r="I113" s="685">
        <v>0</v>
      </c>
    </row>
    <row r="114" spans="6:9">
      <c r="F114" s="678" t="s">
        <v>1789</v>
      </c>
      <c r="I114" s="685">
        <v>0</v>
      </c>
    </row>
    <row r="115" spans="6:9">
      <c r="F115" s="678" t="s">
        <v>1789</v>
      </c>
      <c r="I115" s="685">
        <v>0</v>
      </c>
    </row>
    <row r="116" spans="6:9">
      <c r="F116" s="678" t="s">
        <v>1789</v>
      </c>
      <c r="I116" s="685">
        <v>0</v>
      </c>
    </row>
    <row r="117" spans="6:9">
      <c r="F117" s="678" t="s">
        <v>1789</v>
      </c>
      <c r="I117" s="685">
        <v>0</v>
      </c>
    </row>
    <row r="118" spans="6:9">
      <c r="F118" s="531" t="s">
        <v>1585</v>
      </c>
      <c r="I118" s="685">
        <v>0</v>
      </c>
    </row>
  </sheetData>
  <mergeCells count="18">
    <mergeCell ref="C110:O110"/>
    <mergeCell ref="C17:O17"/>
    <mergeCell ref="C21:N21"/>
    <mergeCell ref="C22:N22"/>
    <mergeCell ref="C23:N23"/>
    <mergeCell ref="C25:O25"/>
    <mergeCell ref="C35:O35"/>
    <mergeCell ref="C37:O37"/>
    <mergeCell ref="C75:O75"/>
    <mergeCell ref="C82:O82"/>
    <mergeCell ref="C91:O91"/>
    <mergeCell ref="C93:O93"/>
    <mergeCell ref="C15:O15"/>
    <mergeCell ref="A1:O1"/>
    <mergeCell ref="A2:O2"/>
    <mergeCell ref="A3:O3"/>
    <mergeCell ref="C9:O9"/>
    <mergeCell ref="C11:O11"/>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sqref="A1:O1"/>
    </sheetView>
  </sheetViews>
  <sheetFormatPr defaultColWidth="9.140625" defaultRowHeight="12.75"/>
  <cols>
    <col min="1" max="2" width="3.7109375" style="531" customWidth="1"/>
    <col min="3" max="4" width="9.140625" style="531"/>
    <col min="5" max="5" width="9.140625" style="531" customWidth="1"/>
    <col min="6" max="6" width="9.140625" style="531"/>
    <col min="7" max="7" width="9.140625" style="531" customWidth="1"/>
    <col min="8" max="8" width="9.140625" style="531"/>
    <col min="9" max="11" width="9.140625" style="531" customWidth="1"/>
    <col min="12" max="12" width="9.140625" style="531"/>
    <col min="13" max="13" width="9.140625" style="531" customWidth="1"/>
    <col min="14" max="16384" width="9.140625" style="531"/>
  </cols>
  <sheetData>
    <row r="1" spans="1:19" ht="18">
      <c r="A1" s="1453" t="str">
        <f>'COVER PAGE'!A9</f>
        <v>LOCAL GOVERNMENT NAME:</v>
      </c>
      <c r="B1" s="1453"/>
      <c r="C1" s="1453"/>
      <c r="D1" s="1453"/>
      <c r="E1" s="1453"/>
      <c r="F1" s="1453"/>
      <c r="G1" s="1453"/>
      <c r="H1" s="1453"/>
      <c r="I1" s="1453"/>
      <c r="J1" s="1453"/>
      <c r="K1" s="1453"/>
      <c r="L1" s="1453"/>
      <c r="M1" s="1453"/>
      <c r="N1" s="1453"/>
      <c r="O1" s="1453"/>
    </row>
    <row r="2" spans="1:19" ht="18">
      <c r="A2" s="1453" t="s">
        <v>927</v>
      </c>
      <c r="B2" s="1453"/>
      <c r="C2" s="1453"/>
      <c r="D2" s="1453"/>
      <c r="E2" s="1453"/>
      <c r="F2" s="1453"/>
      <c r="G2" s="1453"/>
      <c r="H2" s="1453"/>
      <c r="I2" s="1453"/>
      <c r="J2" s="1453"/>
      <c r="K2" s="1453"/>
      <c r="L2" s="1453"/>
      <c r="M2" s="1453"/>
      <c r="N2" s="1453"/>
      <c r="O2" s="1453"/>
    </row>
    <row r="3" spans="1:19" ht="18">
      <c r="A3" s="1498" t="str">
        <f>'COVER PAGE'!A30</f>
        <v>FISCAL YEAR ENDING JUNE 30, 2026</v>
      </c>
      <c r="B3" s="1498"/>
      <c r="C3" s="1498"/>
      <c r="D3" s="1498"/>
      <c r="E3" s="1498"/>
      <c r="F3" s="1498"/>
      <c r="G3" s="1498"/>
      <c r="H3" s="1498"/>
      <c r="I3" s="1498"/>
      <c r="J3" s="1498"/>
      <c r="K3" s="1498"/>
      <c r="L3" s="1498"/>
      <c r="M3" s="1498"/>
      <c r="N3" s="1498"/>
      <c r="O3" s="1498"/>
      <c r="P3" s="563"/>
      <c r="Q3" s="563"/>
      <c r="R3" s="563"/>
    </row>
    <row r="4" spans="1:19" ht="12" customHeight="1">
      <c r="C4" s="693"/>
      <c r="D4" s="693"/>
      <c r="E4" s="693"/>
      <c r="F4" s="693"/>
      <c r="G4" s="693"/>
      <c r="H4" s="693"/>
      <c r="I4" s="693"/>
      <c r="J4" s="693"/>
      <c r="K4" s="693"/>
      <c r="L4" s="693"/>
      <c r="M4" s="693"/>
      <c r="N4" s="676"/>
      <c r="O4" s="563"/>
      <c r="P4" s="563"/>
      <c r="Q4" s="563"/>
      <c r="R4" s="563"/>
    </row>
    <row r="5" spans="1:19" ht="12" customHeight="1">
      <c r="A5" s="900" t="s">
        <v>57</v>
      </c>
      <c r="B5" s="903"/>
      <c r="C5" s="901" t="s">
        <v>543</v>
      </c>
      <c r="D5" s="693"/>
      <c r="E5" s="693"/>
      <c r="F5" s="693"/>
      <c r="G5" s="693"/>
      <c r="H5" s="693"/>
      <c r="I5" s="693"/>
      <c r="J5" s="693"/>
      <c r="K5" s="693"/>
      <c r="L5" s="693"/>
      <c r="M5" s="693"/>
      <c r="N5" s="676"/>
      <c r="O5" s="563"/>
      <c r="P5" s="563"/>
      <c r="Q5" s="563"/>
      <c r="R5" s="563"/>
    </row>
    <row r="6" spans="1:19" ht="12" customHeight="1">
      <c r="C6" s="693"/>
      <c r="D6" s="693"/>
      <c r="E6" s="693"/>
      <c r="F6" s="693"/>
      <c r="G6" s="693"/>
      <c r="H6" s="693"/>
      <c r="I6" s="693"/>
      <c r="J6" s="693"/>
      <c r="K6" s="693"/>
      <c r="L6" s="693"/>
      <c r="M6" s="693"/>
      <c r="N6" s="676"/>
      <c r="O6" s="563"/>
      <c r="P6" s="563"/>
      <c r="Q6" s="563"/>
      <c r="R6" s="563"/>
    </row>
    <row r="7" spans="1:19" ht="12" customHeight="1">
      <c r="B7" s="533" t="s">
        <v>2647</v>
      </c>
      <c r="C7" s="904" t="s">
        <v>2221</v>
      </c>
      <c r="D7" s="693"/>
      <c r="E7" s="693"/>
      <c r="F7" s="693"/>
      <c r="G7" s="693"/>
      <c r="H7" s="693"/>
      <c r="I7" s="693"/>
      <c r="J7" s="693"/>
      <c r="K7" s="693"/>
      <c r="L7" s="693"/>
      <c r="M7" s="693"/>
      <c r="N7" s="676"/>
      <c r="O7" s="563"/>
      <c r="P7" s="563"/>
      <c r="Q7" s="563"/>
      <c r="R7" s="563"/>
    </row>
    <row r="8" spans="1:19" ht="12" customHeight="1">
      <c r="C8" s="693"/>
      <c r="D8" s="693"/>
      <c r="E8" s="693"/>
      <c r="F8" s="693"/>
      <c r="G8" s="693"/>
      <c r="H8" s="693"/>
      <c r="I8" s="693"/>
      <c r="J8" s="693"/>
      <c r="K8" s="693"/>
      <c r="L8" s="693"/>
      <c r="M8" s="693"/>
      <c r="N8" s="676"/>
      <c r="O8" s="563"/>
      <c r="P8" s="563"/>
      <c r="Q8" s="563"/>
      <c r="R8" s="563"/>
    </row>
    <row r="9" spans="1:19" ht="15.75">
      <c r="C9" s="1530" t="s">
        <v>1049</v>
      </c>
      <c r="D9" s="1530"/>
      <c r="E9" s="1530"/>
      <c r="F9" s="1530"/>
      <c r="G9" s="1530"/>
      <c r="H9" s="1530"/>
      <c r="I9" s="1530"/>
      <c r="J9" s="1530"/>
      <c r="K9" s="1530"/>
      <c r="L9" s="1530"/>
      <c r="M9" s="1530"/>
      <c r="N9" s="1530"/>
      <c r="O9" s="1530"/>
      <c r="P9" s="563"/>
      <c r="Q9" s="563"/>
      <c r="R9" s="563"/>
    </row>
    <row r="10" spans="1:19">
      <c r="C10" s="694"/>
      <c r="D10" s="694"/>
      <c r="E10" s="694"/>
      <c r="F10" s="694"/>
      <c r="G10" s="694"/>
      <c r="H10" s="694"/>
      <c r="I10" s="694"/>
      <c r="J10" s="694"/>
      <c r="K10" s="694"/>
      <c r="L10" s="694"/>
      <c r="M10" s="694"/>
      <c r="O10" s="563"/>
      <c r="P10" s="563"/>
      <c r="Q10" s="563"/>
      <c r="R10" s="563"/>
    </row>
    <row r="11" spans="1:19" ht="39" customHeight="1">
      <c r="C11" s="1389" t="s">
        <v>2222</v>
      </c>
      <c r="D11" s="1389"/>
      <c r="E11" s="1389"/>
      <c r="F11" s="1389"/>
      <c r="G11" s="1389"/>
      <c r="H11" s="1389"/>
      <c r="I11" s="1389"/>
      <c r="J11" s="1389"/>
      <c r="K11" s="1389"/>
      <c r="L11" s="1389"/>
      <c r="M11" s="1389"/>
      <c r="N11" s="1389"/>
      <c r="O11" s="1389"/>
      <c r="P11" s="563"/>
      <c r="Q11" s="563"/>
      <c r="R11" s="563"/>
    </row>
    <row r="12" spans="1:19">
      <c r="C12" s="694"/>
      <c r="D12" s="694"/>
      <c r="E12" s="694"/>
      <c r="F12" s="694"/>
      <c r="G12" s="694"/>
      <c r="H12" s="694"/>
      <c r="I12" s="694"/>
      <c r="J12" s="694"/>
      <c r="K12" s="694"/>
      <c r="L12" s="694"/>
      <c r="M12" s="694"/>
      <c r="O12" s="563"/>
      <c r="P12" s="563"/>
      <c r="Q12" s="563"/>
      <c r="R12" s="563"/>
    </row>
    <row r="13" spans="1:19">
      <c r="C13" s="677"/>
      <c r="O13" s="563"/>
      <c r="P13" s="563"/>
      <c r="Q13" s="563"/>
      <c r="R13" s="563"/>
      <c r="S13" s="563"/>
    </row>
    <row r="14" spans="1:19">
      <c r="C14" s="533" t="s">
        <v>1047</v>
      </c>
    </row>
    <row r="16" spans="1:19" ht="90" customHeight="1">
      <c r="C16" s="1213" t="s">
        <v>3620</v>
      </c>
      <c r="D16" s="1213"/>
      <c r="E16" s="1213"/>
      <c r="F16" s="1213"/>
      <c r="G16" s="1213"/>
      <c r="H16" s="1213"/>
      <c r="I16" s="1213"/>
      <c r="J16" s="1213"/>
      <c r="K16" s="1213"/>
      <c r="L16" s="1213"/>
      <c r="M16" s="1213"/>
      <c r="N16" s="1213"/>
      <c r="O16" s="1213"/>
    </row>
    <row r="18" spans="3:16">
      <c r="C18" s="677" t="s">
        <v>1781</v>
      </c>
      <c r="P18" s="678"/>
    </row>
    <row r="19" spans="3:16">
      <c r="C19" s="679" t="s">
        <v>1624</v>
      </c>
      <c r="P19" s="678"/>
    </row>
    <row r="20" spans="3:16">
      <c r="C20" s="905"/>
      <c r="D20" s="906"/>
      <c r="E20" s="906"/>
      <c r="F20" s="906"/>
      <c r="G20" s="906"/>
      <c r="H20" s="906"/>
      <c r="I20" s="906"/>
      <c r="J20" s="906"/>
      <c r="K20" s="906"/>
      <c r="L20" s="907"/>
      <c r="P20" s="678"/>
    </row>
    <row r="21" spans="3:16">
      <c r="C21" s="892"/>
      <c r="D21" s="577"/>
      <c r="E21" s="577"/>
      <c r="F21" s="577"/>
      <c r="G21" s="577"/>
      <c r="H21" s="577"/>
      <c r="I21" s="577"/>
      <c r="J21" s="577"/>
      <c r="K21" s="577"/>
      <c r="L21" s="893"/>
      <c r="P21" s="678"/>
    </row>
    <row r="22" spans="3:16">
      <c r="P22" s="678"/>
    </row>
    <row r="23" spans="3:16" ht="25.5" customHeight="1">
      <c r="C23" s="1528" t="s">
        <v>2219</v>
      </c>
      <c r="D23" s="1528"/>
      <c r="E23" s="1528"/>
      <c r="F23" s="1528"/>
      <c r="G23" s="1528"/>
      <c r="H23" s="1528"/>
      <c r="I23" s="1528"/>
      <c r="J23" s="1528"/>
      <c r="K23" s="1528"/>
      <c r="L23" s="1528"/>
      <c r="M23" s="1528"/>
      <c r="N23" s="1528"/>
      <c r="O23" s="1528"/>
      <c r="P23" s="678"/>
    </row>
    <row r="24" spans="3:16">
      <c r="P24" s="678"/>
    </row>
    <row r="25" spans="3:16">
      <c r="C25" s="679" t="s">
        <v>3621</v>
      </c>
    </row>
    <row r="27" spans="3:16">
      <c r="C27" s="679"/>
      <c r="D27" s="531" t="s">
        <v>1782</v>
      </c>
      <c r="K27" s="1203" t="s">
        <v>1783</v>
      </c>
    </row>
    <row r="28" spans="3:16">
      <c r="C28" s="679"/>
      <c r="D28" s="531" t="s">
        <v>1784</v>
      </c>
      <c r="K28" s="1203" t="s">
        <v>1783</v>
      </c>
    </row>
    <row r="29" spans="3:16">
      <c r="C29" s="679"/>
      <c r="D29" s="531" t="s">
        <v>1785</v>
      </c>
      <c r="K29" s="1203" t="s">
        <v>1783</v>
      </c>
    </row>
    <row r="30" spans="3:16">
      <c r="C30" s="679"/>
      <c r="K30" s="691"/>
    </row>
    <row r="31" spans="3:16" ht="13.5" thickBot="1">
      <c r="K31" s="680">
        <f>SUM(K27:K30)</f>
        <v>0</v>
      </c>
    </row>
    <row r="32" spans="3:16" ht="13.5" thickTop="1"/>
    <row r="33" spans="3:15" ht="39" customHeight="1">
      <c r="C33" s="1213" t="s">
        <v>3622</v>
      </c>
      <c r="D33" s="1213"/>
      <c r="E33" s="1213"/>
      <c r="F33" s="1213"/>
      <c r="G33" s="1213"/>
      <c r="H33" s="1213"/>
      <c r="I33" s="1213"/>
      <c r="J33" s="1213"/>
      <c r="K33" s="1213"/>
      <c r="L33" s="1213"/>
      <c r="M33" s="1213"/>
      <c r="N33" s="1213"/>
      <c r="O33" s="1213"/>
    </row>
    <row r="35" spans="3:15" ht="26.25" customHeight="1">
      <c r="C35" s="1213" t="s">
        <v>3623</v>
      </c>
      <c r="D35" s="1213"/>
      <c r="E35" s="1213"/>
      <c r="F35" s="1213"/>
      <c r="G35" s="1213"/>
      <c r="H35" s="1213"/>
      <c r="I35" s="1213"/>
      <c r="J35" s="1213"/>
      <c r="K35" s="1213"/>
      <c r="L35" s="1213"/>
      <c r="M35" s="1213"/>
      <c r="N35" s="1213"/>
      <c r="O35" s="1213"/>
    </row>
    <row r="37" spans="3:15">
      <c r="D37" s="531" t="s">
        <v>1806</v>
      </c>
      <c r="G37" s="683"/>
      <c r="H37" s="690">
        <v>0</v>
      </c>
    </row>
    <row r="38" spans="3:15">
      <c r="D38" s="531" t="s">
        <v>1787</v>
      </c>
      <c r="G38" s="683"/>
      <c r="H38" s="690">
        <v>0</v>
      </c>
    </row>
    <row r="39" spans="3:15">
      <c r="D39" s="531" t="s">
        <v>1807</v>
      </c>
      <c r="G39" s="683"/>
      <c r="H39" s="690">
        <v>0</v>
      </c>
      <c r="I39" s="531" t="s">
        <v>1863</v>
      </c>
    </row>
    <row r="40" spans="3:15">
      <c r="D40" s="531" t="s">
        <v>1796</v>
      </c>
      <c r="G40" s="683"/>
      <c r="H40" s="690">
        <v>0</v>
      </c>
      <c r="I40" s="531" t="s">
        <v>1864</v>
      </c>
    </row>
    <row r="41" spans="3:15">
      <c r="G41" s="683"/>
      <c r="H41" s="684"/>
      <c r="I41" s="531" t="s">
        <v>1808</v>
      </c>
    </row>
    <row r="42" spans="3:15">
      <c r="D42" s="531" t="s">
        <v>1809</v>
      </c>
      <c r="G42" s="683"/>
      <c r="H42" s="690">
        <v>0</v>
      </c>
      <c r="I42" s="531" t="s">
        <v>1867</v>
      </c>
    </row>
    <row r="43" spans="3:15">
      <c r="G43" s="683"/>
      <c r="H43" s="684"/>
      <c r="I43" s="531" t="s">
        <v>1810</v>
      </c>
    </row>
    <row r="44" spans="3:15">
      <c r="G44" s="683"/>
      <c r="H44" s="684"/>
    </row>
    <row r="45" spans="3:15">
      <c r="C45" s="531" t="s">
        <v>3624</v>
      </c>
    </row>
    <row r="46" spans="3:15">
      <c r="C46" s="531" t="s">
        <v>3625</v>
      </c>
    </row>
    <row r="47" spans="3:15" ht="27" customHeight="1">
      <c r="C47" s="1213" t="s">
        <v>3626</v>
      </c>
      <c r="D47" s="1213"/>
      <c r="E47" s="1213"/>
      <c r="F47" s="1213"/>
      <c r="G47" s="1213"/>
      <c r="H47" s="1213"/>
      <c r="I47" s="1213"/>
      <c r="J47" s="1213"/>
      <c r="K47" s="1213"/>
      <c r="L47" s="1213"/>
      <c r="M47" s="1213"/>
      <c r="N47" s="1213"/>
      <c r="O47" s="1213"/>
    </row>
    <row r="49" spans="3:10">
      <c r="C49" s="679" t="s">
        <v>1811</v>
      </c>
    </row>
    <row r="50" spans="3:10">
      <c r="J50" s="691" t="s">
        <v>1812</v>
      </c>
    </row>
    <row r="51" spans="3:10" ht="13.5" thickBot="1">
      <c r="J51" s="681" t="s">
        <v>1813</v>
      </c>
    </row>
    <row r="53" spans="3:10">
      <c r="D53" s="531" t="s">
        <v>3614</v>
      </c>
      <c r="J53" s="685">
        <v>0</v>
      </c>
    </row>
    <row r="54" spans="3:10">
      <c r="D54" s="531" t="s">
        <v>1814</v>
      </c>
    </row>
    <row r="55" spans="3:10">
      <c r="E55" s="531" t="s">
        <v>1688</v>
      </c>
      <c r="J55" s="685">
        <v>0</v>
      </c>
    </row>
    <row r="56" spans="3:10">
      <c r="E56" s="531" t="s">
        <v>301</v>
      </c>
      <c r="J56" s="685">
        <v>0</v>
      </c>
    </row>
    <row r="57" spans="3:10">
      <c r="E57" s="531" t="s">
        <v>1815</v>
      </c>
      <c r="J57" s="685">
        <v>0</v>
      </c>
    </row>
    <row r="58" spans="3:10">
      <c r="E58" s="531" t="s">
        <v>1771</v>
      </c>
      <c r="J58" s="685">
        <v>0</v>
      </c>
    </row>
    <row r="59" spans="3:10">
      <c r="E59" s="531" t="s">
        <v>1816</v>
      </c>
      <c r="J59" s="685">
        <v>0</v>
      </c>
    </row>
    <row r="60" spans="3:10">
      <c r="E60" s="531" t="s">
        <v>732</v>
      </c>
      <c r="J60" s="685">
        <v>0</v>
      </c>
    </row>
    <row r="61" spans="3:10">
      <c r="F61" s="531" t="s">
        <v>1817</v>
      </c>
      <c r="J61" s="686">
        <f>SUM(J55:J60)</f>
        <v>0</v>
      </c>
    </row>
    <row r="62" spans="3:10">
      <c r="D62" s="531" t="s">
        <v>3627</v>
      </c>
      <c r="J62" s="686">
        <f>J53+J61</f>
        <v>0</v>
      </c>
    </row>
    <row r="64" spans="3:10">
      <c r="C64" s="531" t="s">
        <v>3628</v>
      </c>
    </row>
    <row r="65" spans="3:15" ht="14.25" customHeight="1">
      <c r="C65" s="1213" t="s">
        <v>3629</v>
      </c>
      <c r="D65" s="1213"/>
      <c r="E65" s="1213"/>
      <c r="F65" s="1213"/>
      <c r="G65" s="1213"/>
      <c r="H65" s="1213"/>
      <c r="I65" s="1213"/>
      <c r="J65" s="1213"/>
      <c r="K65" s="1213"/>
      <c r="L65" s="1213"/>
      <c r="M65" s="1213"/>
      <c r="N65" s="1213"/>
      <c r="O65" s="1213"/>
    </row>
    <row r="67" spans="3:15" ht="38.25" customHeight="1">
      <c r="C67" s="1528" t="s">
        <v>3630</v>
      </c>
      <c r="D67" s="1528"/>
      <c r="E67" s="1528"/>
      <c r="F67" s="1528"/>
      <c r="G67" s="1528"/>
      <c r="H67" s="1528"/>
      <c r="I67" s="1528"/>
      <c r="J67" s="1528"/>
      <c r="K67" s="1528"/>
      <c r="L67" s="1528"/>
      <c r="M67" s="1528"/>
      <c r="N67" s="1528"/>
      <c r="O67" s="1528"/>
    </row>
    <row r="69" spans="3:15">
      <c r="F69" s="691" t="s">
        <v>1605</v>
      </c>
      <c r="H69" s="691" t="s">
        <v>1801</v>
      </c>
      <c r="J69" s="691" t="s">
        <v>1607</v>
      </c>
    </row>
    <row r="70" spans="3:15" ht="13.5" thickBot="1">
      <c r="F70" s="681" t="s">
        <v>1802</v>
      </c>
      <c r="H70" s="681" t="s">
        <v>1802</v>
      </c>
      <c r="J70" s="681" t="s">
        <v>1802</v>
      </c>
    </row>
    <row r="72" spans="3:15">
      <c r="D72" s="531" t="s">
        <v>1769</v>
      </c>
      <c r="F72" s="685">
        <v>0</v>
      </c>
      <c r="H72" s="685">
        <v>0</v>
      </c>
      <c r="J72" s="685">
        <v>0</v>
      </c>
    </row>
    <row r="74" spans="3:15" ht="39" customHeight="1">
      <c r="C74" s="1528" t="s">
        <v>3631</v>
      </c>
      <c r="D74" s="1528"/>
      <c r="E74" s="1528"/>
      <c r="F74" s="1528"/>
      <c r="G74" s="1528"/>
      <c r="H74" s="1528"/>
      <c r="I74" s="1528"/>
      <c r="J74" s="1528"/>
      <c r="K74" s="1528"/>
      <c r="L74" s="1528"/>
      <c r="M74" s="1528"/>
      <c r="N74" s="1528"/>
      <c r="O74" s="1528"/>
    </row>
    <row r="76" spans="3:15">
      <c r="F76" s="691"/>
      <c r="H76" s="691" t="s">
        <v>1803</v>
      </c>
    </row>
    <row r="77" spans="3:15">
      <c r="F77" s="691" t="s">
        <v>1605</v>
      </c>
      <c r="H77" s="691" t="s">
        <v>1804</v>
      </c>
      <c r="J77" s="691" t="s">
        <v>1607</v>
      </c>
    </row>
    <row r="78" spans="3:15" ht="13.5" thickBot="1">
      <c r="F78" s="681" t="s">
        <v>1802</v>
      </c>
      <c r="H78" s="681" t="s">
        <v>1805</v>
      </c>
      <c r="J78" s="681" t="s">
        <v>1802</v>
      </c>
    </row>
    <row r="80" spans="3:15">
      <c r="D80" s="531" t="s">
        <v>1769</v>
      </c>
      <c r="F80" s="685">
        <v>0</v>
      </c>
      <c r="H80" s="685">
        <v>0</v>
      </c>
      <c r="J80" s="685">
        <v>0</v>
      </c>
    </row>
    <row r="82" spans="3:15" ht="24.75" customHeight="1">
      <c r="C82" s="1389" t="s">
        <v>1825</v>
      </c>
      <c r="D82" s="1389"/>
      <c r="E82" s="1389"/>
      <c r="F82" s="1389"/>
      <c r="G82" s="1389"/>
      <c r="H82" s="1389"/>
      <c r="I82" s="1389"/>
      <c r="J82" s="1389"/>
      <c r="K82" s="1389"/>
      <c r="L82" s="1389"/>
      <c r="M82" s="1389"/>
      <c r="N82" s="1389"/>
      <c r="O82" s="1389"/>
    </row>
    <row r="84" spans="3:15" ht="38.25" customHeight="1">
      <c r="C84" s="1528" t="s">
        <v>3632</v>
      </c>
      <c r="D84" s="1528"/>
      <c r="E84" s="1528"/>
      <c r="F84" s="1528"/>
      <c r="G84" s="1528"/>
      <c r="H84" s="1528"/>
      <c r="I84" s="1528"/>
      <c r="J84" s="1528"/>
      <c r="K84" s="1528"/>
      <c r="L84" s="1528"/>
      <c r="M84" s="1528"/>
      <c r="N84" s="1528"/>
      <c r="O84" s="1528"/>
    </row>
    <row r="86" spans="3:15">
      <c r="H86" s="691" t="s">
        <v>1818</v>
      </c>
      <c r="I86" s="691"/>
      <c r="K86" s="691" t="s">
        <v>1819</v>
      </c>
    </row>
    <row r="87" spans="3:15">
      <c r="H87" s="691" t="s">
        <v>1820</v>
      </c>
      <c r="I87" s="691"/>
      <c r="K87" s="691" t="s">
        <v>1820</v>
      </c>
    </row>
    <row r="88" spans="3:15">
      <c r="H88" s="691"/>
      <c r="J88" s="691"/>
    </row>
    <row r="89" spans="3:15">
      <c r="D89" s="531" t="s">
        <v>1821</v>
      </c>
    </row>
    <row r="90" spans="3:15">
      <c r="E90" s="531" t="s">
        <v>1822</v>
      </c>
      <c r="H90" s="685">
        <v>0</v>
      </c>
      <c r="K90" s="685">
        <v>0</v>
      </c>
    </row>
    <row r="92" spans="3:15">
      <c r="D92" s="531" t="s">
        <v>1823</v>
      </c>
    </row>
    <row r="93" spans="3:15">
      <c r="E93" s="531" t="s">
        <v>1824</v>
      </c>
      <c r="H93" s="685">
        <v>0</v>
      </c>
      <c r="K93" s="685">
        <v>0</v>
      </c>
    </row>
    <row r="95" spans="3:15" ht="13.5" thickBot="1">
      <c r="E95" s="531" t="s">
        <v>777</v>
      </c>
      <c r="H95" s="687">
        <f>H90+H93</f>
        <v>0</v>
      </c>
      <c r="K95" s="687">
        <f>K90+K93</f>
        <v>0</v>
      </c>
    </row>
    <row r="96" spans="3:15" ht="13.5" thickTop="1"/>
    <row r="97" spans="3:15" ht="25.5" customHeight="1">
      <c r="C97" s="1213" t="s">
        <v>2220</v>
      </c>
      <c r="D97" s="1213"/>
      <c r="E97" s="1213"/>
      <c r="F97" s="1213"/>
      <c r="G97" s="1213"/>
      <c r="H97" s="1213"/>
      <c r="I97" s="1213"/>
      <c r="J97" s="1213"/>
      <c r="K97" s="1213"/>
      <c r="L97" s="1213"/>
      <c r="M97" s="1213"/>
      <c r="N97" s="1213"/>
      <c r="O97" s="1213"/>
    </row>
    <row r="99" spans="3:15">
      <c r="D99" s="531" t="s">
        <v>3633</v>
      </c>
    </row>
    <row r="100" spans="3:15">
      <c r="D100" s="678" t="s">
        <v>1789</v>
      </c>
      <c r="G100" s="685">
        <v>0</v>
      </c>
    </row>
    <row r="101" spans="3:15">
      <c r="D101" s="678" t="s">
        <v>1789</v>
      </c>
      <c r="G101" s="685">
        <v>0</v>
      </c>
    </row>
    <row r="102" spans="3:15">
      <c r="D102" s="678" t="s">
        <v>1789</v>
      </c>
      <c r="G102" s="685">
        <v>0</v>
      </c>
    </row>
    <row r="103" spans="3:15">
      <c r="D103" s="678" t="s">
        <v>1789</v>
      </c>
      <c r="G103" s="685">
        <v>0</v>
      </c>
    </row>
    <row r="104" spans="3:15">
      <c r="D104" s="678" t="s">
        <v>1789</v>
      </c>
      <c r="G104" s="685">
        <v>0</v>
      </c>
    </row>
    <row r="105" spans="3:15">
      <c r="D105" s="531" t="s">
        <v>1585</v>
      </c>
      <c r="G105" s="685">
        <v>0</v>
      </c>
    </row>
  </sheetData>
  <mergeCells count="16">
    <mergeCell ref="C74:O74"/>
    <mergeCell ref="C82:O82"/>
    <mergeCell ref="C84:O84"/>
    <mergeCell ref="C97:O97"/>
    <mergeCell ref="C23:O23"/>
    <mergeCell ref="C33:O33"/>
    <mergeCell ref="C35:O35"/>
    <mergeCell ref="C47:O47"/>
    <mergeCell ref="C65:O65"/>
    <mergeCell ref="C67:O67"/>
    <mergeCell ref="C16:O16"/>
    <mergeCell ref="A1:O1"/>
    <mergeCell ref="A2:O2"/>
    <mergeCell ref="A3:O3"/>
    <mergeCell ref="C9:O9"/>
    <mergeCell ref="C11:O11"/>
  </mergeCells>
  <pageMargins left="0.25" right="0.25" top="0.75" bottom="0.75" header="0.3" footer="0.3"/>
  <pageSetup scale="82" fitToHeight="0" orientation="portrait" r:id="rId1"/>
  <rowBreaks count="1" manualBreakCount="1">
    <brk id="48" max="14"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sqref="A1:K1"/>
    </sheetView>
  </sheetViews>
  <sheetFormatPr defaultRowHeight="12.75"/>
  <sheetData>
    <row r="1" spans="1:11" ht="18">
      <c r="A1" s="1477" t="str">
        <f>'COVER PAGE'!A9</f>
        <v>LOCAL GOVERNMENT NAME:</v>
      </c>
      <c r="B1" s="1477"/>
      <c r="C1" s="1477"/>
      <c r="D1" s="1477"/>
      <c r="E1" s="1477"/>
      <c r="F1" s="1477"/>
      <c r="G1" s="1477"/>
      <c r="H1" s="1477"/>
      <c r="I1" s="1477"/>
      <c r="J1" s="1477"/>
      <c r="K1" s="1477"/>
    </row>
    <row r="2" spans="1:11" ht="18">
      <c r="A2" s="1477" t="s">
        <v>927</v>
      </c>
      <c r="B2" s="1477"/>
      <c r="C2" s="1477"/>
      <c r="D2" s="1477"/>
      <c r="E2" s="1477"/>
      <c r="F2" s="1477"/>
      <c r="G2" s="1477"/>
      <c r="H2" s="1477"/>
      <c r="I2" s="1477"/>
      <c r="J2" s="1477"/>
      <c r="K2" s="1477"/>
    </row>
    <row r="3" spans="1:11" ht="18">
      <c r="A3" s="1531" t="str">
        <f>'COVER PAGE'!A30</f>
        <v>FISCAL YEAR ENDING JUNE 30, 2026</v>
      </c>
      <c r="B3" s="1531"/>
      <c r="C3" s="1531"/>
      <c r="D3" s="1531"/>
      <c r="E3" s="1531"/>
      <c r="F3" s="1531"/>
      <c r="G3" s="1531"/>
      <c r="H3" s="1531"/>
      <c r="I3" s="1531"/>
      <c r="J3" s="1531"/>
      <c r="K3" s="1531"/>
    </row>
    <row r="5" spans="1:11" ht="15.75">
      <c r="A5" s="1352" t="s">
        <v>1440</v>
      </c>
      <c r="B5" s="1352"/>
      <c r="C5" s="1352"/>
      <c r="D5" s="1352"/>
      <c r="E5" s="1352"/>
      <c r="F5" s="1352"/>
      <c r="G5" s="1352"/>
      <c r="H5" s="1352"/>
      <c r="I5" s="1352"/>
      <c r="J5" s="1352"/>
      <c r="K5" s="1352"/>
    </row>
    <row r="6" spans="1:11" ht="15.75">
      <c r="A6" s="1352" t="s">
        <v>1443</v>
      </c>
      <c r="B6" s="1352"/>
      <c r="C6" s="1352"/>
      <c r="D6" s="1352"/>
      <c r="E6" s="1352"/>
      <c r="F6" s="1352"/>
      <c r="G6" s="1352"/>
      <c r="H6" s="1352"/>
      <c r="I6" s="1352"/>
      <c r="J6" s="1352"/>
      <c r="K6" s="1352"/>
    </row>
    <row r="7" spans="1:11">
      <c r="A7" s="38"/>
    </row>
    <row r="8" spans="1:11" ht="15">
      <c r="A8" s="491" t="s">
        <v>1943</v>
      </c>
    </row>
    <row r="9" spans="1:11">
      <c r="A9" s="191"/>
      <c r="B9" s="38"/>
    </row>
    <row r="10" spans="1:11" ht="44.25" customHeight="1">
      <c r="A10" s="1378" t="s">
        <v>1682</v>
      </c>
      <c r="B10" s="1378"/>
      <c r="C10" s="1378"/>
      <c r="D10" s="1378"/>
      <c r="E10" s="1378"/>
      <c r="F10" s="1378"/>
      <c r="G10" s="1378"/>
      <c r="H10" s="1378"/>
      <c r="I10" s="1378"/>
      <c r="J10" s="1378"/>
      <c r="K10" s="1378"/>
    </row>
    <row r="11" spans="1:11">
      <c r="B11" s="38"/>
    </row>
    <row r="12" spans="1:11">
      <c r="A12" s="38"/>
      <c r="B12" s="38"/>
    </row>
    <row r="13" spans="1:11">
      <c r="A13" s="38"/>
      <c r="B13" s="38"/>
    </row>
    <row r="14" spans="1:11">
      <c r="A14" s="38"/>
      <c r="B14" s="38"/>
    </row>
    <row r="15" spans="1:11">
      <c r="A15" s="1379"/>
      <c r="B15" s="1379"/>
      <c r="C15" s="1379"/>
      <c r="D15" s="1379"/>
      <c r="E15" s="1379"/>
      <c r="F15" s="1379"/>
      <c r="G15" s="1379"/>
      <c r="H15" s="1379"/>
      <c r="I15" s="1379"/>
      <c r="J15" s="1379"/>
      <c r="K15" s="1379"/>
    </row>
    <row r="16" spans="1:11">
      <c r="A16" s="191"/>
      <c r="B16" s="38"/>
    </row>
    <row r="17" spans="1:2">
      <c r="B17" s="38"/>
    </row>
    <row r="18" spans="1:2">
      <c r="B18" s="38"/>
    </row>
    <row r="19" spans="1:2">
      <c r="B19" s="38"/>
    </row>
    <row r="20" spans="1:2">
      <c r="B20" s="38"/>
    </row>
    <row r="21" spans="1:2">
      <c r="B21" s="38"/>
    </row>
    <row r="23" spans="1:2">
      <c r="A23" s="38"/>
    </row>
    <row r="24" spans="1:2">
      <c r="A24" s="38"/>
    </row>
    <row r="25" spans="1:2">
      <c r="A25" s="38"/>
    </row>
    <row r="27" spans="1:2">
      <c r="A27" s="353"/>
    </row>
    <row r="28" spans="1:2">
      <c r="A28" s="353"/>
    </row>
    <row r="30" spans="1:2">
      <c r="A30" s="38"/>
    </row>
    <row r="32" spans="1:2">
      <c r="A32" s="38"/>
    </row>
    <row r="33" spans="1:1">
      <c r="A33" s="38"/>
    </row>
    <row r="35" spans="1:1">
      <c r="A35" s="38"/>
    </row>
    <row r="37" spans="1:1">
      <c r="A37" s="38"/>
    </row>
    <row r="39" spans="1:1">
      <c r="A39" s="38"/>
    </row>
    <row r="41" spans="1:1">
      <c r="A41" s="38"/>
    </row>
    <row r="43" spans="1:1">
      <c r="A43" s="38"/>
    </row>
    <row r="45" spans="1:1">
      <c r="A45" s="38"/>
    </row>
    <row r="47" spans="1:1">
      <c r="A47" s="38"/>
    </row>
    <row r="54" spans="1:11" ht="15.75">
      <c r="A54" s="1354" t="s">
        <v>1515</v>
      </c>
      <c r="B54" s="1352"/>
      <c r="C54" s="1352"/>
      <c r="D54" s="1352"/>
      <c r="E54" s="1352"/>
      <c r="F54" s="1352"/>
      <c r="G54" s="1352"/>
      <c r="H54" s="1352"/>
      <c r="I54" s="1352"/>
      <c r="J54" s="1352"/>
      <c r="K54" s="1352"/>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sqref="A1:K1"/>
    </sheetView>
  </sheetViews>
  <sheetFormatPr defaultRowHeight="12.75"/>
  <sheetData>
    <row r="1" spans="1:11" ht="18">
      <c r="A1" s="1477" t="str">
        <f>'COVER PAGE'!A9</f>
        <v>LOCAL GOVERNMENT NAME:</v>
      </c>
      <c r="B1" s="1477"/>
      <c r="C1" s="1477"/>
      <c r="D1" s="1477"/>
      <c r="E1" s="1477"/>
      <c r="F1" s="1477"/>
      <c r="G1" s="1477"/>
      <c r="H1" s="1477"/>
      <c r="I1" s="1477"/>
      <c r="J1" s="1477"/>
      <c r="K1" s="1477"/>
    </row>
    <row r="2" spans="1:11" ht="18">
      <c r="A2" s="1477" t="s">
        <v>927</v>
      </c>
      <c r="B2" s="1477"/>
      <c r="C2" s="1477"/>
      <c r="D2" s="1477"/>
      <c r="E2" s="1477"/>
      <c r="F2" s="1477"/>
      <c r="G2" s="1477"/>
      <c r="H2" s="1477"/>
      <c r="I2" s="1477"/>
      <c r="J2" s="1477"/>
      <c r="K2" s="1477"/>
    </row>
    <row r="3" spans="1:11" ht="18">
      <c r="A3" s="1531" t="str">
        <f>'COVER PAGE'!A30</f>
        <v>FISCAL YEAR ENDING JUNE 30, 2026</v>
      </c>
      <c r="B3" s="1531"/>
      <c r="C3" s="1531"/>
      <c r="D3" s="1531"/>
      <c r="E3" s="1531"/>
      <c r="F3" s="1531"/>
      <c r="G3" s="1531"/>
      <c r="H3" s="1531"/>
      <c r="I3" s="1531"/>
      <c r="J3" s="1531"/>
      <c r="K3" s="1531"/>
    </row>
    <row r="5" spans="1:11" ht="15.75">
      <c r="A5" s="1352" t="s">
        <v>1440</v>
      </c>
      <c r="B5" s="1352"/>
      <c r="C5" s="1352"/>
      <c r="D5" s="1352"/>
      <c r="E5" s="1352"/>
      <c r="F5" s="1352"/>
      <c r="G5" s="1352"/>
      <c r="H5" s="1352"/>
      <c r="I5" s="1352"/>
      <c r="J5" s="1352"/>
      <c r="K5" s="1352"/>
    </row>
    <row r="6" spans="1:11" ht="15.75">
      <c r="A6" s="1352" t="s">
        <v>1442</v>
      </c>
      <c r="B6" s="1352"/>
      <c r="C6" s="1352"/>
      <c r="D6" s="1352"/>
      <c r="E6" s="1352"/>
      <c r="F6" s="1352"/>
      <c r="G6" s="1352"/>
      <c r="H6" s="1352"/>
      <c r="I6" s="1352"/>
      <c r="J6" s="1352"/>
      <c r="K6" s="1352"/>
    </row>
    <row r="7" spans="1:11">
      <c r="A7" s="38"/>
    </row>
    <row r="8" spans="1:11" ht="15">
      <c r="A8" s="491"/>
    </row>
    <row r="9" spans="1:11" ht="15">
      <c r="A9" s="743" t="s">
        <v>1943</v>
      </c>
      <c r="B9" s="38"/>
      <c r="C9" s="38"/>
    </row>
    <row r="10" spans="1:11" ht="41.25" customHeight="1">
      <c r="A10" s="1378" t="s">
        <v>1682</v>
      </c>
      <c r="B10" s="1378"/>
      <c r="C10" s="1378"/>
      <c r="D10" s="1378"/>
      <c r="E10" s="1378"/>
      <c r="F10" s="1378"/>
      <c r="G10" s="1378"/>
      <c r="H10" s="1378"/>
      <c r="I10" s="1378"/>
      <c r="J10" s="1378"/>
      <c r="K10" s="1378"/>
    </row>
    <row r="11" spans="1:11">
      <c r="B11" s="38"/>
    </row>
    <row r="12" spans="1:11">
      <c r="B12" s="38"/>
    </row>
    <row r="13" spans="1:11">
      <c r="A13" s="38"/>
      <c r="B13" s="38"/>
    </row>
    <row r="14" spans="1:11">
      <c r="A14" s="38"/>
      <c r="B14" s="38"/>
    </row>
    <row r="15" spans="1:11">
      <c r="A15" s="38"/>
      <c r="B15" s="38"/>
    </row>
    <row r="16" spans="1:11">
      <c r="A16" s="1379"/>
      <c r="B16" s="1379"/>
      <c r="C16" s="1379"/>
      <c r="D16" s="1379"/>
      <c r="E16" s="1379"/>
      <c r="F16" s="1379"/>
      <c r="G16" s="1379"/>
      <c r="H16" s="1379"/>
      <c r="I16" s="1379"/>
      <c r="J16" s="1379"/>
      <c r="K16" s="1379"/>
    </row>
    <row r="17" spans="1:2">
      <c r="B17" s="38"/>
    </row>
    <row r="18" spans="1:2">
      <c r="B18" s="38"/>
    </row>
    <row r="19" spans="1:2">
      <c r="B19" s="38"/>
    </row>
    <row r="20" spans="1:2">
      <c r="B20" s="38"/>
    </row>
    <row r="21" spans="1:2">
      <c r="B21" s="38"/>
    </row>
    <row r="23" spans="1:2">
      <c r="A23" s="38"/>
    </row>
    <row r="24" spans="1:2">
      <c r="A24" s="38"/>
    </row>
    <row r="25" spans="1:2">
      <c r="A25" s="38"/>
    </row>
    <row r="27" spans="1:2">
      <c r="A27" s="353"/>
    </row>
    <row r="28" spans="1:2">
      <c r="A28" s="353"/>
    </row>
    <row r="30" spans="1:2">
      <c r="A30" s="38"/>
    </row>
    <row r="32" spans="1:2">
      <c r="A32" s="38"/>
    </row>
    <row r="33" spans="1:1">
      <c r="A33" s="38"/>
    </row>
    <row r="35" spans="1:1">
      <c r="A35" s="38"/>
    </row>
    <row r="37" spans="1:1">
      <c r="A37" s="38"/>
    </row>
    <row r="39" spans="1:1">
      <c r="A39" s="38"/>
    </row>
    <row r="41" spans="1:1">
      <c r="A41" s="38"/>
    </row>
    <row r="43" spans="1:1">
      <c r="A43" s="38"/>
    </row>
    <row r="45" spans="1:1">
      <c r="A45" s="38"/>
    </row>
    <row r="47" spans="1:1">
      <c r="A47" s="38"/>
    </row>
    <row r="54" spans="1:11" ht="15.75">
      <c r="A54" s="1354" t="s">
        <v>1516</v>
      </c>
      <c r="B54" s="1352"/>
      <c r="C54" s="1352"/>
      <c r="D54" s="1352"/>
      <c r="E54" s="1352"/>
      <c r="F54" s="1352"/>
      <c r="G54" s="1352"/>
      <c r="H54" s="1352"/>
      <c r="I54" s="1352"/>
      <c r="J54" s="1352"/>
      <c r="K54" s="1352"/>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sqref="A1:K1"/>
    </sheetView>
  </sheetViews>
  <sheetFormatPr defaultRowHeight="12.75"/>
  <sheetData>
    <row r="1" spans="1:11" ht="18">
      <c r="A1" s="1477" t="str">
        <f>'COVER PAGE'!A9</f>
        <v>LOCAL GOVERNMENT NAME:</v>
      </c>
      <c r="B1" s="1477"/>
      <c r="C1" s="1477"/>
      <c r="D1" s="1477"/>
      <c r="E1" s="1477"/>
      <c r="F1" s="1477"/>
      <c r="G1" s="1477"/>
      <c r="H1" s="1477"/>
      <c r="I1" s="1477"/>
      <c r="J1" s="1477"/>
      <c r="K1" s="1477"/>
    </row>
    <row r="2" spans="1:11" ht="18">
      <c r="A2" s="1477" t="s">
        <v>927</v>
      </c>
      <c r="B2" s="1477"/>
      <c r="C2" s="1477"/>
      <c r="D2" s="1477"/>
      <c r="E2" s="1477"/>
      <c r="F2" s="1477"/>
      <c r="G2" s="1477"/>
      <c r="H2" s="1477"/>
      <c r="I2" s="1477"/>
      <c r="J2" s="1477"/>
      <c r="K2" s="1477"/>
    </row>
    <row r="3" spans="1:11" ht="18">
      <c r="A3" s="1531" t="str">
        <f>'COVER PAGE'!A30</f>
        <v>FISCAL YEAR ENDING JUNE 30, 2026</v>
      </c>
      <c r="B3" s="1531"/>
      <c r="C3" s="1531"/>
      <c r="D3" s="1531"/>
      <c r="E3" s="1531"/>
      <c r="F3" s="1531"/>
      <c r="G3" s="1531"/>
      <c r="H3" s="1531"/>
      <c r="I3" s="1531"/>
      <c r="J3" s="1531"/>
      <c r="K3" s="1531"/>
    </row>
    <row r="5" spans="1:11" ht="15.75">
      <c r="A5" s="1352" t="s">
        <v>1440</v>
      </c>
      <c r="B5" s="1352"/>
      <c r="C5" s="1352"/>
      <c r="D5" s="1352"/>
      <c r="E5" s="1352"/>
      <c r="F5" s="1352"/>
      <c r="G5" s="1352"/>
      <c r="H5" s="1352"/>
      <c r="I5" s="1352"/>
      <c r="J5" s="1352"/>
      <c r="K5" s="1352"/>
    </row>
    <row r="6" spans="1:11" ht="15.75">
      <c r="A6" s="1352" t="s">
        <v>1441</v>
      </c>
      <c r="B6" s="1352"/>
      <c r="C6" s="1352"/>
      <c r="D6" s="1352"/>
      <c r="E6" s="1352"/>
      <c r="F6" s="1352"/>
      <c r="G6" s="1352"/>
      <c r="H6" s="1352"/>
      <c r="I6" s="1352"/>
      <c r="J6" s="1352"/>
      <c r="K6" s="1352"/>
    </row>
    <row r="7" spans="1:11">
      <c r="A7" s="38"/>
    </row>
    <row r="8" spans="1:11" ht="15">
      <c r="A8" s="491"/>
    </row>
    <row r="9" spans="1:11" ht="15">
      <c r="A9" s="743" t="s">
        <v>1943</v>
      </c>
      <c r="B9" s="38"/>
      <c r="C9" s="38"/>
      <c r="D9" s="38"/>
    </row>
    <row r="10" spans="1:11" ht="40.5" customHeight="1">
      <c r="A10" s="1378" t="s">
        <v>1683</v>
      </c>
      <c r="B10" s="1378"/>
      <c r="C10" s="1378"/>
      <c r="D10" s="1378"/>
      <c r="E10" s="1378"/>
      <c r="F10" s="1378"/>
      <c r="G10" s="1378"/>
      <c r="H10" s="1378"/>
      <c r="I10" s="1378"/>
      <c r="J10" s="1378"/>
      <c r="K10" s="1378"/>
    </row>
    <row r="11" spans="1:11">
      <c r="B11" s="38"/>
    </row>
    <row r="12" spans="1:11">
      <c r="A12" s="38"/>
      <c r="B12" s="38"/>
    </row>
    <row r="13" spans="1:11">
      <c r="A13" s="38"/>
      <c r="B13" s="38"/>
    </row>
    <row r="14" spans="1:11">
      <c r="A14" s="38"/>
      <c r="B14" s="38"/>
    </row>
    <row r="15" spans="1:11">
      <c r="A15" s="1379"/>
      <c r="B15" s="1379"/>
      <c r="C15" s="1379"/>
      <c r="D15" s="1379"/>
      <c r="E15" s="1379"/>
      <c r="F15" s="1379"/>
      <c r="G15" s="1379"/>
      <c r="H15" s="1379"/>
      <c r="I15" s="1379"/>
      <c r="J15" s="1379"/>
      <c r="K15" s="1379"/>
    </row>
    <row r="16" spans="1:11">
      <c r="A16" s="191"/>
      <c r="B16" s="38"/>
    </row>
    <row r="17" spans="1:2">
      <c r="B17" s="38"/>
    </row>
    <row r="18" spans="1:2">
      <c r="B18" s="38"/>
    </row>
    <row r="19" spans="1:2">
      <c r="B19" s="38"/>
    </row>
    <row r="20" spans="1:2">
      <c r="B20" s="38"/>
    </row>
    <row r="21" spans="1:2">
      <c r="B21" s="38"/>
    </row>
    <row r="23" spans="1:2">
      <c r="A23" s="38"/>
    </row>
    <row r="24" spans="1:2">
      <c r="A24" s="38"/>
    </row>
    <row r="25" spans="1:2">
      <c r="A25" s="38"/>
    </row>
    <row r="27" spans="1:2">
      <c r="A27" s="353"/>
    </row>
    <row r="28" spans="1:2">
      <c r="A28" s="353"/>
    </row>
    <row r="30" spans="1:2">
      <c r="A30" s="38"/>
    </row>
    <row r="32" spans="1:2">
      <c r="A32" s="38"/>
    </row>
    <row r="33" spans="1:1">
      <c r="A33" s="38"/>
    </row>
    <row r="35" spans="1:1">
      <c r="A35" s="38"/>
    </row>
    <row r="37" spans="1:1">
      <c r="A37" s="38"/>
    </row>
    <row r="39" spans="1:1">
      <c r="A39" s="38"/>
    </row>
    <row r="41" spans="1:1">
      <c r="A41" s="38"/>
    </row>
    <row r="43" spans="1:1">
      <c r="A43" s="38"/>
    </row>
    <row r="45" spans="1:1">
      <c r="A45" s="38"/>
    </row>
    <row r="47" spans="1:1">
      <c r="A47" s="38"/>
    </row>
    <row r="54" spans="1:11" ht="15.75">
      <c r="A54" s="1354" t="s">
        <v>1517</v>
      </c>
      <c r="B54" s="1352"/>
      <c r="C54" s="1352"/>
      <c r="D54" s="1352"/>
      <c r="E54" s="1352"/>
      <c r="F54" s="1352"/>
      <c r="G54" s="1352"/>
      <c r="H54" s="1352"/>
      <c r="I54" s="1352"/>
      <c r="J54" s="1352"/>
      <c r="K54" s="1352"/>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A1:K97"/>
  <sheetViews>
    <sheetView zoomScale="90" zoomScaleNormal="90" workbookViewId="0">
      <selection sqref="A1:G1"/>
    </sheetView>
  </sheetViews>
  <sheetFormatPr defaultColWidth="9.140625" defaultRowHeight="15"/>
  <cols>
    <col min="1" max="1" width="63.28515625" style="388" bestFit="1" customWidth="1"/>
    <col min="2" max="2" width="21.7109375" style="388" customWidth="1"/>
    <col min="3" max="7" width="7.7109375" style="388" customWidth="1"/>
    <col min="8" max="16384" width="9.140625" style="388"/>
  </cols>
  <sheetData>
    <row r="1" spans="1:11" ht="18">
      <c r="A1" s="1239" t="s">
        <v>1031</v>
      </c>
      <c r="B1" s="1239"/>
      <c r="C1" s="1239"/>
      <c r="D1" s="1239"/>
      <c r="E1" s="1239"/>
      <c r="F1" s="1239"/>
      <c r="G1" s="1239"/>
      <c r="H1" s="387"/>
      <c r="I1" s="387"/>
      <c r="J1" s="387"/>
      <c r="K1" s="387"/>
    </row>
    <row r="2" spans="1:11" ht="15.75">
      <c r="A2" s="1240" t="str">
        <f>'COVER PAGE'!A30</f>
        <v>FISCAL YEAR ENDING JUNE 30, 2026</v>
      </c>
      <c r="B2" s="1240"/>
      <c r="C2" s="1240"/>
      <c r="D2" s="1240"/>
      <c r="E2" s="1240"/>
      <c r="F2" s="1240"/>
      <c r="G2" s="1240"/>
      <c r="H2" s="389"/>
      <c r="I2" s="389"/>
      <c r="J2" s="389"/>
      <c r="K2" s="389"/>
    </row>
    <row r="4" spans="1:11" ht="17.100000000000001" customHeight="1">
      <c r="A4" s="390"/>
      <c r="B4" s="1241" t="s">
        <v>1033</v>
      </c>
      <c r="C4" s="1242"/>
      <c r="D4" s="1242"/>
      <c r="E4" s="1242"/>
      <c r="F4" s="1242"/>
      <c r="G4" s="1242"/>
    </row>
    <row r="5" spans="1:11" ht="17.100000000000001" customHeight="1">
      <c r="A5" s="490" t="e">
        <f>'COVER PAGE'!E7</f>
        <v>#N/A</v>
      </c>
      <c r="B5" s="1241" t="s">
        <v>1034</v>
      </c>
      <c r="C5" s="1242"/>
      <c r="D5" s="1242"/>
      <c r="E5" s="1242"/>
      <c r="F5" s="1242"/>
      <c r="G5" s="1242"/>
    </row>
    <row r="6" spans="1:11" ht="17.100000000000001" customHeight="1">
      <c r="A6" s="391" t="str">
        <f>'COVER PAGE'!A9</f>
        <v>LOCAL GOVERNMENT NAME:</v>
      </c>
      <c r="B6" s="1241" t="s">
        <v>1035</v>
      </c>
      <c r="C6" s="1242"/>
      <c r="D6" s="1242"/>
      <c r="E6" s="1242"/>
      <c r="F6" s="1242"/>
      <c r="G6" s="1242"/>
    </row>
    <row r="7" spans="1:11" ht="17.100000000000001" customHeight="1">
      <c r="A7" s="391" t="str">
        <f>'COVER PAGE'!A10:K10</f>
        <v>ADDRESS</v>
      </c>
      <c r="B7" s="1243"/>
      <c r="C7" s="1244"/>
      <c r="D7" s="1244"/>
      <c r="E7" s="1244"/>
      <c r="F7" s="1244"/>
      <c r="G7" s="1244"/>
    </row>
    <row r="8" spans="1:11" ht="17.100000000000001" customHeight="1">
      <c r="A8" s="391" t="str">
        <f>'COVER PAGE'!A11:K11</f>
        <v>CITY, STATE ZIP</v>
      </c>
      <c r="B8" s="1248"/>
      <c r="C8" s="1249"/>
      <c r="D8" s="1249"/>
      <c r="E8" s="1249"/>
      <c r="F8" s="1249"/>
      <c r="G8" s="1249"/>
    </row>
    <row r="9" spans="1:11" ht="17.100000000000001" customHeight="1">
      <c r="A9" s="392"/>
      <c r="B9" s="1248"/>
      <c r="C9" s="1249"/>
      <c r="D9" s="1249"/>
      <c r="E9" s="1249"/>
      <c r="F9" s="1249"/>
      <c r="G9" s="1249"/>
    </row>
    <row r="10" spans="1:11" ht="17.100000000000001" customHeight="1">
      <c r="A10" s="393"/>
      <c r="B10" s="394"/>
      <c r="C10" s="394"/>
      <c r="D10" s="394"/>
      <c r="E10" s="394"/>
      <c r="F10" s="394"/>
      <c r="G10" s="394"/>
    </row>
    <row r="11" spans="1:11" ht="6.75" customHeight="1">
      <c r="A11" s="618"/>
    </row>
    <row r="12" spans="1:11">
      <c r="A12" s="619" t="s">
        <v>1545</v>
      </c>
    </row>
    <row r="13" spans="1:11" ht="7.5" customHeight="1">
      <c r="A13" s="395"/>
    </row>
    <row r="14" spans="1:11" ht="15.75">
      <c r="B14" s="396" t="s">
        <v>1032</v>
      </c>
      <c r="C14" s="397"/>
      <c r="D14" s="397"/>
      <c r="E14" s="397"/>
      <c r="F14" s="397"/>
      <c r="G14" s="397"/>
    </row>
    <row r="15" spans="1:11" ht="15.75">
      <c r="B15" s="396" t="s">
        <v>1766</v>
      </c>
      <c r="C15" s="397"/>
      <c r="D15" s="397"/>
      <c r="E15" s="397"/>
      <c r="F15" s="397"/>
      <c r="G15" s="397"/>
    </row>
    <row r="16" spans="1:11" ht="15.75">
      <c r="B16" s="396" t="s">
        <v>1421</v>
      </c>
      <c r="C16" s="397"/>
      <c r="D16" s="397"/>
      <c r="E16" s="397"/>
      <c r="F16" s="397"/>
      <c r="G16" s="397"/>
    </row>
    <row r="17" spans="1:7" ht="15.75">
      <c r="B17" s="396" t="s">
        <v>1036</v>
      </c>
      <c r="C17" s="397"/>
      <c r="D17" s="397"/>
      <c r="E17" s="397"/>
      <c r="F17" s="397"/>
      <c r="G17" s="397"/>
    </row>
    <row r="18" spans="1:7" ht="15.75">
      <c r="B18" s="396" t="s">
        <v>1037</v>
      </c>
      <c r="C18" s="397"/>
      <c r="D18" s="397"/>
      <c r="E18" s="397"/>
      <c r="F18" s="397"/>
      <c r="G18" s="397"/>
    </row>
    <row r="19" spans="1:7" ht="10.5" customHeight="1" thickBot="1">
      <c r="B19" s="396"/>
      <c r="C19" s="397"/>
      <c r="D19" s="397"/>
      <c r="E19" s="397"/>
      <c r="F19" s="397"/>
      <c r="G19" s="397"/>
    </row>
    <row r="20" spans="1:7" ht="64.5" customHeight="1" thickBot="1">
      <c r="A20" s="1252" t="s">
        <v>3054</v>
      </c>
      <c r="B20" s="1253"/>
      <c r="C20" s="1253"/>
      <c r="D20" s="1253"/>
      <c r="E20" s="1253"/>
      <c r="F20" s="1253"/>
      <c r="G20" s="1254"/>
    </row>
    <row r="21" spans="1:7" ht="10.5" customHeight="1">
      <c r="B21" s="396"/>
      <c r="C21" s="397"/>
      <c r="D21" s="397"/>
      <c r="E21" s="397"/>
      <c r="F21" s="397"/>
      <c r="G21" s="397"/>
    </row>
    <row r="22" spans="1:7" ht="10.5" customHeight="1" thickBot="1"/>
    <row r="23" spans="1:7" ht="63.75" customHeight="1" thickBot="1">
      <c r="A23" s="1245" t="s">
        <v>1751</v>
      </c>
      <c r="B23" s="1246"/>
      <c r="C23" s="1246"/>
      <c r="D23" s="1246"/>
      <c r="E23" s="1246"/>
      <c r="F23" s="1246"/>
      <c r="G23" s="1247"/>
    </row>
    <row r="24" spans="1:7" ht="12.75" customHeight="1">
      <c r="A24" s="1311"/>
      <c r="B24" s="1311"/>
      <c r="C24" s="1311"/>
      <c r="D24" s="1311"/>
      <c r="E24" s="1311"/>
      <c r="F24" s="1311"/>
      <c r="G24" s="1311"/>
    </row>
    <row r="25" spans="1:7">
      <c r="A25" s="398"/>
      <c r="B25" s="399"/>
      <c r="C25" s="399"/>
      <c r="D25" s="399"/>
      <c r="E25" s="399"/>
      <c r="F25" s="399"/>
      <c r="G25" s="399"/>
    </row>
    <row r="26" spans="1:7">
      <c r="A26" s="1250" t="s">
        <v>3055</v>
      </c>
      <c r="B26" s="1250"/>
      <c r="C26" s="1250"/>
      <c r="D26" s="1250"/>
      <c r="E26" s="1250"/>
      <c r="F26" s="1250"/>
      <c r="G26" s="1250"/>
    </row>
    <row r="27" spans="1:7">
      <c r="A27" s="1250"/>
      <c r="B27" s="1250"/>
      <c r="C27" s="1250"/>
      <c r="D27" s="1250"/>
      <c r="E27" s="1250"/>
      <c r="F27" s="1250"/>
      <c r="G27" s="1250"/>
    </row>
    <row r="28" spans="1:7">
      <c r="A28" s="398"/>
      <c r="B28" s="399"/>
      <c r="C28" s="399"/>
      <c r="D28" s="399"/>
      <c r="E28" s="399"/>
      <c r="F28" s="399"/>
      <c r="G28" s="399"/>
    </row>
    <row r="29" spans="1:7">
      <c r="A29" s="398"/>
      <c r="B29" s="399"/>
      <c r="C29" s="399"/>
      <c r="D29" s="399"/>
      <c r="E29" s="399"/>
      <c r="F29" s="399"/>
      <c r="G29" s="399"/>
    </row>
    <row r="30" spans="1:7">
      <c r="A30" s="1251" t="s">
        <v>1042</v>
      </c>
      <c r="B30" s="1251"/>
      <c r="C30" s="1251"/>
      <c r="D30" s="1251"/>
      <c r="E30" s="1251"/>
      <c r="F30" s="1251"/>
      <c r="G30" s="1251"/>
    </row>
    <row r="31" spans="1:7">
      <c r="A31" s="1238" t="s">
        <v>1272</v>
      </c>
      <c r="B31" s="1238"/>
      <c r="C31" s="1238"/>
      <c r="D31" s="1238"/>
      <c r="E31" s="1238"/>
      <c r="F31" s="1238"/>
      <c r="G31" s="1238"/>
    </row>
    <row r="32" spans="1:7">
      <c r="A32" s="1238"/>
      <c r="B32" s="1238"/>
      <c r="C32" s="1238"/>
      <c r="D32" s="1238"/>
      <c r="E32" s="1238"/>
      <c r="F32" s="1238"/>
      <c r="G32" s="1238"/>
    </row>
    <row r="33" spans="1:11">
      <c r="A33" s="400"/>
      <c r="B33" s="400"/>
      <c r="C33" s="400"/>
      <c r="D33" s="400"/>
      <c r="E33" s="400"/>
      <c r="F33" s="400"/>
      <c r="G33" s="400"/>
    </row>
    <row r="34" spans="1:11">
      <c r="A34" s="401" t="s">
        <v>1445</v>
      </c>
      <c r="B34" s="1255" t="s">
        <v>1445</v>
      </c>
      <c r="C34" s="1255"/>
      <c r="D34" s="1255" t="s">
        <v>1044</v>
      </c>
      <c r="E34" s="1255"/>
      <c r="F34" s="1255"/>
      <c r="G34" s="1256"/>
    </row>
    <row r="35" spans="1:11">
      <c r="A35" s="402" t="s">
        <v>2036</v>
      </c>
      <c r="B35" s="1257" t="s">
        <v>1456</v>
      </c>
      <c r="C35" s="1257"/>
      <c r="D35" s="1257" t="s">
        <v>1043</v>
      </c>
      <c r="E35" s="1257"/>
      <c r="F35" s="1257"/>
      <c r="G35" s="1258"/>
    </row>
    <row r="36" spans="1:11">
      <c r="A36" s="403">
        <v>0</v>
      </c>
      <c r="B36" s="1259">
        <v>1000000</v>
      </c>
      <c r="C36" s="1259"/>
      <c r="D36" s="1260">
        <v>0</v>
      </c>
      <c r="E36" s="1260"/>
      <c r="F36" s="1260"/>
      <c r="G36" s="1261"/>
    </row>
    <row r="37" spans="1:11">
      <c r="A37" s="404">
        <v>1000000</v>
      </c>
      <c r="B37" s="1262">
        <v>1500000</v>
      </c>
      <c r="C37" s="1263"/>
      <c r="D37" s="1264">
        <v>800</v>
      </c>
      <c r="E37" s="1264"/>
      <c r="F37" s="1264"/>
      <c r="G37" s="1265"/>
    </row>
    <row r="38" spans="1:11">
      <c r="A38" s="405">
        <v>1500000</v>
      </c>
      <c r="B38" s="1266">
        <v>2500000</v>
      </c>
      <c r="C38" s="1266">
        <v>1500000</v>
      </c>
      <c r="D38" s="1267">
        <v>950</v>
      </c>
      <c r="E38" s="1267"/>
      <c r="F38" s="1267"/>
      <c r="G38" s="1268"/>
    </row>
    <row r="39" spans="1:11">
      <c r="A39" s="404">
        <v>2500000</v>
      </c>
      <c r="B39" s="1263">
        <v>5000000</v>
      </c>
      <c r="C39" s="1263">
        <v>2500000</v>
      </c>
      <c r="D39" s="1264">
        <v>1300</v>
      </c>
      <c r="E39" s="1264"/>
      <c r="F39" s="1264"/>
      <c r="G39" s="1265"/>
    </row>
    <row r="40" spans="1:11">
      <c r="A40" s="406">
        <v>5000000</v>
      </c>
      <c r="B40" s="1266">
        <v>10000000</v>
      </c>
      <c r="C40" s="1266">
        <v>5000000</v>
      </c>
      <c r="D40" s="1267">
        <v>1700</v>
      </c>
      <c r="E40" s="1267"/>
      <c r="F40" s="1267"/>
      <c r="G40" s="1268"/>
    </row>
    <row r="41" spans="1:11">
      <c r="A41" s="404">
        <v>10000000</v>
      </c>
      <c r="B41" s="1263">
        <v>50000000</v>
      </c>
      <c r="C41" s="1263">
        <v>10000000</v>
      </c>
      <c r="D41" s="1264">
        <v>2500</v>
      </c>
      <c r="E41" s="1264"/>
      <c r="F41" s="1264"/>
      <c r="G41" s="1265"/>
    </row>
    <row r="42" spans="1:11">
      <c r="A42" s="1124">
        <v>50000000</v>
      </c>
      <c r="B42" s="1269"/>
      <c r="C42" s="1269"/>
      <c r="D42" s="1270">
        <v>3000</v>
      </c>
      <c r="E42" s="1270"/>
      <c r="F42" s="1270"/>
      <c r="G42" s="1271"/>
    </row>
    <row r="43" spans="1:11">
      <c r="A43" s="407"/>
      <c r="B43" s="407"/>
      <c r="C43" s="407"/>
      <c r="D43" s="407"/>
      <c r="E43" s="407"/>
      <c r="F43" s="407"/>
      <c r="G43" s="407"/>
    </row>
    <row r="44" spans="1:11" ht="6.75" customHeight="1">
      <c r="A44" s="407"/>
      <c r="B44" s="407"/>
      <c r="C44" s="407"/>
      <c r="D44" s="407"/>
      <c r="E44" s="407"/>
      <c r="F44" s="407"/>
      <c r="G44" s="407"/>
    </row>
    <row r="45" spans="1:11" ht="15.75" thickBot="1">
      <c r="A45" s="1272" t="s">
        <v>1218</v>
      </c>
      <c r="B45" s="1272"/>
      <c r="C45" s="1272"/>
      <c r="D45" s="1272"/>
      <c r="E45" s="1272"/>
      <c r="F45" s="1272"/>
      <c r="G45" s="1272"/>
      <c r="H45" s="408"/>
      <c r="I45" s="408"/>
      <c r="J45" s="408"/>
      <c r="K45" s="408"/>
    </row>
    <row r="46" spans="1:11">
      <c r="A46" s="1273" t="s">
        <v>1273</v>
      </c>
      <c r="B46" s="1275" t="s">
        <v>1038</v>
      </c>
      <c r="C46" s="1276"/>
      <c r="D46" s="409"/>
      <c r="E46" s="409"/>
      <c r="F46" s="409"/>
      <c r="G46" s="410"/>
    </row>
    <row r="47" spans="1:11">
      <c r="A47" s="1274"/>
      <c r="B47" s="411"/>
      <c r="C47" s="408"/>
      <c r="D47" s="408"/>
      <c r="E47" s="408"/>
      <c r="F47" s="408"/>
      <c r="G47" s="412"/>
    </row>
    <row r="48" spans="1:11" ht="5.25" customHeight="1">
      <c r="A48" s="1274"/>
      <c r="B48" s="411"/>
      <c r="C48" s="408"/>
      <c r="D48" s="408"/>
      <c r="E48" s="408"/>
      <c r="F48" s="408"/>
      <c r="G48" s="412"/>
    </row>
    <row r="49" spans="1:11" ht="15.75" thickBot="1">
      <c r="A49" s="1274"/>
      <c r="B49" s="1277" t="s">
        <v>236</v>
      </c>
      <c r="C49" s="1278"/>
      <c r="D49" s="413" t="s">
        <v>1040</v>
      </c>
      <c r="E49" s="1279"/>
      <c r="F49" s="1279"/>
      <c r="G49" s="1280"/>
    </row>
    <row r="50" spans="1:11">
      <c r="A50" s="1287" t="s">
        <v>1274</v>
      </c>
      <c r="B50" s="411"/>
      <c r="C50" s="408"/>
      <c r="D50" s="408"/>
      <c r="E50" s="408"/>
      <c r="F50" s="408"/>
      <c r="G50" s="412"/>
    </row>
    <row r="51" spans="1:11" ht="7.5" customHeight="1">
      <c r="A51" s="1288"/>
      <c r="B51" s="411"/>
      <c r="C51" s="408"/>
      <c r="D51" s="408"/>
      <c r="E51" s="408"/>
      <c r="F51" s="408"/>
      <c r="G51" s="412"/>
    </row>
    <row r="52" spans="1:11">
      <c r="A52" s="1288"/>
      <c r="B52" s="1277" t="s">
        <v>1039</v>
      </c>
      <c r="C52" s="1278"/>
      <c r="D52" s="1278"/>
      <c r="E52" s="1278"/>
      <c r="F52" s="1278"/>
      <c r="G52" s="1289"/>
    </row>
    <row r="53" spans="1:11" ht="15.75" thickBot="1">
      <c r="A53" s="414"/>
      <c r="B53" s="415"/>
      <c r="C53" s="416"/>
      <c r="D53" s="416"/>
      <c r="E53" s="416"/>
      <c r="F53" s="416"/>
      <c r="G53" s="417"/>
    </row>
    <row r="54" spans="1:11" ht="15.75" customHeight="1"/>
    <row r="55" spans="1:11">
      <c r="A55" s="418" t="s">
        <v>3057</v>
      </c>
    </row>
    <row r="56" spans="1:11" ht="18" customHeight="1">
      <c r="A56" s="1290" t="s">
        <v>1041</v>
      </c>
      <c r="B56" s="1290"/>
      <c r="C56" s="1290"/>
      <c r="D56" s="1290"/>
      <c r="E56" s="1290"/>
      <c r="F56" s="1290"/>
      <c r="G56" s="1290"/>
      <c r="H56" s="418"/>
      <c r="I56" s="418"/>
      <c r="J56" s="418"/>
      <c r="K56" s="418"/>
    </row>
    <row r="57" spans="1:11" ht="3.75" customHeight="1">
      <c r="A57" s="620"/>
      <c r="B57" s="620"/>
      <c r="C57" s="620"/>
      <c r="D57" s="620"/>
      <c r="E57" s="620"/>
      <c r="F57" s="620"/>
      <c r="G57" s="620"/>
      <c r="H57" s="418"/>
      <c r="I57" s="418"/>
      <c r="J57" s="418"/>
      <c r="K57" s="418"/>
    </row>
    <row r="58" spans="1:11" ht="16.5" customHeight="1">
      <c r="A58" s="1291" t="s">
        <v>1275</v>
      </c>
      <c r="B58" s="1291"/>
      <c r="C58" s="1291"/>
      <c r="D58" s="1291"/>
      <c r="E58" s="1291"/>
      <c r="F58" s="1291"/>
      <c r="G58" s="1291"/>
    </row>
    <row r="59" spans="1:11">
      <c r="A59" s="1292" t="s">
        <v>1544</v>
      </c>
      <c r="B59" s="1293"/>
      <c r="C59" s="1293"/>
      <c r="D59" s="1293"/>
      <c r="E59" s="1293"/>
      <c r="F59" s="1293"/>
      <c r="G59" s="1293"/>
    </row>
    <row r="60" spans="1:11" ht="16.5" customHeight="1" thickBot="1">
      <c r="A60" s="1294"/>
      <c r="B60" s="1294"/>
      <c r="C60" s="1294"/>
      <c r="D60" s="1294"/>
      <c r="E60" s="1294"/>
      <c r="F60" s="1294"/>
      <c r="G60" s="1294"/>
    </row>
    <row r="61" spans="1:11" ht="138" customHeight="1" thickBot="1">
      <c r="A61" s="1295" t="s">
        <v>3056</v>
      </c>
      <c r="B61" s="1296"/>
      <c r="C61" s="1296"/>
      <c r="D61" s="1296"/>
      <c r="E61" s="1296"/>
      <c r="F61" s="1296"/>
      <c r="G61" s="1297"/>
    </row>
    <row r="62" spans="1:11" ht="9" customHeight="1">
      <c r="A62" s="419"/>
    </row>
    <row r="63" spans="1:11" ht="18.75">
      <c r="A63" s="1312" t="s">
        <v>1276</v>
      </c>
      <c r="B63" s="1312"/>
      <c r="C63" s="1312"/>
      <c r="D63" s="1312"/>
      <c r="E63" s="1312"/>
      <c r="F63" s="1312"/>
      <c r="G63" s="1312"/>
    </row>
    <row r="64" spans="1:11" ht="18.75" customHeight="1">
      <c r="A64" s="420" t="s">
        <v>1277</v>
      </c>
      <c r="B64" s="421">
        <f>'GOVERMENTAL FUNDS-OPERATING(16)'!M19</f>
        <v>0</v>
      </c>
    </row>
    <row r="65" spans="1:7" ht="18.75" customHeight="1">
      <c r="A65" s="422" t="s">
        <v>1278</v>
      </c>
      <c r="B65" s="421">
        <f>'GOVERMENTAL FUNDS-OPERATING(16)'!M45</f>
        <v>0</v>
      </c>
    </row>
    <row r="66" spans="1:7" ht="18.75" customHeight="1">
      <c r="A66" s="422" t="s">
        <v>3274</v>
      </c>
      <c r="B66" s="421">
        <f>'GOVERMENTAL FUNDS-OPERATING(16)'!M51+'GOVERMENTAL FUNDS-OPERATING(16)'!M52</f>
        <v>0</v>
      </c>
    </row>
    <row r="67" spans="1:7" ht="18.75">
      <c r="A67" s="1313" t="s">
        <v>1543</v>
      </c>
      <c r="B67" s="1313"/>
      <c r="C67" s="1313"/>
      <c r="D67" s="1313"/>
      <c r="E67" s="1313"/>
      <c r="F67" s="1313"/>
      <c r="G67" s="1313"/>
    </row>
    <row r="68" spans="1:7" ht="16.5" thickBot="1">
      <c r="A68" s="1314" t="s">
        <v>1279</v>
      </c>
      <c r="B68" s="1314"/>
      <c r="C68" s="1314"/>
      <c r="D68" s="1314"/>
      <c r="E68" s="1314"/>
      <c r="F68" s="1314"/>
      <c r="G68" s="1314"/>
    </row>
    <row r="69" spans="1:7" ht="18.75" customHeight="1" thickBot="1">
      <c r="A69" s="420" t="s">
        <v>603</v>
      </c>
      <c r="B69" s="423">
        <f>'CHANGE NET POSITION-PROP.(19)'!I16</f>
        <v>0</v>
      </c>
      <c r="C69" s="1320" t="s">
        <v>1280</v>
      </c>
      <c r="D69" s="1321"/>
      <c r="E69" s="1321"/>
      <c r="F69" s="1321"/>
      <c r="G69" s="1322"/>
    </row>
    <row r="70" spans="1:7" ht="31.5" customHeight="1">
      <c r="A70" s="424" t="s">
        <v>1281</v>
      </c>
      <c r="B70" s="425"/>
      <c r="C70" s="1323" t="s">
        <v>1282</v>
      </c>
      <c r="D70" s="1324"/>
      <c r="E70" s="1324"/>
      <c r="F70" s="1281" t="str">
        <f>IF(B83&lt;750001,"0",IF(B83&lt;1000001,"$0",IF(B83&lt;1500001,"$800.00",IF(B83&lt;2500001,"$950.00", IF(B83&lt;5000001,"$1300.00", IF(B83&lt;10000001,"$1700.00", IF(B83&lt;50000001,"$2500.00", IF(B83&gt;50000000,"$3000.00"))))))))</f>
        <v>0</v>
      </c>
      <c r="G70" s="1282"/>
    </row>
    <row r="71" spans="1:7" ht="18.75" customHeight="1">
      <c r="A71" s="426" t="s">
        <v>1283</v>
      </c>
      <c r="B71" s="423">
        <f>'CHANGE NET POSITION-PROP.(19)'!I31</f>
        <v>0</v>
      </c>
      <c r="C71" s="1325"/>
      <c r="D71" s="1326"/>
      <c r="E71" s="1326"/>
      <c r="F71" s="1283"/>
      <c r="G71" s="1284"/>
    </row>
    <row r="72" spans="1:7" ht="18.75" customHeight="1">
      <c r="A72" s="426" t="s">
        <v>217</v>
      </c>
      <c r="B72" s="423">
        <f>'CHANGE NET POSITION-PROP.(19)'!I32</f>
        <v>0</v>
      </c>
      <c r="C72" s="1325"/>
      <c r="D72" s="1326"/>
      <c r="E72" s="1326"/>
      <c r="F72" s="1283"/>
      <c r="G72" s="1284"/>
    </row>
    <row r="73" spans="1:7" ht="18.75" customHeight="1">
      <c r="A73" s="426" t="s">
        <v>1284</v>
      </c>
      <c r="B73" s="423">
        <f>'CHANGE NET POSITION-PROP.(19)'!I33</f>
        <v>0</v>
      </c>
      <c r="C73" s="1325"/>
      <c r="D73" s="1326"/>
      <c r="E73" s="1326"/>
      <c r="F73" s="1283"/>
      <c r="G73" s="1284"/>
    </row>
    <row r="74" spans="1:7" ht="18.75" customHeight="1">
      <c r="A74" s="426" t="s">
        <v>1285</v>
      </c>
      <c r="B74" s="423">
        <f>'CHANGE NET POSITION-PROP.(19)'!I38</f>
        <v>0</v>
      </c>
      <c r="C74" s="1325"/>
      <c r="D74" s="1326"/>
      <c r="E74" s="1326"/>
      <c r="F74" s="1283"/>
      <c r="G74" s="1284"/>
    </row>
    <row r="75" spans="1:7" ht="18.75" customHeight="1">
      <c r="A75" s="426" t="s">
        <v>1286</v>
      </c>
      <c r="B75" s="487"/>
      <c r="C75" s="1325"/>
      <c r="D75" s="1326"/>
      <c r="E75" s="1326"/>
      <c r="F75" s="1283"/>
      <c r="G75" s="1284"/>
    </row>
    <row r="76" spans="1:7" ht="18.75" customHeight="1">
      <c r="A76" s="420" t="s">
        <v>1287</v>
      </c>
      <c r="B76" s="423">
        <f>'CHANGE NET POSITION-PROP.(19)'!I51</f>
        <v>0</v>
      </c>
      <c r="C76" s="1325"/>
      <c r="D76" s="1326"/>
      <c r="E76" s="1326"/>
      <c r="F76" s="1283"/>
      <c r="G76" s="1284"/>
    </row>
    <row r="77" spans="1:7" ht="18.75" customHeight="1" thickBot="1">
      <c r="A77" s="422" t="s">
        <v>3274</v>
      </c>
      <c r="B77" s="423">
        <f>'CHANGE NET POSITION-PROP.(19)'!I46+'CHANGE NET POSITION-PROP.(19)'!I47</f>
        <v>0</v>
      </c>
      <c r="C77" s="1327"/>
      <c r="D77" s="1328"/>
      <c r="E77" s="1328"/>
      <c r="F77" s="1285"/>
      <c r="G77" s="1286"/>
    </row>
    <row r="78" spans="1:7" ht="18.75" customHeight="1">
      <c r="A78" s="1312" t="s">
        <v>1288</v>
      </c>
      <c r="B78" s="1312"/>
      <c r="C78" s="1312"/>
      <c r="D78" s="1312"/>
      <c r="E78" s="1312"/>
      <c r="F78" s="1312"/>
      <c r="G78" s="1312"/>
    </row>
    <row r="79" spans="1:7" ht="18.75" customHeight="1">
      <c r="A79" s="427" t="s">
        <v>1289</v>
      </c>
      <c r="B79" s="421">
        <f>'ST. OF CASH FLOWS-PROP.(20)'!H30</f>
        <v>0</v>
      </c>
    </row>
    <row r="80" spans="1:7" ht="18.75">
      <c r="A80" s="1313" t="s">
        <v>1290</v>
      </c>
      <c r="B80" s="1313"/>
      <c r="C80" s="1313"/>
      <c r="D80" s="1313"/>
      <c r="E80" s="1313"/>
      <c r="F80" s="1313"/>
      <c r="G80" s="1313"/>
    </row>
    <row r="81" spans="1:11" ht="15.75">
      <c r="A81" s="1314" t="s">
        <v>1291</v>
      </c>
      <c r="B81" s="1314"/>
      <c r="C81" s="1314"/>
      <c r="D81" s="1314"/>
      <c r="E81" s="1314"/>
      <c r="F81" s="1314"/>
      <c r="G81" s="1314"/>
    </row>
    <row r="82" spans="1:11" ht="18.75" customHeight="1">
      <c r="A82" s="420" t="s">
        <v>1292</v>
      </c>
      <c r="B82" s="421">
        <f>'CHANGE NET POSITION-FIDUC(22)'!D20+'CHANGE NET POSITION-FIDUC(22)'!F20</f>
        <v>0</v>
      </c>
      <c r="J82" s="433"/>
    </row>
    <row r="83" spans="1:11" ht="18.75" customHeight="1" thickBot="1">
      <c r="A83" s="435" t="s">
        <v>1293</v>
      </c>
      <c r="B83" s="511">
        <f>B64+B65+B66+B69+B71+B72+B73+B74+B75+B76+B77+B79+B82</f>
        <v>0</v>
      </c>
    </row>
    <row r="84" spans="1:11" ht="125.25" customHeight="1" thickTop="1">
      <c r="A84" s="429"/>
      <c r="B84" s="1315" t="s">
        <v>3058</v>
      </c>
      <c r="C84" s="1316"/>
      <c r="D84" s="1316"/>
      <c r="E84" s="1316"/>
      <c r="F84" s="1316"/>
      <c r="G84" s="1316"/>
    </row>
    <row r="85" spans="1:11" ht="19.5" thickBot="1">
      <c r="A85" s="1313" t="s">
        <v>1763</v>
      </c>
      <c r="B85" s="1313"/>
      <c r="C85" s="1313"/>
      <c r="D85" s="1313"/>
      <c r="E85" s="1313"/>
      <c r="F85" s="1313"/>
      <c r="G85" s="1313"/>
    </row>
    <row r="86" spans="1:11" ht="32.25" customHeight="1" thickBot="1">
      <c r="A86" s="430" t="s">
        <v>1761</v>
      </c>
      <c r="B86" s="423"/>
      <c r="C86" s="1317" t="s">
        <v>1294</v>
      </c>
      <c r="D86" s="1318"/>
      <c r="E86" s="1318"/>
      <c r="F86" s="1318"/>
      <c r="G86" s="1319"/>
    </row>
    <row r="87" spans="1:11" ht="47.25" customHeight="1">
      <c r="A87" s="431" t="s">
        <v>1754</v>
      </c>
      <c r="B87" s="423">
        <f>'GOVERMENTAL FUNDS-OPERATING(16)'!M41+'GOVERMENTAL FUNDS-OPERATING(16)'!M42+'GOVERMENTAL FUNDS-OPERATING(16)'!M43+'GOVERMENTAL FUNDS-OPERATING(16)'!M44</f>
        <v>0</v>
      </c>
      <c r="C87" s="1298" t="s">
        <v>1295</v>
      </c>
      <c r="D87" s="1299"/>
      <c r="E87" s="1299"/>
      <c r="F87" s="1304" t="str">
        <f>IF(B94&gt;1000000,"YES","NO")</f>
        <v>NO</v>
      </c>
      <c r="G87" s="1305"/>
    </row>
    <row r="88" spans="1:11" ht="33.75" customHeight="1">
      <c r="A88" s="431" t="s">
        <v>1755</v>
      </c>
      <c r="B88" s="423">
        <f>'ST. OF CASH FLOWS-PROP.(20)'!H24</f>
        <v>0</v>
      </c>
      <c r="C88" s="1300"/>
      <c r="D88" s="1301"/>
      <c r="E88" s="1301"/>
      <c r="F88" s="1306"/>
      <c r="G88" s="1307"/>
      <c r="K88" s="429"/>
    </row>
    <row r="89" spans="1:11" ht="48.75" customHeight="1">
      <c r="A89" s="658" t="s">
        <v>1762</v>
      </c>
      <c r="B89" s="627"/>
      <c r="C89" s="1300"/>
      <c r="D89" s="1301"/>
      <c r="E89" s="1301"/>
      <c r="F89" s="1306"/>
      <c r="G89" s="1307"/>
    </row>
    <row r="90" spans="1:11" ht="18.75" customHeight="1">
      <c r="A90" s="622" t="s">
        <v>1752</v>
      </c>
      <c r="B90" s="423">
        <f>B87+B88+B89</f>
        <v>0</v>
      </c>
      <c r="C90" s="1300"/>
      <c r="D90" s="1301"/>
      <c r="E90" s="1301"/>
      <c r="F90" s="1306"/>
      <c r="G90" s="1307"/>
    </row>
    <row r="91" spans="1:11" ht="33" customHeight="1">
      <c r="A91" s="624" t="s">
        <v>1764</v>
      </c>
      <c r="B91" s="625"/>
      <c r="C91" s="1300"/>
      <c r="D91" s="1301"/>
      <c r="E91" s="1301"/>
      <c r="F91" s="1306"/>
      <c r="G91" s="1307"/>
    </row>
    <row r="92" spans="1:11" ht="18.75" customHeight="1">
      <c r="A92" s="428" t="s">
        <v>1753</v>
      </c>
      <c r="B92" s="623">
        <f>B90+B91</f>
        <v>0</v>
      </c>
      <c r="C92" s="1300"/>
      <c r="D92" s="1301"/>
      <c r="E92" s="1301"/>
      <c r="F92" s="1306"/>
      <c r="G92" s="1307"/>
    </row>
    <row r="93" spans="1:11" ht="10.5" customHeight="1">
      <c r="A93" s="432"/>
      <c r="B93" s="621"/>
      <c r="C93" s="1300"/>
      <c r="D93" s="1301"/>
      <c r="E93" s="1301"/>
      <c r="F93" s="1306"/>
      <c r="G93" s="1307"/>
    </row>
    <row r="94" spans="1:11" ht="18.75" customHeight="1" thickBot="1">
      <c r="A94" s="434" t="s">
        <v>1756</v>
      </c>
      <c r="B94" s="626">
        <f>B83+B92</f>
        <v>0</v>
      </c>
      <c r="C94" s="1302"/>
      <c r="D94" s="1303"/>
      <c r="E94" s="1303"/>
      <c r="F94" s="1308"/>
      <c r="G94" s="1309"/>
    </row>
    <row r="95" spans="1:11" ht="19.5" customHeight="1" thickTop="1">
      <c r="A95" s="433"/>
      <c r="B95" s="1310" t="s">
        <v>3059</v>
      </c>
      <c r="C95" s="1310"/>
      <c r="D95" s="1310"/>
      <c r="E95" s="1310"/>
      <c r="F95" s="1310"/>
      <c r="G95" s="1310"/>
    </row>
    <row r="96" spans="1:11" ht="18.75">
      <c r="A96" s="433"/>
      <c r="B96" s="1310"/>
      <c r="C96" s="1310"/>
      <c r="D96" s="1310"/>
      <c r="E96" s="1310"/>
      <c r="F96" s="1310"/>
      <c r="G96" s="1310"/>
    </row>
    <row r="97" spans="1:7">
      <c r="A97" s="1290" t="s">
        <v>1045</v>
      </c>
      <c r="B97" s="1290"/>
      <c r="C97" s="1290"/>
      <c r="D97" s="1290"/>
      <c r="E97" s="1290"/>
      <c r="F97" s="1290"/>
      <c r="G97" s="1290"/>
    </row>
  </sheetData>
  <sheetProtection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59">
    <mergeCell ref="C87:E94"/>
    <mergeCell ref="F87:G94"/>
    <mergeCell ref="B95:G96"/>
    <mergeCell ref="A97:G97"/>
    <mergeCell ref="A24:G24"/>
    <mergeCell ref="A78:G78"/>
    <mergeCell ref="A80:G80"/>
    <mergeCell ref="A81:G81"/>
    <mergeCell ref="B84:G84"/>
    <mergeCell ref="A85:G85"/>
    <mergeCell ref="C86:G86"/>
    <mergeCell ref="A63:G63"/>
    <mergeCell ref="A67:G67"/>
    <mergeCell ref="A68:G68"/>
    <mergeCell ref="C69:G69"/>
    <mergeCell ref="C70:E77"/>
    <mergeCell ref="F70:G77"/>
    <mergeCell ref="A50:A52"/>
    <mergeCell ref="B52:G52"/>
    <mergeCell ref="A56:G56"/>
    <mergeCell ref="A58:G58"/>
    <mergeCell ref="A59:G60"/>
    <mergeCell ref="A61:G61"/>
    <mergeCell ref="A45:G45"/>
    <mergeCell ref="A46:A49"/>
    <mergeCell ref="B46:C46"/>
    <mergeCell ref="B49:C49"/>
    <mergeCell ref="E49:G49"/>
    <mergeCell ref="B40:C40"/>
    <mergeCell ref="D40:G40"/>
    <mergeCell ref="B41:C41"/>
    <mergeCell ref="D41:G41"/>
    <mergeCell ref="B42:C42"/>
    <mergeCell ref="D42:G42"/>
    <mergeCell ref="B37:C37"/>
    <mergeCell ref="D37:G37"/>
    <mergeCell ref="B38:C38"/>
    <mergeCell ref="D38:G38"/>
    <mergeCell ref="B39:C39"/>
    <mergeCell ref="D39:G39"/>
    <mergeCell ref="B34:C34"/>
    <mergeCell ref="D34:G34"/>
    <mergeCell ref="B35:C35"/>
    <mergeCell ref="D35:G35"/>
    <mergeCell ref="B36:C36"/>
    <mergeCell ref="D36:G36"/>
    <mergeCell ref="A31:G32"/>
    <mergeCell ref="A1:G1"/>
    <mergeCell ref="A2:G2"/>
    <mergeCell ref="B4:G4"/>
    <mergeCell ref="B5:G5"/>
    <mergeCell ref="B6:G6"/>
    <mergeCell ref="B7:G7"/>
    <mergeCell ref="A23:G23"/>
    <mergeCell ref="B8:G8"/>
    <mergeCell ref="B9:G9"/>
    <mergeCell ref="A26:G27"/>
    <mergeCell ref="A30:G30"/>
    <mergeCell ref="A20:G20"/>
  </mergeCells>
  <printOptions horizontalCentered="1" verticalCentered="1"/>
  <pageMargins left="0.25" right="0.25" top="0.5" bottom="0.5" header="0" footer="0"/>
  <pageSetup scale="73" fitToHeight="2" orientation="portrait" r:id="rId2"/>
  <rowBreaks count="3" manualBreakCount="3">
    <brk id="55" max="16383" man="1"/>
    <brk id="56" max="16383" man="1"/>
    <brk id="57" max="16383" man="1"/>
  </rowBreaks>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sqref="A1:K1"/>
    </sheetView>
  </sheetViews>
  <sheetFormatPr defaultRowHeight="12.75"/>
  <sheetData>
    <row r="1" spans="1:11" ht="18">
      <c r="A1" s="1477" t="str">
        <f>'COVER PAGE'!A9</f>
        <v>LOCAL GOVERNMENT NAME:</v>
      </c>
      <c r="B1" s="1477"/>
      <c r="C1" s="1477"/>
      <c r="D1" s="1477"/>
      <c r="E1" s="1477"/>
      <c r="F1" s="1477"/>
      <c r="G1" s="1477"/>
      <c r="H1" s="1477"/>
      <c r="I1" s="1477"/>
      <c r="J1" s="1477"/>
      <c r="K1" s="1477"/>
    </row>
    <row r="2" spans="1:11" ht="18">
      <c r="A2" s="1477" t="s">
        <v>927</v>
      </c>
      <c r="B2" s="1477"/>
      <c r="C2" s="1477"/>
      <c r="D2" s="1477"/>
      <c r="E2" s="1477"/>
      <c r="F2" s="1477"/>
      <c r="G2" s="1477"/>
      <c r="H2" s="1477"/>
      <c r="I2" s="1477"/>
      <c r="J2" s="1477"/>
      <c r="K2" s="1477"/>
    </row>
    <row r="3" spans="1:11" ht="18">
      <c r="A3" s="1531" t="str">
        <f>'COVER PAGE'!A30</f>
        <v>FISCAL YEAR ENDING JUNE 30, 2026</v>
      </c>
      <c r="B3" s="1531"/>
      <c r="C3" s="1531"/>
      <c r="D3" s="1531"/>
      <c r="E3" s="1531"/>
      <c r="F3" s="1531"/>
      <c r="G3" s="1531"/>
      <c r="H3" s="1531"/>
      <c r="I3" s="1531"/>
      <c r="J3" s="1531"/>
      <c r="K3" s="1531"/>
    </row>
    <row r="5" spans="1:11" ht="15.75">
      <c r="A5" s="1352" t="s">
        <v>1440</v>
      </c>
      <c r="B5" s="1352"/>
      <c r="C5" s="1352"/>
      <c r="D5" s="1352"/>
      <c r="E5" s="1352"/>
      <c r="F5" s="1352"/>
      <c r="G5" s="1352"/>
      <c r="H5" s="1352"/>
      <c r="I5" s="1352"/>
      <c r="J5" s="1352"/>
      <c r="K5" s="1352"/>
    </row>
    <row r="6" spans="1:11" ht="15.75">
      <c r="A6" s="1352" t="s">
        <v>1444</v>
      </c>
      <c r="B6" s="1352"/>
      <c r="C6" s="1352"/>
      <c r="D6" s="1352"/>
      <c r="E6" s="1352"/>
      <c r="F6" s="1352"/>
      <c r="G6" s="1352"/>
      <c r="H6" s="1352"/>
      <c r="I6" s="1352"/>
      <c r="J6" s="1352"/>
      <c r="K6" s="1352"/>
    </row>
    <row r="7" spans="1:11">
      <c r="A7" s="38"/>
    </row>
    <row r="8" spans="1:11" ht="15">
      <c r="A8" s="491" t="s">
        <v>1943</v>
      </c>
    </row>
    <row r="9" spans="1:11">
      <c r="A9" s="191"/>
      <c r="B9" s="38"/>
    </row>
    <row r="10" spans="1:11" ht="39.75" customHeight="1">
      <c r="A10" s="1378" t="s">
        <v>1682</v>
      </c>
      <c r="B10" s="1378"/>
      <c r="C10" s="1378"/>
      <c r="D10" s="1378"/>
      <c r="E10" s="1378"/>
      <c r="F10" s="1378"/>
      <c r="G10" s="1378"/>
      <c r="H10" s="1378"/>
      <c r="I10" s="1378"/>
      <c r="J10" s="1378"/>
      <c r="K10" s="1378"/>
    </row>
    <row r="11" spans="1:11">
      <c r="B11" s="38"/>
    </row>
    <row r="12" spans="1:11">
      <c r="B12" s="38"/>
    </row>
    <row r="13" spans="1:11">
      <c r="A13" s="38"/>
      <c r="B13" s="38"/>
    </row>
    <row r="14" spans="1:11">
      <c r="A14" s="38"/>
      <c r="B14" s="38"/>
    </row>
    <row r="15" spans="1:11">
      <c r="A15" s="38"/>
      <c r="B15" s="38"/>
    </row>
    <row r="16" spans="1:11">
      <c r="A16" s="1379"/>
      <c r="B16" s="1379"/>
      <c r="C16" s="1379"/>
      <c r="D16" s="1379"/>
      <c r="E16" s="1379"/>
      <c r="F16" s="1379"/>
      <c r="G16" s="1379"/>
      <c r="H16" s="1379"/>
      <c r="I16" s="1379"/>
      <c r="J16" s="1379"/>
      <c r="K16" s="1379"/>
    </row>
    <row r="17" spans="1:2">
      <c r="B17" s="38"/>
    </row>
    <row r="18" spans="1:2">
      <c r="B18" s="38"/>
    </row>
    <row r="19" spans="1:2">
      <c r="B19" s="38"/>
    </row>
    <row r="20" spans="1:2">
      <c r="B20" s="38"/>
    </row>
    <row r="21" spans="1:2">
      <c r="B21" s="38"/>
    </row>
    <row r="23" spans="1:2">
      <c r="A23" s="38"/>
    </row>
    <row r="24" spans="1:2">
      <c r="A24" s="38"/>
    </row>
    <row r="25" spans="1:2">
      <c r="A25" s="38"/>
    </row>
    <row r="27" spans="1:2">
      <c r="A27" s="353"/>
    </row>
    <row r="28" spans="1:2">
      <c r="A28" s="353"/>
    </row>
    <row r="30" spans="1:2">
      <c r="A30" s="38"/>
    </row>
    <row r="32" spans="1:2">
      <c r="A32" s="38"/>
    </row>
    <row r="33" spans="1:1">
      <c r="A33" s="38"/>
    </row>
    <row r="35" spans="1:1">
      <c r="A35" s="38"/>
    </row>
    <row r="37" spans="1:1">
      <c r="A37" s="38"/>
    </row>
    <row r="39" spans="1:1">
      <c r="A39" s="38"/>
    </row>
    <row r="41" spans="1:1">
      <c r="A41" s="38"/>
    </row>
    <row r="43" spans="1:1">
      <c r="A43" s="38"/>
    </row>
    <row r="45" spans="1:1">
      <c r="A45" s="38"/>
    </row>
    <row r="47" spans="1:1">
      <c r="A47" s="38"/>
    </row>
    <row r="54" spans="1:11" ht="15.75">
      <c r="A54" s="1354" t="s">
        <v>1518</v>
      </c>
      <c r="B54" s="1352"/>
      <c r="C54" s="1352"/>
      <c r="D54" s="1352"/>
      <c r="E54" s="1352"/>
      <c r="F54" s="1352"/>
      <c r="G54" s="1352"/>
      <c r="H54" s="1352"/>
      <c r="I54" s="1352"/>
      <c r="J54" s="1352"/>
      <c r="K54" s="1352"/>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sqref="A1:K1"/>
    </sheetView>
  </sheetViews>
  <sheetFormatPr defaultColWidth="9.140625" defaultRowHeight="12.75"/>
  <cols>
    <col min="1" max="16384" width="9.140625" style="531"/>
  </cols>
  <sheetData>
    <row r="1" spans="1:11" ht="18">
      <c r="A1" s="1453" t="str">
        <f>'COVER PAGE'!A9</f>
        <v>LOCAL GOVERNMENT NAME:</v>
      </c>
      <c r="B1" s="1453"/>
      <c r="C1" s="1453"/>
      <c r="D1" s="1453"/>
      <c r="E1" s="1453"/>
      <c r="F1" s="1453"/>
      <c r="G1" s="1453"/>
      <c r="H1" s="1453"/>
      <c r="I1" s="1453"/>
      <c r="J1" s="1453"/>
      <c r="K1" s="1453"/>
    </row>
    <row r="2" spans="1:11" ht="18">
      <c r="A2" s="1453" t="s">
        <v>927</v>
      </c>
      <c r="B2" s="1453"/>
      <c r="C2" s="1453"/>
      <c r="D2" s="1453"/>
      <c r="E2" s="1453"/>
      <c r="F2" s="1453"/>
      <c r="G2" s="1453"/>
      <c r="H2" s="1453"/>
      <c r="I2" s="1453"/>
      <c r="J2" s="1453"/>
      <c r="K2" s="1453"/>
    </row>
    <row r="3" spans="1:11" ht="18">
      <c r="A3" s="1498" t="str">
        <f>'COVER PAGE'!A30</f>
        <v>FISCAL YEAR ENDING JUNE 30, 2026</v>
      </c>
      <c r="B3" s="1498"/>
      <c r="C3" s="1498"/>
      <c r="D3" s="1498"/>
      <c r="E3" s="1498"/>
      <c r="F3" s="1498"/>
      <c r="G3" s="1498"/>
      <c r="H3" s="1498"/>
      <c r="I3" s="1498"/>
      <c r="J3" s="1498"/>
      <c r="K3" s="1498"/>
    </row>
    <row r="5" spans="1:11" ht="15.75">
      <c r="A5" s="1530" t="s">
        <v>1440</v>
      </c>
      <c r="B5" s="1530"/>
      <c r="C5" s="1530"/>
      <c r="D5" s="1530"/>
      <c r="E5" s="1530"/>
      <c r="F5" s="1530"/>
      <c r="G5" s="1530"/>
      <c r="H5" s="1530"/>
      <c r="I5" s="1530"/>
      <c r="J5" s="1530"/>
      <c r="K5" s="1530"/>
    </row>
    <row r="6" spans="1:11" ht="15.75">
      <c r="A6" s="1530" t="s">
        <v>1448</v>
      </c>
      <c r="B6" s="1530"/>
      <c r="C6" s="1530"/>
      <c r="D6" s="1530"/>
      <c r="E6" s="1530"/>
      <c r="F6" s="1530"/>
      <c r="G6" s="1530"/>
      <c r="H6" s="1530"/>
      <c r="I6" s="1530"/>
      <c r="J6" s="1530"/>
      <c r="K6" s="1530"/>
    </row>
    <row r="8" spans="1:11" ht="15">
      <c r="A8" s="491" t="s">
        <v>1944</v>
      </c>
      <c r="B8" s="491"/>
      <c r="C8" s="491"/>
      <c r="D8" s="491"/>
      <c r="E8" s="491"/>
      <c r="F8" s="491"/>
      <c r="G8" s="491"/>
      <c r="H8" s="491"/>
      <c r="I8" s="491"/>
      <c r="J8" s="491"/>
      <c r="K8" s="491"/>
    </row>
    <row r="9" spans="1:11">
      <c r="A9" s="546"/>
    </row>
    <row r="10" spans="1:11" ht="20.25" customHeight="1">
      <c r="A10" s="1213" t="s">
        <v>1681</v>
      </c>
      <c r="B10" s="1213"/>
      <c r="C10" s="1213"/>
      <c r="D10" s="1213"/>
      <c r="E10" s="1213"/>
      <c r="F10" s="1213"/>
      <c r="G10" s="1213"/>
      <c r="H10" s="1213"/>
      <c r="I10" s="1213"/>
      <c r="J10" s="1213"/>
      <c r="K10" s="1213"/>
    </row>
    <row r="15" spans="1:11">
      <c r="A15" s="546"/>
    </row>
    <row r="16" spans="1:11">
      <c r="A16" s="546"/>
    </row>
    <row r="27" spans="1:1">
      <c r="A27" s="547"/>
    </row>
    <row r="28" spans="1:1">
      <c r="A28" s="547"/>
    </row>
    <row r="54" spans="1:11" ht="15.75">
      <c r="A54" s="1373" t="s">
        <v>1519</v>
      </c>
      <c r="B54" s="1530"/>
      <c r="C54" s="1530"/>
      <c r="D54" s="1530"/>
      <c r="E54" s="1530"/>
      <c r="F54" s="1530"/>
      <c r="G54" s="1530"/>
      <c r="H54" s="1530"/>
      <c r="I54" s="1530"/>
      <c r="J54" s="1530"/>
      <c r="K54" s="1530"/>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A2" sqref="A2:O2"/>
    </sheetView>
  </sheetViews>
  <sheetFormatPr defaultColWidth="9.140625" defaultRowHeight="12.75"/>
  <cols>
    <col min="1" max="2" width="3.7109375" style="531" customWidth="1"/>
    <col min="3" max="4" width="9.140625" style="531" customWidth="1"/>
    <col min="5" max="9" width="9.140625" style="531"/>
    <col min="10" max="11" width="9.140625" style="531" customWidth="1"/>
    <col min="12" max="16384" width="9.140625" style="531"/>
  </cols>
  <sheetData>
    <row r="1" spans="1:15" ht="18">
      <c r="A1" s="1369" t="str">
        <f>'COVER PAGE'!A9</f>
        <v>LOCAL GOVERNMENT NAME:</v>
      </c>
      <c r="B1" s="1369"/>
      <c r="C1" s="1369"/>
      <c r="D1" s="1369"/>
      <c r="E1" s="1369"/>
      <c r="F1" s="1369"/>
      <c r="G1" s="1369"/>
      <c r="H1" s="1369"/>
      <c r="I1" s="1369"/>
      <c r="J1" s="1369"/>
      <c r="K1" s="1369"/>
      <c r="L1" s="1369"/>
      <c r="M1" s="1369"/>
      <c r="N1" s="1369"/>
      <c r="O1" s="1369"/>
    </row>
    <row r="2" spans="1:15" ht="18">
      <c r="A2" s="1369" t="str">
        <f>'[6]NOTE TO FIN ST (23)'!A2</f>
        <v>NOTES TO THE BASIC FINANCIAL STATEMENTS</v>
      </c>
      <c r="B2" s="1369"/>
      <c r="C2" s="1369"/>
      <c r="D2" s="1369"/>
      <c r="E2" s="1369"/>
      <c r="F2" s="1369"/>
      <c r="G2" s="1369"/>
      <c r="H2" s="1369"/>
      <c r="I2" s="1369"/>
      <c r="J2" s="1369"/>
      <c r="K2" s="1369"/>
      <c r="L2" s="1369"/>
      <c r="M2" s="1369"/>
      <c r="N2" s="1369"/>
      <c r="O2" s="1369"/>
    </row>
    <row r="3" spans="1:15" ht="18">
      <c r="A3" s="1369" t="str">
        <f>'COVER PAGE'!A30</f>
        <v>FISCAL YEAR ENDING JUNE 30, 2026</v>
      </c>
      <c r="B3" s="1369"/>
      <c r="C3" s="1369"/>
      <c r="D3" s="1369"/>
      <c r="E3" s="1369"/>
      <c r="F3" s="1369"/>
      <c r="G3" s="1369"/>
      <c r="H3" s="1369"/>
      <c r="I3" s="1369"/>
      <c r="J3" s="1369"/>
      <c r="K3" s="1369"/>
      <c r="L3" s="1369"/>
      <c r="M3" s="1369"/>
      <c r="N3" s="1369"/>
      <c r="O3" s="1369"/>
    </row>
    <row r="4" spans="1:15" ht="12" customHeight="1">
      <c r="A4" s="806"/>
      <c r="B4" s="806"/>
      <c r="C4" s="806"/>
      <c r="D4" s="806"/>
      <c r="E4" s="806"/>
      <c r="F4" s="806"/>
      <c r="G4" s="806"/>
      <c r="H4" s="806"/>
      <c r="I4" s="806"/>
      <c r="J4" s="806"/>
      <c r="K4" s="806"/>
      <c r="L4" s="806"/>
      <c r="M4" s="806"/>
      <c r="N4" s="806"/>
      <c r="O4" s="806"/>
    </row>
    <row r="5" spans="1:15" ht="12" customHeight="1">
      <c r="A5" s="908" t="s">
        <v>57</v>
      </c>
      <c r="B5" s="652"/>
      <c r="C5" s="901" t="s">
        <v>543</v>
      </c>
      <c r="D5" s="806"/>
      <c r="E5" s="806"/>
      <c r="F5" s="806"/>
      <c r="G5" s="806"/>
      <c r="H5" s="806"/>
      <c r="I5" s="806"/>
      <c r="J5" s="806"/>
      <c r="K5" s="806"/>
      <c r="L5" s="806"/>
      <c r="M5" s="806"/>
      <c r="N5" s="806"/>
      <c r="O5" s="806"/>
    </row>
    <row r="7" spans="1:15" ht="26.25" customHeight="1">
      <c r="C7" s="1219" t="s">
        <v>1608</v>
      </c>
      <c r="D7" s="1219"/>
      <c r="E7" s="1219"/>
      <c r="F7" s="1219"/>
      <c r="G7" s="1219"/>
      <c r="H7" s="1219"/>
      <c r="I7" s="1219"/>
      <c r="J7" s="1219"/>
      <c r="K7" s="1219"/>
      <c r="L7" s="1219"/>
      <c r="M7" s="1219"/>
      <c r="N7" s="1219"/>
      <c r="O7" s="1219"/>
    </row>
    <row r="9" spans="1:15" ht="53.25" customHeight="1">
      <c r="C9" s="1213" t="s">
        <v>2223</v>
      </c>
      <c r="D9" s="1213"/>
      <c r="E9" s="1213"/>
      <c r="F9" s="1213"/>
      <c r="G9" s="1213"/>
      <c r="H9" s="1213"/>
      <c r="I9" s="1213"/>
      <c r="J9" s="1213"/>
      <c r="K9" s="1213"/>
      <c r="L9" s="1213"/>
      <c r="M9" s="1213"/>
      <c r="N9" s="1213"/>
      <c r="O9" s="1213"/>
    </row>
    <row r="11" spans="1:15">
      <c r="C11" s="532" t="s">
        <v>1573</v>
      </c>
    </row>
    <row r="12" spans="1:15" ht="26.25" customHeight="1">
      <c r="C12" s="1213" t="s">
        <v>2224</v>
      </c>
      <c r="D12" s="1213"/>
      <c r="E12" s="1213"/>
      <c r="F12" s="1213"/>
      <c r="G12" s="1213"/>
      <c r="H12" s="1213"/>
      <c r="I12" s="1213"/>
      <c r="J12" s="1213"/>
      <c r="K12" s="1213"/>
      <c r="L12" s="1213"/>
      <c r="M12" s="1213"/>
      <c r="N12" s="1213"/>
      <c r="O12" s="1213"/>
    </row>
    <row r="13" spans="1:15">
      <c r="C13" s="532"/>
    </row>
    <row r="14" spans="1:15">
      <c r="F14" s="593" t="s">
        <v>1574</v>
      </c>
      <c r="G14" s="577"/>
      <c r="H14" s="577"/>
      <c r="I14" s="577"/>
      <c r="J14" s="577"/>
    </row>
    <row r="15" spans="1:15">
      <c r="F15" s="594" t="s">
        <v>1575</v>
      </c>
      <c r="G15" s="595"/>
      <c r="H15" s="594"/>
      <c r="I15" s="595"/>
      <c r="J15" s="879"/>
    </row>
    <row r="16" spans="1:15">
      <c r="F16" s="594" t="s">
        <v>1576</v>
      </c>
      <c r="G16" s="595"/>
      <c r="H16" s="594"/>
      <c r="I16" s="595"/>
      <c r="J16" s="879"/>
    </row>
    <row r="18" spans="3:15">
      <c r="C18" s="532" t="s">
        <v>1577</v>
      </c>
    </row>
    <row r="19" spans="3:15" ht="25.5" customHeight="1">
      <c r="C19" s="1213" t="s">
        <v>2225</v>
      </c>
      <c r="D19" s="1213"/>
      <c r="E19" s="1213"/>
      <c r="F19" s="1213"/>
      <c r="G19" s="1213"/>
      <c r="H19" s="1213"/>
      <c r="I19" s="1213"/>
      <c r="J19" s="1213"/>
      <c r="K19" s="1213"/>
      <c r="L19" s="1213"/>
      <c r="M19" s="1213"/>
      <c r="N19" s="1213"/>
      <c r="O19" s="1213"/>
    </row>
    <row r="20" spans="3:15">
      <c r="C20" s="532"/>
    </row>
    <row r="21" spans="3:15" ht="27" customHeight="1">
      <c r="F21" s="1420"/>
      <c r="G21" s="1421"/>
      <c r="H21" s="1532" t="s">
        <v>1306</v>
      </c>
      <c r="I21" s="1533"/>
      <c r="J21" s="1532" t="s">
        <v>1301</v>
      </c>
      <c r="K21" s="1533"/>
    </row>
    <row r="22" spans="3:15" ht="25.5" customHeight="1">
      <c r="F22" s="1534" t="s">
        <v>1578</v>
      </c>
      <c r="G22" s="1535"/>
      <c r="H22" s="1420"/>
      <c r="I22" s="1421"/>
      <c r="J22" s="1420"/>
      <c r="K22" s="1421"/>
    </row>
    <row r="23" spans="3:15" ht="27.75" customHeight="1">
      <c r="F23" s="1534" t="s">
        <v>1579</v>
      </c>
      <c r="G23" s="1535"/>
      <c r="H23" s="1420"/>
      <c r="I23" s="1421"/>
      <c r="J23" s="1420"/>
      <c r="K23" s="1421"/>
    </row>
    <row r="24" spans="3:15" ht="27" customHeight="1">
      <c r="F24" s="1534" t="s">
        <v>1580</v>
      </c>
      <c r="G24" s="1535"/>
      <c r="H24" s="1420"/>
      <c r="I24" s="1421"/>
      <c r="J24" s="1420"/>
      <c r="K24" s="1421"/>
    </row>
    <row r="25" spans="3:15" ht="25.5" customHeight="1">
      <c r="F25" s="1534" t="s">
        <v>1581</v>
      </c>
      <c r="G25" s="1535"/>
      <c r="H25" s="1420"/>
      <c r="I25" s="1421"/>
      <c r="J25" s="1420"/>
      <c r="K25" s="1421"/>
    </row>
    <row r="27" spans="3:15" ht="24.75" customHeight="1">
      <c r="C27" s="1213" t="s">
        <v>2572</v>
      </c>
      <c r="D27" s="1213"/>
      <c r="E27" s="1213"/>
      <c r="F27" s="1213"/>
      <c r="G27" s="1213"/>
      <c r="H27" s="1213"/>
      <c r="I27" s="1213"/>
      <c r="J27" s="1213"/>
      <c r="K27" s="1213"/>
      <c r="L27" s="1213"/>
      <c r="M27" s="1213"/>
      <c r="N27" s="1213"/>
      <c r="O27" s="1213"/>
    </row>
    <row r="29" spans="3:15">
      <c r="C29" s="1213" t="s">
        <v>1582</v>
      </c>
      <c r="D29" s="1213"/>
      <c r="E29" s="1213"/>
      <c r="F29" s="1213"/>
      <c r="G29" s="1213"/>
      <c r="H29" s="1213"/>
      <c r="I29" s="1213"/>
      <c r="J29" s="1213"/>
      <c r="K29" s="1213"/>
      <c r="L29" s="1213"/>
      <c r="M29" s="1213"/>
      <c r="N29" s="1213"/>
      <c r="O29" s="1213"/>
    </row>
    <row r="31" spans="3:15" ht="53.45" customHeight="1">
      <c r="F31" s="1532" t="s">
        <v>1583</v>
      </c>
      <c r="G31" s="1533"/>
      <c r="H31" s="1532" t="s">
        <v>1584</v>
      </c>
      <c r="I31" s="1536"/>
      <c r="J31" s="1536"/>
      <c r="K31" s="1533"/>
    </row>
    <row r="32" spans="3:15">
      <c r="F32" s="1420">
        <v>2027</v>
      </c>
      <c r="G32" s="1421"/>
      <c r="H32" s="1420"/>
      <c r="I32" s="1383"/>
      <c r="J32" s="1383"/>
      <c r="K32" s="1421"/>
    </row>
    <row r="33" spans="3:15">
      <c r="F33" s="1420">
        <v>2028</v>
      </c>
      <c r="G33" s="1421"/>
      <c r="H33" s="1420"/>
      <c r="I33" s="1383"/>
      <c r="J33" s="1383"/>
      <c r="K33" s="1421"/>
    </row>
    <row r="34" spans="3:15">
      <c r="F34" s="1420">
        <v>2029</v>
      </c>
      <c r="G34" s="1421"/>
      <c r="H34" s="1420"/>
      <c r="I34" s="1383"/>
      <c r="J34" s="1383"/>
      <c r="K34" s="1421"/>
    </row>
    <row r="35" spans="3:15">
      <c r="F35" s="1420">
        <v>2030</v>
      </c>
      <c r="G35" s="1421"/>
      <c r="H35" s="1420"/>
      <c r="I35" s="1383"/>
      <c r="J35" s="1383"/>
      <c r="K35" s="1421"/>
    </row>
    <row r="36" spans="3:15">
      <c r="F36" s="1420">
        <v>2031</v>
      </c>
      <c r="G36" s="1421"/>
      <c r="H36" s="1420"/>
      <c r="I36" s="1383"/>
      <c r="J36" s="1383"/>
      <c r="K36" s="1421"/>
    </row>
    <row r="37" spans="3:15">
      <c r="F37" s="1420" t="s">
        <v>1585</v>
      </c>
      <c r="G37" s="1421"/>
      <c r="H37" s="1420"/>
      <c r="I37" s="1383"/>
      <c r="J37" s="1383"/>
      <c r="K37" s="1421"/>
    </row>
    <row r="39" spans="3:15">
      <c r="C39" s="532" t="s">
        <v>1586</v>
      </c>
    </row>
    <row r="40" spans="3:15">
      <c r="C40" s="1213" t="s">
        <v>2226</v>
      </c>
      <c r="D40" s="1213"/>
      <c r="E40" s="1213"/>
      <c r="F40" s="1213"/>
      <c r="G40" s="1213"/>
      <c r="H40" s="1213"/>
      <c r="I40" s="1213"/>
      <c r="J40" s="1213"/>
      <c r="K40" s="1213"/>
      <c r="L40" s="1213"/>
      <c r="M40" s="1213"/>
      <c r="N40" s="1213"/>
      <c r="O40" s="1213"/>
    </row>
    <row r="41" spans="3:15">
      <c r="C41" s="531" t="s">
        <v>1685</v>
      </c>
    </row>
    <row r="42" spans="3:15">
      <c r="C42" s="531" t="s">
        <v>1587</v>
      </c>
    </row>
    <row r="43" spans="3:15">
      <c r="C43" s="531" t="s">
        <v>1588</v>
      </c>
    </row>
    <row r="44" spans="3:15">
      <c r="C44" s="531" t="s">
        <v>1589</v>
      </c>
    </row>
    <row r="45" spans="3:15">
      <c r="C45" s="531" t="s">
        <v>1590</v>
      </c>
    </row>
    <row r="46" spans="3:15">
      <c r="C46" s="531" t="s">
        <v>1591</v>
      </c>
    </row>
    <row r="47" spans="3:15" ht="26.25" customHeight="1">
      <c r="C47" s="1213" t="s">
        <v>2227</v>
      </c>
      <c r="D47" s="1213"/>
      <c r="E47" s="1213"/>
      <c r="F47" s="1213"/>
      <c r="G47" s="1213"/>
      <c r="H47" s="1213"/>
      <c r="I47" s="1213"/>
      <c r="J47" s="1213"/>
      <c r="K47" s="1213"/>
      <c r="L47" s="1213"/>
      <c r="M47" s="1213"/>
      <c r="N47" s="1213"/>
      <c r="O47" s="1213"/>
    </row>
    <row r="48" spans="3:15">
      <c r="C48" s="531" t="s">
        <v>2228</v>
      </c>
    </row>
    <row r="50" spans="1:15" ht="15.75">
      <c r="A50" s="1373" t="s">
        <v>1520</v>
      </c>
      <c r="B50" s="1373"/>
      <c r="C50" s="1373"/>
      <c r="D50" s="1373"/>
      <c r="E50" s="1373"/>
      <c r="F50" s="1373"/>
      <c r="G50" s="1373"/>
      <c r="H50" s="1373"/>
      <c r="I50" s="1373"/>
      <c r="J50" s="1373"/>
      <c r="K50" s="1373"/>
      <c r="L50" s="1373"/>
      <c r="M50" s="1373"/>
      <c r="N50" s="1373"/>
      <c r="O50" s="1373"/>
    </row>
    <row r="52" spans="1:15">
      <c r="C52" s="531" t="s">
        <v>1592</v>
      </c>
    </row>
    <row r="53" spans="1:15" ht="26.25" customHeight="1">
      <c r="C53" s="1213" t="s">
        <v>2229</v>
      </c>
      <c r="D53" s="1213"/>
      <c r="E53" s="1213"/>
      <c r="F53" s="1213"/>
      <c r="G53" s="1213"/>
      <c r="H53" s="1213"/>
      <c r="I53" s="1213"/>
      <c r="J53" s="1213"/>
      <c r="K53" s="1213"/>
      <c r="L53" s="1213"/>
      <c r="M53" s="1213"/>
      <c r="N53" s="1213"/>
      <c r="O53" s="1213"/>
    </row>
    <row r="54" spans="1:15" ht="25.5" customHeight="1">
      <c r="C54" s="1213" t="s">
        <v>2230</v>
      </c>
      <c r="D54" s="1213"/>
      <c r="E54" s="1213"/>
      <c r="F54" s="1213"/>
      <c r="G54" s="1213"/>
      <c r="H54" s="1213"/>
      <c r="I54" s="1213"/>
      <c r="J54" s="1213"/>
      <c r="K54" s="1213"/>
      <c r="L54" s="1213"/>
      <c r="M54" s="1213"/>
      <c r="N54" s="1213"/>
      <c r="O54" s="1213"/>
    </row>
    <row r="55" spans="1:15">
      <c r="C55" s="531" t="s">
        <v>1593</v>
      </c>
    </row>
    <row r="56" spans="1:15">
      <c r="C56" s="531" t="s">
        <v>1594</v>
      </c>
    </row>
    <row r="57" spans="1:15">
      <c r="C57" s="531" t="s">
        <v>1595</v>
      </c>
    </row>
    <row r="59" spans="1:15" ht="39.75" customHeight="1">
      <c r="C59" s="1213" t="s">
        <v>2231</v>
      </c>
      <c r="D59" s="1213"/>
      <c r="E59" s="1213"/>
      <c r="F59" s="1213"/>
      <c r="G59" s="1213"/>
      <c r="H59" s="1213"/>
      <c r="I59" s="1213"/>
      <c r="J59" s="1213"/>
      <c r="K59" s="1213"/>
      <c r="L59" s="1213"/>
      <c r="M59" s="1213"/>
      <c r="N59" s="1213"/>
      <c r="O59" s="1213"/>
    </row>
    <row r="61" spans="1:15" ht="25.5" customHeight="1">
      <c r="C61" s="1213" t="s">
        <v>2232</v>
      </c>
      <c r="D61" s="1213"/>
      <c r="E61" s="1213"/>
      <c r="F61" s="1213"/>
      <c r="G61" s="1213"/>
      <c r="H61" s="1213"/>
      <c r="I61" s="1213"/>
      <c r="J61" s="1213"/>
      <c r="K61" s="1213"/>
      <c r="L61" s="1213"/>
      <c r="M61" s="1213"/>
      <c r="N61" s="1213"/>
      <c r="O61" s="1213"/>
    </row>
    <row r="63" spans="1:15" ht="24.75" customHeight="1">
      <c r="C63" s="1213" t="s">
        <v>2233</v>
      </c>
      <c r="D63" s="1213"/>
      <c r="E63" s="1213"/>
      <c r="F63" s="1213"/>
      <c r="G63" s="1213"/>
      <c r="H63" s="1213"/>
      <c r="I63" s="1213"/>
      <c r="J63" s="1213"/>
      <c r="K63" s="1213"/>
      <c r="L63" s="1213"/>
      <c r="M63" s="1213"/>
      <c r="N63" s="1213"/>
      <c r="O63" s="1213"/>
    </row>
    <row r="65" spans="3:15" ht="51.75" customHeight="1">
      <c r="C65" s="1213" t="s">
        <v>2234</v>
      </c>
      <c r="D65" s="1213"/>
      <c r="E65" s="1213"/>
      <c r="F65" s="1213"/>
      <c r="G65" s="1213"/>
      <c r="H65" s="1213"/>
      <c r="I65" s="1213"/>
      <c r="J65" s="1213"/>
      <c r="K65" s="1213"/>
      <c r="L65" s="1213"/>
      <c r="M65" s="1213"/>
      <c r="N65" s="1213"/>
      <c r="O65" s="1213"/>
    </row>
    <row r="67" spans="3:15">
      <c r="C67" s="533" t="s">
        <v>1596</v>
      </c>
    </row>
    <row r="68" spans="3:15">
      <c r="D68" s="1538" t="s">
        <v>1597</v>
      </c>
      <c r="E68" s="1538"/>
      <c r="F68" s="1538"/>
      <c r="G68" s="1538"/>
      <c r="H68" s="1538"/>
      <c r="J68" s="577"/>
    </row>
    <row r="69" spans="3:15">
      <c r="C69" s="1538" t="s">
        <v>1598</v>
      </c>
      <c r="D69" s="1538"/>
      <c r="E69" s="1538"/>
      <c r="F69" s="1538"/>
      <c r="G69" s="1538"/>
      <c r="H69" s="1538"/>
      <c r="J69" s="595"/>
    </row>
    <row r="70" spans="3:15">
      <c r="C70" s="1538" t="s">
        <v>1599</v>
      </c>
      <c r="D70" s="1538"/>
      <c r="E70" s="1538"/>
      <c r="F70" s="1538"/>
      <c r="G70" s="1538"/>
      <c r="H70" s="1538"/>
      <c r="J70" s="595"/>
    </row>
    <row r="71" spans="3:15">
      <c r="C71" s="546"/>
      <c r="D71" s="546"/>
      <c r="E71" s="546"/>
      <c r="F71" s="546"/>
      <c r="G71" s="546"/>
    </row>
    <row r="72" spans="3:15" ht="26.25" customHeight="1">
      <c r="C72" s="1372" t="s">
        <v>2235</v>
      </c>
      <c r="D72" s="1372"/>
      <c r="E72" s="1372"/>
      <c r="F72" s="1372"/>
      <c r="G72" s="1372"/>
      <c r="H72" s="1372"/>
      <c r="I72" s="1372"/>
      <c r="J72" s="1372"/>
      <c r="K72" s="1372"/>
      <c r="L72" s="1372"/>
      <c r="M72" s="1372"/>
      <c r="N72" s="1372"/>
      <c r="O72" s="1372"/>
    </row>
    <row r="73" spans="3:15">
      <c r="C73" s="1414"/>
      <c r="D73" s="1414"/>
      <c r="E73" s="1414"/>
      <c r="F73" s="1414"/>
      <c r="G73" s="1414"/>
      <c r="H73" s="1414"/>
      <c r="I73" s="1414"/>
      <c r="J73" s="1414"/>
      <c r="K73" s="1414"/>
      <c r="L73" s="1414"/>
      <c r="M73" s="1414"/>
      <c r="N73" s="1414"/>
      <c r="O73" s="1414"/>
    </row>
    <row r="74" spans="3:15">
      <c r="C74" s="1539"/>
      <c r="D74" s="1539"/>
      <c r="E74" s="1539"/>
      <c r="F74" s="1539"/>
      <c r="G74" s="1539"/>
      <c r="H74" s="1539"/>
      <c r="I74" s="1539"/>
      <c r="J74" s="1539"/>
      <c r="K74" s="1539"/>
      <c r="L74" s="1539"/>
      <c r="M74" s="1539"/>
      <c r="N74" s="1539"/>
      <c r="O74" s="1539"/>
    </row>
    <row r="75" spans="3:15">
      <c r="C75" s="805"/>
      <c r="D75" s="546"/>
      <c r="E75" s="546"/>
      <c r="F75" s="546"/>
      <c r="G75" s="546"/>
    </row>
    <row r="76" spans="3:15">
      <c r="C76" s="533" t="s">
        <v>1600</v>
      </c>
    </row>
    <row r="77" spans="3:15" ht="26.25" customHeight="1">
      <c r="C77" s="1213" t="s">
        <v>2236</v>
      </c>
      <c r="D77" s="1213"/>
      <c r="E77" s="1213"/>
      <c r="F77" s="1213"/>
      <c r="G77" s="1213"/>
      <c r="H77" s="1213"/>
      <c r="I77" s="1213"/>
      <c r="J77" s="1213"/>
      <c r="K77" s="1213"/>
      <c r="L77" s="1213"/>
      <c r="M77" s="1213"/>
      <c r="N77" s="1213"/>
      <c r="O77" s="1213"/>
    </row>
    <row r="78" spans="3:15">
      <c r="C78" s="1540"/>
      <c r="D78" s="1540"/>
      <c r="E78" s="1540"/>
      <c r="F78" s="1540"/>
      <c r="G78" s="1540"/>
      <c r="H78" s="1540"/>
      <c r="I78" s="1540"/>
      <c r="J78" s="1540"/>
      <c r="K78" s="1540"/>
      <c r="L78" s="1540"/>
      <c r="M78" s="1540"/>
      <c r="N78" s="1540"/>
      <c r="O78" s="1540"/>
    </row>
    <row r="79" spans="3:15">
      <c r="C79" s="1537"/>
      <c r="D79" s="1537"/>
      <c r="E79" s="1537"/>
      <c r="F79" s="1537"/>
      <c r="G79" s="1537"/>
      <c r="H79" s="1537"/>
      <c r="I79" s="1537"/>
      <c r="J79" s="1537"/>
      <c r="K79" s="1537"/>
      <c r="L79" s="1537"/>
      <c r="M79" s="1537"/>
      <c r="N79" s="1537"/>
      <c r="O79" s="1537"/>
    </row>
    <row r="80" spans="3:15">
      <c r="C80" s="533"/>
    </row>
    <row r="81" spans="1:15">
      <c r="C81" s="533" t="s">
        <v>1601</v>
      </c>
    </row>
    <row r="82" spans="1:15">
      <c r="C82" s="531" t="s">
        <v>1602</v>
      </c>
      <c r="G82" s="531" t="s">
        <v>1603</v>
      </c>
    </row>
    <row r="83" spans="1:15">
      <c r="C83" s="577"/>
      <c r="D83" s="577"/>
      <c r="E83" s="577"/>
      <c r="F83" s="577"/>
      <c r="G83" s="577"/>
      <c r="H83" s="577"/>
      <c r="I83" s="577"/>
      <c r="J83" s="577"/>
    </row>
    <row r="84" spans="1:15">
      <c r="C84" s="595"/>
      <c r="D84" s="595"/>
      <c r="E84" s="595"/>
      <c r="F84" s="595"/>
      <c r="G84" s="595"/>
      <c r="H84" s="595"/>
      <c r="I84" s="595"/>
      <c r="J84" s="595"/>
    </row>
    <row r="86" spans="1:15">
      <c r="C86" s="533" t="s">
        <v>1604</v>
      </c>
    </row>
    <row r="87" spans="1:15">
      <c r="G87" s="1488" t="s">
        <v>1605</v>
      </c>
      <c r="H87" s="1488"/>
      <c r="I87" s="1488" t="s">
        <v>1606</v>
      </c>
      <c r="J87" s="1488"/>
      <c r="K87" s="1488" t="s">
        <v>1607</v>
      </c>
      <c r="L87" s="1488"/>
    </row>
    <row r="88" spans="1:15" ht="28.5" customHeight="1">
      <c r="E88" s="1532" t="s">
        <v>1573</v>
      </c>
      <c r="F88" s="1533"/>
      <c r="G88" s="1420"/>
      <c r="H88" s="1421"/>
      <c r="I88" s="1420"/>
      <c r="J88" s="1421"/>
      <c r="K88" s="1541"/>
      <c r="L88" s="1542"/>
    </row>
    <row r="89" spans="1:15">
      <c r="C89" s="1538"/>
      <c r="D89" s="1538"/>
      <c r="E89" s="1538"/>
      <c r="F89" s="1538"/>
      <c r="G89" s="1538"/>
    </row>
    <row r="90" spans="1:15" ht="27" customHeight="1">
      <c r="C90" s="1213" t="s">
        <v>2237</v>
      </c>
      <c r="D90" s="1213"/>
      <c r="E90" s="1213"/>
      <c r="F90" s="1213"/>
      <c r="G90" s="1213"/>
      <c r="H90" s="1213"/>
      <c r="I90" s="1213"/>
      <c r="J90" s="1213"/>
      <c r="K90" s="1213"/>
      <c r="L90" s="1213"/>
      <c r="M90" s="1213"/>
      <c r="N90" s="1213"/>
      <c r="O90" s="1213"/>
    </row>
    <row r="91" spans="1:15">
      <c r="C91" s="546"/>
      <c r="D91" s="546"/>
      <c r="E91" s="546"/>
      <c r="F91" s="546"/>
      <c r="G91" s="546"/>
    </row>
    <row r="92" spans="1:15" ht="15.75">
      <c r="A92" s="1373" t="s">
        <v>2238</v>
      </c>
      <c r="B92" s="1373"/>
      <c r="C92" s="1373"/>
      <c r="D92" s="1373"/>
      <c r="E92" s="1373"/>
      <c r="F92" s="1373"/>
      <c r="G92" s="1373"/>
      <c r="H92" s="1373"/>
      <c r="I92" s="1373"/>
      <c r="J92" s="1373"/>
      <c r="K92" s="1373"/>
      <c r="L92" s="1373"/>
      <c r="M92" s="1373"/>
      <c r="N92" s="1373"/>
      <c r="O92" s="1373"/>
    </row>
  </sheetData>
  <mergeCells count="66">
    <mergeCell ref="C89:G89"/>
    <mergeCell ref="C90:O90"/>
    <mergeCell ref="A92:O92"/>
    <mergeCell ref="G87:H87"/>
    <mergeCell ref="I87:J87"/>
    <mergeCell ref="K87:L87"/>
    <mergeCell ref="E88:F88"/>
    <mergeCell ref="G88:H88"/>
    <mergeCell ref="I88:J88"/>
    <mergeCell ref="K88:L88"/>
    <mergeCell ref="C79:O79"/>
    <mergeCell ref="C61:O61"/>
    <mergeCell ref="C63:O63"/>
    <mergeCell ref="C65:O65"/>
    <mergeCell ref="D68:H68"/>
    <mergeCell ref="C69:H69"/>
    <mergeCell ref="C70:H70"/>
    <mergeCell ref="C72:O72"/>
    <mergeCell ref="C73:O73"/>
    <mergeCell ref="C74:O74"/>
    <mergeCell ref="C77:O77"/>
    <mergeCell ref="C78:O78"/>
    <mergeCell ref="C59:O59"/>
    <mergeCell ref="F35:G35"/>
    <mergeCell ref="H35:K35"/>
    <mergeCell ref="F36:G36"/>
    <mergeCell ref="H36:K36"/>
    <mergeCell ref="F37:G37"/>
    <mergeCell ref="H37:K37"/>
    <mergeCell ref="C40:O40"/>
    <mergeCell ref="C47:O47"/>
    <mergeCell ref="A50:O50"/>
    <mergeCell ref="C53:O53"/>
    <mergeCell ref="C54:O54"/>
    <mergeCell ref="F32:G32"/>
    <mergeCell ref="H32:K32"/>
    <mergeCell ref="F33:G33"/>
    <mergeCell ref="H33:K33"/>
    <mergeCell ref="F34:G34"/>
    <mergeCell ref="H34:K34"/>
    <mergeCell ref="F31:G31"/>
    <mergeCell ref="H31:K31"/>
    <mergeCell ref="F23:G23"/>
    <mergeCell ref="H23:I23"/>
    <mergeCell ref="J23:K23"/>
    <mergeCell ref="F24:G24"/>
    <mergeCell ref="H24:I24"/>
    <mergeCell ref="J24:K24"/>
    <mergeCell ref="F25:G25"/>
    <mergeCell ref="H25:I25"/>
    <mergeCell ref="J25:K25"/>
    <mergeCell ref="C27:O27"/>
    <mergeCell ref="C29:O29"/>
    <mergeCell ref="C19:O19"/>
    <mergeCell ref="F21:G21"/>
    <mergeCell ref="H21:I21"/>
    <mergeCell ref="J21:K21"/>
    <mergeCell ref="F22:G22"/>
    <mergeCell ref="H22:I22"/>
    <mergeCell ref="J22:K22"/>
    <mergeCell ref="C12:O12"/>
    <mergeCell ref="A1:O1"/>
    <mergeCell ref="A2:O2"/>
    <mergeCell ref="A3:O3"/>
    <mergeCell ref="C7:O7"/>
    <mergeCell ref="C9:O9"/>
  </mergeCells>
  <pageMargins left="0.25" right="0.25" top="0.75" bottom="0.75" header="0.3" footer="0.3"/>
  <pageSetup scale="81" orientation="portrait" r:id="rId1"/>
  <rowBreaks count="1" manualBreakCount="1">
    <brk id="50"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sqref="A1:O1"/>
    </sheetView>
  </sheetViews>
  <sheetFormatPr defaultColWidth="9.140625" defaultRowHeight="12.75"/>
  <cols>
    <col min="1" max="2" width="3.5703125" style="531" customWidth="1"/>
    <col min="3" max="4" width="9.140625" style="531" customWidth="1"/>
    <col min="5" max="9" width="9.140625" style="531"/>
    <col min="10" max="11" width="9.140625" style="531" customWidth="1"/>
    <col min="12" max="16384" width="9.140625" style="531"/>
  </cols>
  <sheetData>
    <row r="1" spans="1:15" ht="18">
      <c r="A1" s="1369" t="str">
        <f>'COVER PAGE'!A9</f>
        <v>LOCAL GOVERNMENT NAME:</v>
      </c>
      <c r="B1" s="1369"/>
      <c r="C1" s="1369"/>
      <c r="D1" s="1369"/>
      <c r="E1" s="1369"/>
      <c r="F1" s="1369"/>
      <c r="G1" s="1369"/>
      <c r="H1" s="1369"/>
      <c r="I1" s="1369"/>
      <c r="J1" s="1369"/>
      <c r="K1" s="1369"/>
      <c r="L1" s="1369"/>
      <c r="M1" s="1369"/>
      <c r="N1" s="1369"/>
      <c r="O1" s="1369"/>
    </row>
    <row r="2" spans="1:15" ht="18">
      <c r="A2" s="1369" t="str">
        <f>'[6]NOTE TO FIN ST (41)'!A2:J2</f>
        <v>NOTES TO THE BASIC FINANCIAL STATEMENTS</v>
      </c>
      <c r="B2" s="1369"/>
      <c r="C2" s="1369"/>
      <c r="D2" s="1369"/>
      <c r="E2" s="1369"/>
      <c r="F2" s="1369"/>
      <c r="G2" s="1369"/>
      <c r="H2" s="1369"/>
      <c r="I2" s="1369"/>
      <c r="J2" s="1369"/>
      <c r="K2" s="1369"/>
      <c r="L2" s="1369"/>
      <c r="M2" s="1369"/>
      <c r="N2" s="1369"/>
      <c r="O2" s="1369"/>
    </row>
    <row r="3" spans="1:15" ht="18">
      <c r="A3" s="1369" t="str">
        <f>'COVER PAGE'!A30</f>
        <v>FISCAL YEAR ENDING JUNE 30, 2026</v>
      </c>
      <c r="B3" s="1369"/>
      <c r="C3" s="1369"/>
      <c r="D3" s="1369"/>
      <c r="E3" s="1369"/>
      <c r="F3" s="1369"/>
      <c r="G3" s="1369"/>
      <c r="H3" s="1369"/>
      <c r="I3" s="1369"/>
      <c r="J3" s="1369"/>
      <c r="K3" s="1369"/>
      <c r="L3" s="1369"/>
      <c r="M3" s="1369"/>
      <c r="N3" s="1369"/>
      <c r="O3" s="1369"/>
    </row>
    <row r="4" spans="1:15" ht="12" customHeight="1">
      <c r="A4" s="806"/>
      <c r="B4" s="806"/>
      <c r="C4" s="806"/>
      <c r="D4" s="806"/>
      <c r="E4" s="806"/>
      <c r="F4" s="806"/>
      <c r="G4" s="806"/>
      <c r="H4" s="806"/>
      <c r="I4" s="806"/>
      <c r="J4" s="806"/>
    </row>
    <row r="5" spans="1:15" ht="12" customHeight="1">
      <c r="A5" s="908" t="s">
        <v>57</v>
      </c>
      <c r="B5" s="652"/>
      <c r="C5" s="901" t="s">
        <v>543</v>
      </c>
      <c r="D5" s="806"/>
      <c r="E5" s="806"/>
      <c r="F5" s="806"/>
      <c r="G5" s="806"/>
      <c r="H5" s="806"/>
      <c r="I5" s="806"/>
      <c r="J5" s="806"/>
    </row>
    <row r="7" spans="1:15" ht="28.5" customHeight="1">
      <c r="C7" s="1219" t="s">
        <v>1615</v>
      </c>
      <c r="D7" s="1219"/>
      <c r="E7" s="1219"/>
      <c r="F7" s="1219"/>
      <c r="G7" s="1219"/>
      <c r="H7" s="1219"/>
      <c r="I7" s="1219"/>
      <c r="J7" s="1219"/>
      <c r="K7" s="1219"/>
      <c r="L7" s="1219"/>
      <c r="M7" s="1219"/>
      <c r="N7" s="1219"/>
      <c r="O7" s="1219"/>
    </row>
    <row r="9" spans="1:15" ht="25.5" customHeight="1">
      <c r="C9" s="1213" t="s">
        <v>2239</v>
      </c>
      <c r="D9" s="1213"/>
      <c r="E9" s="1213"/>
      <c r="F9" s="1213"/>
      <c r="G9" s="1213"/>
      <c r="H9" s="1213"/>
      <c r="I9" s="1213"/>
      <c r="J9" s="1213"/>
      <c r="K9" s="1213"/>
      <c r="L9" s="1213"/>
      <c r="M9" s="1213"/>
      <c r="N9" s="1213"/>
      <c r="O9" s="1213"/>
    </row>
    <row r="11" spans="1:15" ht="13.5" customHeight="1">
      <c r="C11" s="532" t="s">
        <v>1624</v>
      </c>
    </row>
    <row r="12" spans="1:15">
      <c r="C12" s="531" t="s">
        <v>1616</v>
      </c>
    </row>
    <row r="13" spans="1:15">
      <c r="C13" s="531" t="s">
        <v>1617</v>
      </c>
    </row>
    <row r="15" spans="1:15">
      <c r="C15" s="531" t="s">
        <v>1618</v>
      </c>
    </row>
    <row r="17" spans="3:15">
      <c r="C17" s="531" t="s">
        <v>1619</v>
      </c>
    </row>
    <row r="18" spans="3:15">
      <c r="C18" s="577"/>
      <c r="D18" s="577"/>
      <c r="E18" s="577"/>
      <c r="F18" s="577"/>
      <c r="G18" s="577"/>
      <c r="H18" s="577"/>
      <c r="I18" s="577"/>
      <c r="J18" s="577"/>
      <c r="K18" s="577"/>
      <c r="L18" s="577"/>
      <c r="M18" s="577"/>
      <c r="N18" s="577"/>
      <c r="O18" s="577"/>
    </row>
    <row r="19" spans="3:15">
      <c r="C19" s="595"/>
      <c r="D19" s="595"/>
      <c r="E19" s="595"/>
      <c r="F19" s="595"/>
      <c r="G19" s="595"/>
      <c r="H19" s="595"/>
      <c r="I19" s="595"/>
      <c r="J19" s="595"/>
      <c r="K19" s="595"/>
      <c r="L19" s="595"/>
      <c r="M19" s="595"/>
      <c r="N19" s="595"/>
      <c r="O19" s="595"/>
    </row>
    <row r="20" spans="3:15">
      <c r="C20" s="595"/>
      <c r="D20" s="595"/>
      <c r="E20" s="595"/>
      <c r="F20" s="595"/>
      <c r="G20" s="595"/>
      <c r="H20" s="595"/>
      <c r="I20" s="595"/>
      <c r="J20" s="595"/>
      <c r="K20" s="595"/>
      <c r="L20" s="595"/>
      <c r="M20" s="595"/>
      <c r="N20" s="595"/>
      <c r="O20" s="595"/>
    </row>
    <row r="21" spans="3:15">
      <c r="C21" s="595"/>
      <c r="D21" s="595"/>
      <c r="E21" s="595"/>
      <c r="F21" s="595"/>
      <c r="G21" s="595"/>
      <c r="H21" s="595"/>
      <c r="I21" s="595"/>
      <c r="J21" s="595"/>
      <c r="K21" s="595"/>
      <c r="L21" s="595"/>
      <c r="M21" s="595"/>
      <c r="N21" s="595"/>
      <c r="O21" s="595"/>
    </row>
    <row r="23" spans="3:15">
      <c r="C23" s="532" t="s">
        <v>1622</v>
      </c>
    </row>
    <row r="24" spans="3:15">
      <c r="C24" s="531" t="s">
        <v>2240</v>
      </c>
      <c r="K24" s="577"/>
      <c r="L24" s="577"/>
      <c r="M24" s="577"/>
      <c r="N24" s="577"/>
      <c r="O24" s="577"/>
    </row>
    <row r="25" spans="3:15">
      <c r="C25" s="577"/>
      <c r="D25" s="577"/>
      <c r="E25" s="577"/>
      <c r="F25" s="577"/>
      <c r="G25" s="577"/>
      <c r="H25" s="577"/>
      <c r="I25" s="577"/>
      <c r="J25" s="577"/>
      <c r="K25" s="595"/>
      <c r="L25" s="595"/>
      <c r="M25" s="595"/>
      <c r="N25" s="595"/>
      <c r="O25" s="595"/>
    </row>
    <row r="26" spans="3:15">
      <c r="C26" s="595"/>
      <c r="D26" s="595"/>
      <c r="E26" s="595"/>
      <c r="F26" s="595"/>
      <c r="G26" s="595"/>
      <c r="H26" s="595"/>
      <c r="I26" s="595"/>
      <c r="J26" s="595"/>
      <c r="K26" s="595"/>
      <c r="L26" s="595"/>
      <c r="M26" s="595"/>
      <c r="N26" s="595"/>
      <c r="O26" s="595"/>
    </row>
    <row r="28" spans="3:15">
      <c r="C28" s="532" t="s">
        <v>1623</v>
      </c>
    </row>
    <row r="29" spans="3:15">
      <c r="C29" s="531" t="s">
        <v>2241</v>
      </c>
      <c r="K29" s="577"/>
      <c r="L29" s="577"/>
      <c r="M29" s="577"/>
      <c r="N29" s="577"/>
      <c r="O29" s="577"/>
    </row>
    <row r="30" spans="3:15">
      <c r="C30" s="577"/>
      <c r="D30" s="577"/>
      <c r="E30" s="577"/>
      <c r="F30" s="577"/>
      <c r="G30" s="577"/>
      <c r="H30" s="577"/>
      <c r="I30" s="577"/>
      <c r="J30" s="577"/>
      <c r="K30" s="595"/>
      <c r="L30" s="595"/>
      <c r="M30" s="595"/>
      <c r="N30" s="595"/>
      <c r="O30" s="595"/>
    </row>
    <row r="32" spans="3:15">
      <c r="C32" s="531" t="s">
        <v>1625</v>
      </c>
    </row>
    <row r="34" spans="3:15">
      <c r="G34" s="593" t="s">
        <v>1765</v>
      </c>
      <c r="H34" s="593"/>
    </row>
    <row r="35" spans="3:15" ht="15.95" customHeight="1">
      <c r="G35" s="594" t="s">
        <v>1620</v>
      </c>
      <c r="H35" s="879"/>
      <c r="I35" s="594"/>
      <c r="J35" s="1420"/>
      <c r="K35" s="1421"/>
    </row>
    <row r="36" spans="3:15" ht="15.95" customHeight="1">
      <c r="G36" s="594" t="s">
        <v>1621</v>
      </c>
      <c r="H36" s="879"/>
      <c r="I36" s="815"/>
      <c r="J36" s="1420"/>
      <c r="K36" s="1421"/>
    </row>
    <row r="37" spans="3:15" ht="15.95" customHeight="1">
      <c r="C37" s="1381"/>
      <c r="D37" s="1381"/>
      <c r="E37" s="1538"/>
      <c r="F37" s="1538"/>
      <c r="G37" s="1538"/>
    </row>
    <row r="38" spans="3:15" ht="15.95" customHeight="1">
      <c r="C38" s="691"/>
      <c r="D38" s="691"/>
      <c r="E38" s="546"/>
      <c r="F38" s="546"/>
      <c r="G38" s="546"/>
    </row>
    <row r="39" spans="3:15" ht="39" customHeight="1">
      <c r="C39" s="1213" t="s">
        <v>2242</v>
      </c>
      <c r="D39" s="1213"/>
      <c r="E39" s="1213"/>
      <c r="F39" s="1213"/>
      <c r="G39" s="1213"/>
      <c r="H39" s="1213"/>
      <c r="I39" s="1213"/>
      <c r="J39" s="1213"/>
      <c r="K39" s="1213"/>
      <c r="L39" s="1213"/>
      <c r="M39" s="1213"/>
      <c r="N39" s="1213"/>
      <c r="O39" s="1213"/>
    </row>
    <row r="40" spans="3:15">
      <c r="C40" s="577"/>
      <c r="D40" s="577"/>
      <c r="E40" s="577"/>
      <c r="F40" s="577"/>
      <c r="G40" s="577"/>
      <c r="H40" s="577"/>
      <c r="I40" s="577"/>
      <c r="J40" s="577"/>
      <c r="K40" s="577"/>
      <c r="L40" s="577"/>
      <c r="M40" s="577"/>
      <c r="N40" s="577"/>
      <c r="O40" s="577"/>
    </row>
    <row r="41" spans="3:15">
      <c r="C41" s="595"/>
      <c r="D41" s="595"/>
      <c r="E41" s="595"/>
      <c r="F41" s="595"/>
      <c r="G41" s="595"/>
      <c r="H41" s="595"/>
      <c r="I41" s="595"/>
      <c r="J41" s="595"/>
      <c r="K41" s="595"/>
      <c r="L41" s="595"/>
      <c r="M41" s="595"/>
      <c r="N41" s="595"/>
      <c r="O41" s="595"/>
    </row>
    <row r="43" spans="3:15" ht="12.75" customHeight="1">
      <c r="C43" s="531" t="s">
        <v>1626</v>
      </c>
      <c r="E43" s="596"/>
      <c r="F43" s="596"/>
      <c r="G43" s="596"/>
      <c r="H43" s="596"/>
    </row>
    <row r="44" spans="3:15" ht="12.75" customHeight="1">
      <c r="C44" s="535"/>
      <c r="D44" s="535"/>
      <c r="E44" s="691"/>
      <c r="F44" s="691"/>
    </row>
    <row r="45" spans="3:15" ht="39.75" customHeight="1">
      <c r="C45" s="1213" t="s">
        <v>2243</v>
      </c>
      <c r="D45" s="1213"/>
      <c r="E45" s="1213"/>
      <c r="F45" s="1213"/>
      <c r="G45" s="1213"/>
      <c r="H45" s="1213"/>
      <c r="I45" s="1213"/>
      <c r="J45" s="1213"/>
      <c r="K45" s="1213"/>
      <c r="L45" s="1213"/>
      <c r="M45" s="1213"/>
      <c r="N45" s="1213"/>
      <c r="O45" s="1213"/>
    </row>
    <row r="46" spans="3:15" ht="12.75" customHeight="1">
      <c r="C46" s="1526"/>
      <c r="D46" s="1526"/>
      <c r="E46" s="1526"/>
      <c r="F46" s="1526"/>
      <c r="G46" s="1526"/>
      <c r="H46" s="1526"/>
      <c r="I46" s="1526"/>
      <c r="J46" s="1526"/>
      <c r="K46" s="577"/>
      <c r="L46" s="577"/>
      <c r="M46" s="577"/>
      <c r="N46" s="577"/>
      <c r="O46" s="577"/>
    </row>
    <row r="47" spans="3:15" ht="12.75" customHeight="1">
      <c r="C47" s="1543"/>
      <c r="D47" s="1543"/>
      <c r="E47" s="1543"/>
      <c r="F47" s="1543"/>
      <c r="G47" s="1543"/>
      <c r="H47" s="1543"/>
      <c r="I47" s="1543"/>
      <c r="J47" s="1543"/>
      <c r="K47" s="595"/>
      <c r="L47" s="595"/>
      <c r="M47" s="595"/>
      <c r="N47" s="595"/>
      <c r="O47" s="595"/>
    </row>
    <row r="48" spans="3:15" ht="12.75" customHeight="1">
      <c r="C48" s="1543"/>
      <c r="D48" s="1543"/>
      <c r="E48" s="1543"/>
      <c r="F48" s="1543"/>
      <c r="G48" s="1543"/>
      <c r="H48" s="1543"/>
      <c r="I48" s="1543"/>
      <c r="J48" s="1543"/>
      <c r="K48" s="595"/>
      <c r="L48" s="595"/>
      <c r="M48" s="595"/>
      <c r="N48" s="595"/>
      <c r="O48" s="595"/>
    </row>
    <row r="49" spans="1:16" ht="18" customHeight="1"/>
    <row r="50" spans="1:16" ht="17.25" customHeight="1">
      <c r="A50" s="1373" t="s">
        <v>1521</v>
      </c>
      <c r="B50" s="1373"/>
      <c r="C50" s="1373"/>
      <c r="D50" s="1373"/>
      <c r="E50" s="1373"/>
      <c r="F50" s="1373"/>
      <c r="G50" s="1373"/>
      <c r="H50" s="1373"/>
      <c r="I50" s="1373"/>
      <c r="J50" s="1373"/>
      <c r="K50" s="1373"/>
      <c r="L50" s="1373"/>
      <c r="M50" s="1373"/>
      <c r="N50" s="1373"/>
      <c r="O50" s="1373"/>
      <c r="P50" s="1373"/>
    </row>
    <row r="51" spans="1:16" ht="12.75" customHeight="1">
      <c r="C51" s="691"/>
      <c r="D51" s="691"/>
      <c r="E51" s="691"/>
      <c r="F51" s="691"/>
      <c r="G51" s="691"/>
      <c r="H51" s="691"/>
    </row>
    <row r="52" spans="1:16" ht="12.75" customHeight="1">
      <c r="C52" s="691"/>
      <c r="D52" s="691"/>
      <c r="E52" s="691"/>
      <c r="F52" s="691"/>
      <c r="G52" s="691"/>
      <c r="H52" s="691"/>
    </row>
    <row r="53" spans="1:16" ht="12.75" customHeight="1">
      <c r="C53" s="691"/>
      <c r="D53" s="691"/>
      <c r="E53" s="691"/>
      <c r="F53" s="691"/>
      <c r="G53" s="691"/>
      <c r="H53" s="691"/>
    </row>
    <row r="54" spans="1:16" ht="12.75" customHeight="1">
      <c r="C54" s="691"/>
      <c r="D54" s="691"/>
      <c r="E54" s="691"/>
      <c r="F54" s="691"/>
      <c r="G54" s="691"/>
      <c r="H54" s="691"/>
    </row>
    <row r="55" spans="1:16" ht="12.75" customHeight="1">
      <c r="C55" s="691"/>
      <c r="D55" s="691"/>
      <c r="E55" s="691"/>
      <c r="F55" s="691"/>
      <c r="G55" s="691"/>
      <c r="H55" s="691"/>
    </row>
    <row r="56" spans="1:16" ht="12.75" customHeight="1">
      <c r="C56" s="691"/>
      <c r="D56" s="691"/>
      <c r="E56" s="691"/>
      <c r="F56" s="691"/>
      <c r="G56" s="691"/>
      <c r="H56" s="691"/>
    </row>
    <row r="57" spans="1:16" ht="12.75" customHeight="1"/>
    <row r="58" spans="1:16" ht="12.75" customHeight="1"/>
    <row r="59" spans="1:16" ht="12.75" customHeight="1">
      <c r="C59" s="532"/>
    </row>
    <row r="60" spans="1:16" ht="12.75" customHeight="1"/>
    <row r="61" spans="1:16" ht="12.75" customHeight="1"/>
    <row r="62" spans="1:16" ht="12.7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3:3" ht="12.75" customHeight="1"/>
    <row r="82" spans="3:3" ht="12.75" customHeight="1"/>
    <row r="83" spans="3:3" ht="12.75" customHeight="1"/>
    <row r="84" spans="3:3" ht="12.75" customHeight="1"/>
    <row r="85" spans="3:3" ht="12.75" customHeight="1"/>
    <row r="86" spans="3:3" ht="12.75" customHeight="1"/>
    <row r="87" spans="3:3" ht="12.75" customHeight="1"/>
    <row r="88" spans="3:3" ht="12.75" customHeight="1"/>
    <row r="89" spans="3:3" ht="12.75" customHeight="1"/>
    <row r="90" spans="3:3" ht="12.75" customHeight="1"/>
    <row r="91" spans="3:3" ht="12.75" customHeight="1"/>
    <row r="92" spans="3:3" ht="12.75" customHeight="1"/>
    <row r="93" spans="3:3" ht="12.75" customHeight="1"/>
    <row r="94" spans="3:3" ht="12.75" customHeight="1"/>
    <row r="95" spans="3:3" ht="12.75" customHeight="1"/>
    <row r="96" spans="3:3" ht="12.75" customHeight="1">
      <c r="C96" s="533"/>
    </row>
    <row r="97" spans="3:7" ht="12.75" customHeight="1">
      <c r="C97" s="1538"/>
      <c r="D97" s="1538"/>
      <c r="E97" s="1538"/>
      <c r="F97" s="1538"/>
      <c r="G97" s="1538"/>
    </row>
    <row r="98" spans="3:7" ht="12.75" customHeight="1">
      <c r="C98" s="1538"/>
      <c r="D98" s="1538"/>
      <c r="E98" s="1538"/>
      <c r="F98" s="1538"/>
      <c r="G98" s="1538"/>
    </row>
    <row r="99" spans="3:7" ht="12.75" customHeight="1">
      <c r="C99" s="1538"/>
      <c r="D99" s="1538"/>
      <c r="E99" s="1538"/>
      <c r="F99" s="1538"/>
      <c r="G99" s="1538"/>
    </row>
    <row r="100" spans="3:7" ht="12.75" customHeight="1">
      <c r="C100" s="546"/>
      <c r="D100" s="546"/>
      <c r="E100" s="546"/>
      <c r="F100" s="546"/>
      <c r="G100" s="546"/>
    </row>
    <row r="101" spans="3:7" ht="12.75" customHeight="1">
      <c r="C101" s="805"/>
      <c r="D101" s="546"/>
      <c r="E101" s="546"/>
      <c r="F101" s="546"/>
      <c r="G101" s="546"/>
    </row>
    <row r="102" spans="3:7" ht="12.75" customHeight="1">
      <c r="D102" s="546"/>
      <c r="E102" s="546"/>
      <c r="F102" s="546"/>
      <c r="G102" s="546"/>
    </row>
    <row r="103" spans="3:7" ht="12.75" customHeight="1">
      <c r="D103" s="546"/>
      <c r="E103" s="546"/>
      <c r="F103" s="546"/>
      <c r="G103" s="546"/>
    </row>
    <row r="104" spans="3:7" ht="12.75" customHeight="1">
      <c r="D104" s="546"/>
      <c r="E104" s="546"/>
      <c r="F104" s="546"/>
      <c r="G104" s="546"/>
    </row>
    <row r="105" spans="3:7" ht="12.75" customHeight="1"/>
    <row r="106" spans="3:7" ht="12.75" customHeight="1">
      <c r="C106" s="533"/>
    </row>
    <row r="107" spans="3:7" ht="12.75" customHeight="1"/>
    <row r="108" spans="3:7" ht="12.75" customHeight="1"/>
    <row r="109" spans="3:7" ht="12.75" customHeight="1"/>
    <row r="110" spans="3:7" ht="12.75" customHeight="1"/>
    <row r="111" spans="3:7" ht="12.75" customHeight="1"/>
    <row r="113" spans="3:8">
      <c r="C113" s="533"/>
    </row>
    <row r="118" spans="3:8">
      <c r="C118" s="533"/>
    </row>
    <row r="119" spans="3:8">
      <c r="D119" s="694"/>
      <c r="E119" s="1544"/>
      <c r="F119" s="1544"/>
      <c r="G119" s="1544"/>
      <c r="H119" s="1544"/>
    </row>
    <row r="120" spans="3:8" ht="28.5" customHeight="1">
      <c r="C120" s="596"/>
      <c r="E120" s="1381"/>
      <c r="F120" s="1381"/>
      <c r="G120" s="1381"/>
      <c r="H120" s="1381"/>
    </row>
    <row r="121" spans="3:8">
      <c r="C121" s="1538"/>
      <c r="D121" s="1538"/>
      <c r="E121" s="1538"/>
      <c r="F121" s="1538"/>
      <c r="G121" s="1538"/>
    </row>
    <row r="122" spans="3:8">
      <c r="C122" s="535"/>
      <c r="D122" s="535"/>
      <c r="E122" s="535"/>
      <c r="F122" s="535"/>
      <c r="G122" s="535"/>
    </row>
  </sheetData>
  <mergeCells count="23">
    <mergeCell ref="E119:F119"/>
    <mergeCell ref="G119:H119"/>
    <mergeCell ref="E120:F120"/>
    <mergeCell ref="G120:H120"/>
    <mergeCell ref="C121:G121"/>
    <mergeCell ref="C99:G99"/>
    <mergeCell ref="J36:K36"/>
    <mergeCell ref="C37:D37"/>
    <mergeCell ref="E37:G37"/>
    <mergeCell ref="C39:O39"/>
    <mergeCell ref="C45:O45"/>
    <mergeCell ref="C46:J46"/>
    <mergeCell ref="C47:J47"/>
    <mergeCell ref="C48:J48"/>
    <mergeCell ref="A50:P50"/>
    <mergeCell ref="C97:G97"/>
    <mergeCell ref="C98:G98"/>
    <mergeCell ref="J35:K35"/>
    <mergeCell ref="A1:O1"/>
    <mergeCell ref="A2:O2"/>
    <mergeCell ref="A3:O3"/>
    <mergeCell ref="C7:O7"/>
    <mergeCell ref="C9:O9"/>
  </mergeCells>
  <pageMargins left="0.25" right="0.25" top="0.75" bottom="0.75" header="0.3" footer="0.3"/>
  <pageSetup scale="82"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heetViews>
  <sheetFormatPr defaultColWidth="8.85546875" defaultRowHeight="12.75"/>
  <cols>
    <col min="1" max="2" width="3.7109375" style="652" customWidth="1"/>
    <col min="3" max="8" width="8.85546875" style="652"/>
    <col min="9" max="9" width="9.7109375" style="652" customWidth="1"/>
    <col min="10" max="12" width="8.85546875" style="652"/>
    <col min="13" max="13" width="9.7109375" style="652" customWidth="1"/>
    <col min="14" max="16384" width="8.85546875" style="652"/>
  </cols>
  <sheetData>
    <row r="1" spans="1:15" ht="18">
      <c r="A1" s="909" t="str">
        <f>'COVER PAGE'!A9</f>
        <v>LOCAL GOVERNMENT NAME:</v>
      </c>
      <c r="B1" s="910"/>
      <c r="C1" s="910"/>
      <c r="D1" s="910"/>
      <c r="E1" s="910"/>
      <c r="F1" s="910"/>
      <c r="G1" s="910"/>
      <c r="H1" s="910"/>
      <c r="I1" s="910"/>
      <c r="J1" s="910"/>
      <c r="K1" s="910"/>
      <c r="L1" s="910"/>
      <c r="M1" s="910"/>
      <c r="N1" s="910"/>
      <c r="O1" s="910"/>
    </row>
    <row r="2" spans="1:15" ht="18">
      <c r="A2" s="909" t="s">
        <v>927</v>
      </c>
      <c r="B2" s="910"/>
      <c r="C2" s="910"/>
      <c r="D2" s="910"/>
      <c r="E2" s="910"/>
      <c r="F2" s="910"/>
      <c r="G2" s="910"/>
      <c r="H2" s="910"/>
      <c r="I2" s="910"/>
      <c r="J2" s="910"/>
      <c r="K2" s="910"/>
      <c r="L2" s="910"/>
      <c r="M2" s="910"/>
      <c r="N2" s="910"/>
      <c r="O2" s="910"/>
    </row>
    <row r="3" spans="1:15" ht="18">
      <c r="A3" s="911" t="str">
        <f>'COVER PAGE'!A30</f>
        <v>FISCAL YEAR ENDING JUNE 30, 2026</v>
      </c>
      <c r="B3" s="910"/>
      <c r="C3" s="910"/>
      <c r="D3" s="910"/>
      <c r="E3" s="910"/>
      <c r="F3" s="910"/>
      <c r="G3" s="910"/>
      <c r="H3" s="910"/>
      <c r="I3" s="910"/>
      <c r="J3" s="910"/>
      <c r="K3" s="910"/>
      <c r="L3" s="910"/>
      <c r="M3" s="910"/>
      <c r="N3" s="910"/>
      <c r="O3" s="910"/>
    </row>
    <row r="5" spans="1:15">
      <c r="A5" s="908" t="s">
        <v>57</v>
      </c>
      <c r="C5" s="901" t="s">
        <v>543</v>
      </c>
    </row>
    <row r="7" spans="1:15">
      <c r="B7" s="912" t="s">
        <v>1384</v>
      </c>
      <c r="C7" s="901" t="s">
        <v>673</v>
      </c>
    </row>
    <row r="8" spans="1:15">
      <c r="B8" s="912"/>
      <c r="C8" s="901"/>
    </row>
    <row r="9" spans="1:15" ht="26.25" customHeight="1">
      <c r="B9" s="912"/>
      <c r="C9" s="1499" t="s">
        <v>2244</v>
      </c>
      <c r="D9" s="1499"/>
      <c r="E9" s="1499"/>
      <c r="F9" s="1499"/>
      <c r="G9" s="1499"/>
      <c r="H9" s="1499"/>
      <c r="I9" s="1499"/>
      <c r="J9" s="1499"/>
      <c r="K9" s="1499"/>
      <c r="L9" s="1499"/>
      <c r="M9" s="1499"/>
      <c r="N9" s="1499"/>
      <c r="O9" s="1499"/>
    </row>
    <row r="11" spans="1:15">
      <c r="C11" s="913"/>
      <c r="D11" s="914"/>
      <c r="E11" s="914"/>
      <c r="F11" s="914"/>
      <c r="G11" s="914"/>
      <c r="H11" s="914"/>
      <c r="I11" s="914"/>
      <c r="J11" s="913"/>
      <c r="K11" s="914"/>
      <c r="L11" s="914"/>
      <c r="M11" s="915" t="s">
        <v>676</v>
      </c>
      <c r="N11" s="916"/>
      <c r="O11" s="917"/>
    </row>
    <row r="12" spans="1:15">
      <c r="C12" s="918" t="s">
        <v>674</v>
      </c>
      <c r="D12" s="919"/>
      <c r="E12" s="919"/>
      <c r="F12" s="919"/>
      <c r="G12" s="919"/>
      <c r="H12" s="919"/>
      <c r="I12" s="919"/>
      <c r="J12" s="918" t="s">
        <v>675</v>
      </c>
      <c r="K12" s="919"/>
      <c r="L12" s="919"/>
      <c r="M12" s="920" t="s">
        <v>677</v>
      </c>
      <c r="N12" s="921" t="s">
        <v>678</v>
      </c>
      <c r="O12" s="922" t="s">
        <v>679</v>
      </c>
    </row>
    <row r="13" spans="1:15">
      <c r="C13" s="923"/>
      <c r="D13" s="924"/>
      <c r="E13" s="924"/>
      <c r="F13" s="924"/>
      <c r="G13" s="924"/>
      <c r="H13" s="924"/>
      <c r="I13" s="924"/>
      <c r="J13" s="923"/>
      <c r="K13" s="924"/>
      <c r="L13" s="924"/>
      <c r="M13" s="923"/>
      <c r="N13" s="642"/>
      <c r="O13" s="649"/>
    </row>
    <row r="14" spans="1:15">
      <c r="C14" s="923"/>
      <c r="D14" s="924"/>
      <c r="E14" s="924"/>
      <c r="F14" s="924"/>
      <c r="G14" s="924"/>
      <c r="H14" s="924"/>
      <c r="I14" s="924"/>
      <c r="J14" s="923"/>
      <c r="K14" s="924"/>
      <c r="L14" s="924"/>
      <c r="M14" s="923"/>
      <c r="N14" s="642"/>
      <c r="O14" s="649"/>
    </row>
    <row r="15" spans="1:15">
      <c r="C15" s="923"/>
      <c r="D15" s="924"/>
      <c r="E15" s="924"/>
      <c r="F15" s="924"/>
      <c r="G15" s="924"/>
      <c r="H15" s="924"/>
      <c r="I15" s="924"/>
      <c r="J15" s="923"/>
      <c r="K15" s="924"/>
      <c r="L15" s="924"/>
      <c r="M15" s="923"/>
      <c r="N15" s="642"/>
      <c r="O15" s="649"/>
    </row>
    <row r="16" spans="1:15">
      <c r="C16" s="923"/>
      <c r="D16" s="924"/>
      <c r="E16" s="924"/>
      <c r="F16" s="924"/>
      <c r="G16" s="924"/>
      <c r="H16" s="924"/>
      <c r="I16" s="924"/>
      <c r="J16" s="923"/>
      <c r="K16" s="924"/>
      <c r="L16" s="924"/>
      <c r="M16" s="923"/>
      <c r="N16" s="642"/>
      <c r="O16" s="649"/>
    </row>
    <row r="17" spans="2:15">
      <c r="C17" s="923"/>
      <c r="D17" s="924"/>
      <c r="E17" s="924"/>
      <c r="F17" s="924"/>
      <c r="G17" s="924"/>
      <c r="H17" s="924"/>
      <c r="I17" s="924"/>
      <c r="J17" s="923"/>
      <c r="K17" s="924"/>
      <c r="L17" s="924"/>
      <c r="M17" s="923"/>
      <c r="N17" s="642"/>
      <c r="O17" s="649"/>
    </row>
    <row r="18" spans="2:15">
      <c r="C18" s="923"/>
      <c r="D18" s="924"/>
      <c r="E18" s="924"/>
      <c r="F18" s="924"/>
      <c r="G18" s="924"/>
      <c r="H18" s="924"/>
      <c r="I18" s="924"/>
      <c r="J18" s="923"/>
      <c r="K18" s="924"/>
      <c r="L18" s="924"/>
      <c r="M18" s="923"/>
      <c r="N18" s="642"/>
      <c r="O18" s="649"/>
    </row>
    <row r="19" spans="2:15">
      <c r="C19" s="923"/>
      <c r="D19" s="924"/>
      <c r="E19" s="924"/>
      <c r="F19" s="924"/>
      <c r="G19" s="924"/>
      <c r="H19" s="924"/>
      <c r="I19" s="924"/>
      <c r="J19" s="923"/>
      <c r="K19" s="924"/>
      <c r="L19" s="924"/>
      <c r="M19" s="923"/>
      <c r="N19" s="642"/>
      <c r="O19" s="649"/>
    </row>
    <row r="20" spans="2:15">
      <c r="C20" s="923"/>
      <c r="D20" s="924"/>
      <c r="E20" s="924"/>
      <c r="F20" s="924"/>
      <c r="G20" s="924"/>
      <c r="H20" s="924"/>
      <c r="I20" s="924"/>
      <c r="J20" s="923"/>
      <c r="K20" s="924"/>
      <c r="L20" s="924"/>
      <c r="M20" s="923"/>
      <c r="N20" s="642"/>
      <c r="O20" s="649"/>
    </row>
    <row r="21" spans="2:15">
      <c r="C21" s="923"/>
      <c r="D21" s="924"/>
      <c r="E21" s="924"/>
      <c r="F21" s="924"/>
      <c r="G21" s="924"/>
      <c r="H21" s="924"/>
      <c r="I21" s="924"/>
      <c r="J21" s="923"/>
      <c r="K21" s="924"/>
      <c r="L21" s="924"/>
      <c r="M21" s="923"/>
      <c r="N21" s="642"/>
      <c r="O21" s="649"/>
    </row>
    <row r="23" spans="2:15">
      <c r="C23" s="652" t="s">
        <v>866</v>
      </c>
    </row>
    <row r="24" spans="2:15">
      <c r="D24" s="925" t="s">
        <v>492</v>
      </c>
    </row>
    <row r="25" spans="2:15">
      <c r="D25" s="925" t="s">
        <v>426</v>
      </c>
    </row>
    <row r="26" spans="2:15">
      <c r="D26" s="925" t="s">
        <v>281</v>
      </c>
    </row>
    <row r="29" spans="2:15">
      <c r="B29" s="912" t="s">
        <v>1945</v>
      </c>
      <c r="C29" s="901" t="s">
        <v>681</v>
      </c>
    </row>
    <row r="30" spans="2:15">
      <c r="B30" s="912"/>
      <c r="C30" s="901"/>
    </row>
    <row r="31" spans="2:15" ht="27.75" customHeight="1">
      <c r="B31" s="912"/>
      <c r="C31" s="1499" t="s">
        <v>2245</v>
      </c>
      <c r="D31" s="1499"/>
      <c r="E31" s="1499"/>
      <c r="F31" s="1499"/>
      <c r="G31" s="1499"/>
      <c r="H31" s="1499"/>
      <c r="I31" s="1499"/>
      <c r="J31" s="1499"/>
      <c r="K31" s="1499"/>
      <c r="L31" s="1499"/>
      <c r="M31" s="1499"/>
      <c r="N31" s="1499"/>
      <c r="O31" s="1499"/>
    </row>
    <row r="33" spans="2:15">
      <c r="C33" s="926" t="s">
        <v>682</v>
      </c>
      <c r="D33" s="927"/>
      <c r="E33" s="927"/>
      <c r="F33" s="926" t="s">
        <v>297</v>
      </c>
      <c r="G33" s="928"/>
      <c r="H33" s="926" t="s">
        <v>683</v>
      </c>
      <c r="I33" s="928"/>
      <c r="J33" s="928"/>
      <c r="K33" s="928"/>
      <c r="L33" s="928"/>
      <c r="M33" s="928"/>
      <c r="N33" s="928"/>
      <c r="O33" s="929"/>
    </row>
    <row r="34" spans="2:15">
      <c r="C34" s="1545"/>
      <c r="D34" s="1546"/>
      <c r="E34" s="1547"/>
      <c r="F34" s="1548"/>
      <c r="G34" s="1549"/>
      <c r="H34" s="930"/>
      <c r="I34" s="931"/>
      <c r="J34" s="931"/>
      <c r="K34" s="931"/>
      <c r="L34" s="931"/>
      <c r="M34" s="931"/>
      <c r="N34" s="931"/>
      <c r="O34" s="932"/>
    </row>
    <row r="35" spans="2:15">
      <c r="C35" s="1545"/>
      <c r="D35" s="1546"/>
      <c r="E35" s="1547"/>
      <c r="F35" s="1548"/>
      <c r="G35" s="1549"/>
      <c r="H35" s="930"/>
      <c r="I35" s="931"/>
      <c r="J35" s="931"/>
      <c r="K35" s="931"/>
      <c r="L35" s="931"/>
      <c r="M35" s="931"/>
      <c r="N35" s="931"/>
      <c r="O35" s="932"/>
    </row>
    <row r="36" spans="2:15">
      <c r="C36" s="1545"/>
      <c r="D36" s="1546"/>
      <c r="E36" s="1547"/>
      <c r="F36" s="1548"/>
      <c r="G36" s="1549"/>
      <c r="H36" s="930"/>
      <c r="I36" s="931"/>
      <c r="J36" s="931"/>
      <c r="K36" s="931"/>
      <c r="L36" s="931"/>
      <c r="M36" s="931"/>
      <c r="N36" s="931"/>
      <c r="O36" s="932"/>
    </row>
    <row r="37" spans="2:15">
      <c r="C37" s="1545"/>
      <c r="D37" s="1546"/>
      <c r="E37" s="1547"/>
      <c r="F37" s="1548"/>
      <c r="G37" s="1549"/>
      <c r="H37" s="930"/>
      <c r="I37" s="931"/>
      <c r="J37" s="931"/>
      <c r="K37" s="931"/>
      <c r="L37" s="931"/>
      <c r="M37" s="931"/>
      <c r="N37" s="931"/>
      <c r="O37" s="932"/>
    </row>
    <row r="38" spans="2:15">
      <c r="C38" s="1545"/>
      <c r="D38" s="1546"/>
      <c r="E38" s="1547"/>
      <c r="F38" s="1548"/>
      <c r="G38" s="1549"/>
      <c r="H38" s="930"/>
      <c r="I38" s="931"/>
      <c r="J38" s="931"/>
      <c r="K38" s="931"/>
      <c r="L38" s="931"/>
      <c r="M38" s="931"/>
      <c r="N38" s="931"/>
      <c r="O38" s="932"/>
    </row>
    <row r="39" spans="2:15">
      <c r="C39" s="1545"/>
      <c r="D39" s="1546"/>
      <c r="E39" s="1547"/>
      <c r="F39" s="1548"/>
      <c r="G39" s="1549"/>
      <c r="H39" s="930"/>
      <c r="I39" s="931"/>
      <c r="J39" s="931"/>
      <c r="K39" s="931"/>
      <c r="L39" s="931"/>
      <c r="M39" s="931"/>
      <c r="N39" s="931"/>
      <c r="O39" s="932"/>
    </row>
    <row r="40" spans="2:15">
      <c r="C40" s="1545"/>
      <c r="D40" s="1546"/>
      <c r="E40" s="1547"/>
      <c r="F40" s="1548"/>
      <c r="G40" s="1549"/>
      <c r="H40" s="930"/>
      <c r="I40" s="931"/>
      <c r="J40" s="931"/>
      <c r="K40" s="931"/>
      <c r="L40" s="931"/>
      <c r="M40" s="931"/>
      <c r="N40" s="931"/>
      <c r="O40" s="932"/>
    </row>
    <row r="41" spans="2:15">
      <c r="C41" s="1545"/>
      <c r="D41" s="1546"/>
      <c r="E41" s="1547"/>
      <c r="F41" s="1548"/>
      <c r="G41" s="1549"/>
      <c r="H41" s="930"/>
      <c r="I41" s="931"/>
      <c r="J41" s="931"/>
      <c r="K41" s="931"/>
      <c r="L41" s="931"/>
      <c r="M41" s="931"/>
      <c r="N41" s="931"/>
      <c r="O41" s="932"/>
    </row>
    <row r="42" spans="2:15">
      <c r="C42" s="933" t="s">
        <v>777</v>
      </c>
      <c r="D42" s="927"/>
      <c r="E42" s="927"/>
      <c r="F42" s="1552">
        <f>SUM(F34:F41)</f>
        <v>0</v>
      </c>
      <c r="G42" s="1553"/>
      <c r="H42" s="930"/>
      <c r="I42" s="931"/>
      <c r="J42" s="931"/>
      <c r="K42" s="931"/>
      <c r="L42" s="931"/>
      <c r="M42" s="931"/>
      <c r="N42" s="931"/>
      <c r="O42" s="932"/>
    </row>
    <row r="44" spans="2:15">
      <c r="B44" s="912"/>
      <c r="C44" s="901"/>
    </row>
    <row r="45" spans="2:15">
      <c r="B45" s="912"/>
      <c r="C45" s="901"/>
    </row>
    <row r="46" spans="2:15">
      <c r="J46" s="934"/>
      <c r="K46" s="934"/>
    </row>
    <row r="47" spans="2:15">
      <c r="J47" s="934"/>
      <c r="K47" s="934"/>
      <c r="L47" s="934"/>
      <c r="M47" s="934"/>
    </row>
    <row r="48" spans="2:15">
      <c r="J48" s="934"/>
      <c r="K48" s="934"/>
      <c r="L48" s="934"/>
      <c r="M48" s="934"/>
      <c r="N48" s="934"/>
      <c r="O48" s="934"/>
    </row>
    <row r="49" spans="1:15">
      <c r="J49" s="934"/>
      <c r="K49" s="934"/>
      <c r="L49" s="934"/>
      <c r="M49" s="934"/>
    </row>
    <row r="50" spans="1:15">
      <c r="J50" s="935"/>
      <c r="K50" s="935"/>
      <c r="L50" s="935"/>
      <c r="M50" s="935"/>
      <c r="N50" s="936"/>
      <c r="O50" s="936"/>
    </row>
    <row r="51" spans="1:15">
      <c r="J51" s="1550"/>
      <c r="K51" s="1550"/>
      <c r="L51" s="1550"/>
      <c r="M51" s="1550"/>
      <c r="N51" s="936"/>
      <c r="O51" s="936"/>
    </row>
    <row r="52" spans="1:15">
      <c r="J52" s="935"/>
      <c r="K52" s="935"/>
      <c r="L52" s="935"/>
      <c r="M52" s="935"/>
      <c r="N52" s="936"/>
      <c r="O52" s="936"/>
    </row>
    <row r="53" spans="1:15">
      <c r="J53" s="1550"/>
      <c r="K53" s="1550"/>
      <c r="L53" s="1550"/>
      <c r="M53" s="1550"/>
      <c r="N53" s="936"/>
      <c r="O53" s="936"/>
    </row>
    <row r="54" spans="1:15">
      <c r="J54" s="935"/>
      <c r="K54" s="935"/>
      <c r="L54" s="935"/>
      <c r="M54" s="935"/>
      <c r="N54" s="936"/>
      <c r="O54" s="936"/>
    </row>
    <row r="55" spans="1:15">
      <c r="J55" s="1550"/>
      <c r="K55" s="1550"/>
      <c r="L55" s="1550"/>
      <c r="M55" s="1550"/>
      <c r="N55" s="936"/>
      <c r="O55" s="936"/>
    </row>
    <row r="56" spans="1:15">
      <c r="J56" s="935"/>
      <c r="K56" s="935"/>
      <c r="L56" s="935"/>
      <c r="M56" s="935"/>
      <c r="N56" s="936"/>
      <c r="O56" s="936"/>
    </row>
    <row r="57" spans="1:15">
      <c r="J57" s="1550"/>
      <c r="K57" s="1550"/>
      <c r="L57" s="1550"/>
      <c r="M57" s="1550"/>
      <c r="N57" s="936"/>
      <c r="O57" s="936"/>
    </row>
    <row r="58" spans="1:15">
      <c r="J58" s="935"/>
      <c r="K58" s="935"/>
      <c r="L58" s="935"/>
      <c r="M58" s="935"/>
      <c r="N58" s="936"/>
      <c r="O58" s="936"/>
    </row>
    <row r="59" spans="1:15">
      <c r="E59" s="925"/>
      <c r="J59" s="936"/>
      <c r="K59" s="936"/>
      <c r="L59" s="936"/>
      <c r="M59" s="936"/>
      <c r="N59" s="936"/>
      <c r="O59" s="936"/>
    </row>
    <row r="60" spans="1:15">
      <c r="N60" s="531"/>
      <c r="O60" s="531"/>
    </row>
    <row r="63" spans="1:15" ht="15.75">
      <c r="A63" s="1551" t="s">
        <v>1522</v>
      </c>
      <c r="B63" s="1551"/>
      <c r="C63" s="1551"/>
      <c r="D63" s="1551"/>
      <c r="E63" s="1551"/>
      <c r="F63" s="1551"/>
      <c r="G63" s="1551"/>
      <c r="H63" s="1551"/>
      <c r="I63" s="1551"/>
      <c r="J63" s="1551"/>
      <c r="K63" s="1551"/>
      <c r="L63" s="1551"/>
      <c r="M63" s="1551"/>
      <c r="N63" s="1551"/>
      <c r="O63" s="1551"/>
    </row>
  </sheetData>
  <mergeCells count="28">
    <mergeCell ref="J57:K57"/>
    <mergeCell ref="L57:M57"/>
    <mergeCell ref="A63:O63"/>
    <mergeCell ref="F42:G42"/>
    <mergeCell ref="J51:K51"/>
    <mergeCell ref="L51:M51"/>
    <mergeCell ref="J53:K53"/>
    <mergeCell ref="L53:M53"/>
    <mergeCell ref="J55:K55"/>
    <mergeCell ref="L55:M55"/>
    <mergeCell ref="C39:E39"/>
    <mergeCell ref="F39:G39"/>
    <mergeCell ref="C40:E40"/>
    <mergeCell ref="F40:G40"/>
    <mergeCell ref="C41:E41"/>
    <mergeCell ref="F41:G41"/>
    <mergeCell ref="C36:E36"/>
    <mergeCell ref="F36:G36"/>
    <mergeCell ref="C37:E37"/>
    <mergeCell ref="F37:G37"/>
    <mergeCell ref="C38:E38"/>
    <mergeCell ref="F38:G38"/>
    <mergeCell ref="C9:O9"/>
    <mergeCell ref="C31:O31"/>
    <mergeCell ref="C34:E34"/>
    <mergeCell ref="F34:G34"/>
    <mergeCell ref="C35:E35"/>
    <mergeCell ref="F35:G3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sqref="A1:O1"/>
    </sheetView>
  </sheetViews>
  <sheetFormatPr defaultColWidth="9.140625" defaultRowHeight="12.75"/>
  <cols>
    <col min="1" max="2" width="3.7109375" style="531" customWidth="1"/>
    <col min="3" max="9" width="9.140625" style="531"/>
    <col min="10" max="11" width="9.140625" style="531" customWidth="1"/>
    <col min="12" max="16384" width="9.140625" style="531"/>
  </cols>
  <sheetData>
    <row r="1" spans="1:15" ht="18">
      <c r="A1" s="1453" t="str">
        <f>'COVER PAGE'!A9</f>
        <v>LOCAL GOVERNMENT NAME:</v>
      </c>
      <c r="B1" s="1453"/>
      <c r="C1" s="1453"/>
      <c r="D1" s="1453"/>
      <c r="E1" s="1453"/>
      <c r="F1" s="1453"/>
      <c r="G1" s="1453"/>
      <c r="H1" s="1453"/>
      <c r="I1" s="1453"/>
      <c r="J1" s="1453"/>
      <c r="K1" s="1453"/>
      <c r="L1" s="1453"/>
      <c r="M1" s="1453"/>
      <c r="N1" s="1453"/>
      <c r="O1" s="1453"/>
    </row>
    <row r="2" spans="1:15" ht="18">
      <c r="A2" s="1453" t="s">
        <v>927</v>
      </c>
      <c r="B2" s="1453"/>
      <c r="C2" s="1453"/>
      <c r="D2" s="1453"/>
      <c r="E2" s="1453"/>
      <c r="F2" s="1453"/>
      <c r="G2" s="1453"/>
      <c r="H2" s="1453"/>
      <c r="I2" s="1453"/>
      <c r="J2" s="1453"/>
      <c r="K2" s="1453"/>
      <c r="L2" s="1453"/>
      <c r="M2" s="1453"/>
      <c r="N2" s="1453"/>
      <c r="O2" s="1453"/>
    </row>
    <row r="3" spans="1:15" ht="18">
      <c r="A3" s="1498" t="str">
        <f>'COVER PAGE'!A30</f>
        <v>FISCAL YEAR ENDING JUNE 30, 2026</v>
      </c>
      <c r="B3" s="1498"/>
      <c r="C3" s="1498"/>
      <c r="D3" s="1498"/>
      <c r="E3" s="1498"/>
      <c r="F3" s="1498"/>
      <c r="G3" s="1498"/>
      <c r="H3" s="1498"/>
      <c r="I3" s="1498"/>
      <c r="J3" s="1498"/>
      <c r="K3" s="1498"/>
      <c r="L3" s="1498"/>
      <c r="M3" s="1498"/>
      <c r="N3" s="1498"/>
      <c r="O3" s="1498"/>
    </row>
    <row r="4" spans="1:15" ht="12" customHeight="1">
      <c r="A4" s="693"/>
      <c r="B4" s="693"/>
      <c r="C4" s="693"/>
      <c r="D4" s="693"/>
      <c r="E4" s="693"/>
      <c r="F4" s="693"/>
      <c r="G4" s="693"/>
      <c r="H4" s="693"/>
      <c r="I4" s="693"/>
      <c r="J4" s="693"/>
      <c r="K4" s="693"/>
      <c r="L4" s="693"/>
      <c r="M4" s="693"/>
      <c r="N4" s="693"/>
      <c r="O4" s="693"/>
    </row>
    <row r="5" spans="1:15" ht="18">
      <c r="A5" s="908" t="s">
        <v>57</v>
      </c>
      <c r="B5" s="908"/>
      <c r="C5" s="901" t="s">
        <v>543</v>
      </c>
      <c r="D5" s="901"/>
      <c r="E5" s="652"/>
      <c r="F5" s="652"/>
      <c r="G5" s="652"/>
      <c r="H5" s="652"/>
      <c r="I5" s="693"/>
      <c r="J5" s="693"/>
      <c r="K5" s="693"/>
      <c r="L5" s="693"/>
    </row>
    <row r="7" spans="1:15">
      <c r="B7" s="533" t="s">
        <v>1388</v>
      </c>
      <c r="C7" s="532" t="s">
        <v>1385</v>
      </c>
    </row>
    <row r="8" spans="1:15">
      <c r="B8" s="533"/>
      <c r="C8" s="532"/>
    </row>
    <row r="9" spans="1:15" ht="40.5" customHeight="1">
      <c r="B9" s="533"/>
      <c r="C9" s="1213" t="s">
        <v>2246</v>
      </c>
      <c r="D9" s="1213"/>
      <c r="E9" s="1213"/>
      <c r="F9" s="1213"/>
      <c r="G9" s="1213"/>
      <c r="H9" s="1213"/>
      <c r="I9" s="1213"/>
      <c r="J9" s="1213"/>
      <c r="K9" s="1213"/>
      <c r="L9" s="1213"/>
      <c r="M9" s="1213"/>
      <c r="N9" s="1213"/>
      <c r="O9" s="1213"/>
    </row>
    <row r="11" spans="1:15">
      <c r="E11" s="531" t="s">
        <v>1073</v>
      </c>
    </row>
    <row r="12" spans="1:15">
      <c r="E12" s="531" t="s">
        <v>1074</v>
      </c>
    </row>
    <row r="14" spans="1:15">
      <c r="E14" s="531" t="s">
        <v>1075</v>
      </c>
    </row>
    <row r="15" spans="1:15">
      <c r="E15" s="531" t="s">
        <v>1076</v>
      </c>
    </row>
    <row r="16" spans="1:15">
      <c r="E16" s="531" t="s">
        <v>1077</v>
      </c>
    </row>
    <row r="18" spans="5:15">
      <c r="E18" s="531" t="s">
        <v>1078</v>
      </c>
    </row>
    <row r="19" spans="5:15">
      <c r="E19" s="531" t="s">
        <v>1079</v>
      </c>
    </row>
    <row r="20" spans="5:15">
      <c r="E20" s="531" t="s">
        <v>1080</v>
      </c>
    </row>
    <row r="22" spans="5:15">
      <c r="E22" s="531" t="s">
        <v>1081</v>
      </c>
    </row>
    <row r="23" spans="5:15">
      <c r="E23" s="531" t="s">
        <v>1093</v>
      </c>
    </row>
    <row r="25" spans="5:15">
      <c r="E25" s="531" t="s">
        <v>1094</v>
      </c>
    </row>
    <row r="26" spans="5:15">
      <c r="E26" s="937"/>
      <c r="F26" s="577"/>
      <c r="G26" s="577"/>
      <c r="H26" s="577"/>
      <c r="I26" s="577"/>
      <c r="J26" s="577"/>
      <c r="K26" s="577"/>
      <c r="L26" s="577"/>
    </row>
    <row r="27" spans="5:15">
      <c r="E27" s="816"/>
      <c r="F27" s="577"/>
      <c r="G27" s="595"/>
      <c r="H27" s="577"/>
      <c r="I27" s="577"/>
      <c r="J27" s="577"/>
      <c r="K27" s="577"/>
      <c r="L27" s="595"/>
    </row>
    <row r="28" spans="5:15">
      <c r="E28" s="535" t="s">
        <v>1386</v>
      </c>
      <c r="H28" s="577"/>
      <c r="I28" s="577"/>
      <c r="J28" s="577"/>
      <c r="K28" s="577"/>
      <c r="L28" s="595"/>
    </row>
    <row r="29" spans="5:15">
      <c r="E29" s="937"/>
      <c r="F29" s="577"/>
      <c r="G29" s="577"/>
      <c r="H29" s="577"/>
      <c r="I29" s="577"/>
      <c r="J29" s="577"/>
      <c r="K29" s="577"/>
      <c r="L29" s="577"/>
    </row>
    <row r="30" spans="5:15">
      <c r="E30" s="546"/>
    </row>
    <row r="31" spans="5:15">
      <c r="E31" s="531" t="s">
        <v>1082</v>
      </c>
    </row>
    <row r="32" spans="5:15">
      <c r="E32" s="531" t="s">
        <v>1083</v>
      </c>
    </row>
    <row r="33" spans="2:15">
      <c r="E33" s="531" t="s">
        <v>1084</v>
      </c>
    </row>
    <row r="35" spans="2:15">
      <c r="C35" s="532" t="s">
        <v>1387</v>
      </c>
    </row>
    <row r="36" spans="2:15">
      <c r="C36" s="532"/>
    </row>
    <row r="37" spans="2:15" ht="78" customHeight="1">
      <c r="C37" s="1213" t="s">
        <v>2247</v>
      </c>
      <c r="D37" s="1213"/>
      <c r="E37" s="1213"/>
      <c r="F37" s="1213"/>
      <c r="G37" s="1213"/>
      <c r="H37" s="1213"/>
      <c r="I37" s="1213"/>
      <c r="J37" s="1213"/>
      <c r="K37" s="1213"/>
      <c r="L37" s="1213"/>
      <c r="M37" s="1213"/>
      <c r="N37" s="1213"/>
      <c r="O37" s="1213"/>
    </row>
    <row r="38" spans="2:15">
      <c r="C38" s="532"/>
    </row>
    <row r="40" spans="2:15">
      <c r="B40" s="533" t="s">
        <v>1388</v>
      </c>
      <c r="C40" s="532" t="s">
        <v>1087</v>
      </c>
      <c r="D40" s="938"/>
    </row>
    <row r="41" spans="2:15">
      <c r="B41" s="533"/>
      <c r="C41" s="532"/>
      <c r="D41" s="938"/>
    </row>
    <row r="42" spans="2:15" ht="66" customHeight="1">
      <c r="B42" s="533"/>
      <c r="C42" s="1213" t="s">
        <v>2248</v>
      </c>
      <c r="D42" s="1213"/>
      <c r="E42" s="1213"/>
      <c r="F42" s="1213"/>
      <c r="G42" s="1213"/>
      <c r="H42" s="1213"/>
      <c r="I42" s="1213"/>
      <c r="J42" s="1213"/>
      <c r="K42" s="1213"/>
      <c r="L42" s="1213"/>
      <c r="M42" s="1213"/>
      <c r="N42" s="1213"/>
      <c r="O42" s="1213"/>
    </row>
    <row r="43" spans="2:15">
      <c r="B43" s="533"/>
      <c r="C43" s="532"/>
      <c r="D43" s="938"/>
    </row>
    <row r="44" spans="2:15">
      <c r="G44" s="531" t="s">
        <v>1088</v>
      </c>
      <c r="H44" s="577" t="s">
        <v>1064</v>
      </c>
      <c r="I44" s="577"/>
    </row>
    <row r="45" spans="2:15">
      <c r="G45" s="531" t="s">
        <v>1089</v>
      </c>
      <c r="H45" s="595" t="s">
        <v>1062</v>
      </c>
      <c r="I45" s="595"/>
    </row>
    <row r="46" spans="2:15">
      <c r="G46" s="531" t="s">
        <v>1090</v>
      </c>
      <c r="H46" s="595" t="s">
        <v>1061</v>
      </c>
      <c r="I46" s="595"/>
    </row>
    <row r="47" spans="2:15">
      <c r="G47" s="531" t="s">
        <v>1091</v>
      </c>
      <c r="H47" s="595" t="s">
        <v>1069</v>
      </c>
      <c r="I47" s="595"/>
    </row>
    <row r="49" spans="1:15" ht="63.75" customHeight="1">
      <c r="C49" s="1213" t="s">
        <v>2249</v>
      </c>
      <c r="D49" s="1213"/>
      <c r="E49" s="1213"/>
      <c r="F49" s="1213"/>
      <c r="G49" s="1213"/>
      <c r="H49" s="1213"/>
      <c r="I49" s="1213"/>
      <c r="J49" s="1213"/>
      <c r="K49" s="1213"/>
      <c r="L49" s="1213"/>
      <c r="M49" s="1213"/>
      <c r="N49" s="1213"/>
      <c r="O49" s="1213"/>
    </row>
    <row r="51" spans="1:15">
      <c r="G51" s="531" t="s">
        <v>1088</v>
      </c>
      <c r="H51" s="577"/>
      <c r="I51" s="577"/>
    </row>
    <row r="52" spans="1:15">
      <c r="G52" s="531" t="s">
        <v>1089</v>
      </c>
      <c r="H52" s="595"/>
      <c r="I52" s="595"/>
    </row>
    <row r="53" spans="1:15">
      <c r="G53" s="531" t="s">
        <v>1090</v>
      </c>
      <c r="H53" s="595"/>
      <c r="I53" s="595"/>
    </row>
    <row r="55" spans="1:15" ht="15.75">
      <c r="A55" s="1551" t="s">
        <v>1523</v>
      </c>
      <c r="B55" s="1551"/>
      <c r="C55" s="1551"/>
      <c r="D55" s="1551"/>
      <c r="E55" s="1551"/>
      <c r="F55" s="1551"/>
      <c r="G55" s="1551"/>
      <c r="H55" s="1551"/>
      <c r="I55" s="1551"/>
      <c r="J55" s="1551"/>
      <c r="K55" s="1551"/>
      <c r="L55" s="1551"/>
      <c r="M55" s="1551"/>
      <c r="N55" s="1551"/>
      <c r="O55" s="1551"/>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sqref="A1:O1"/>
    </sheetView>
  </sheetViews>
  <sheetFormatPr defaultColWidth="9.140625" defaultRowHeight="12.75"/>
  <cols>
    <col min="1" max="2" width="3.7109375" style="531" customWidth="1"/>
    <col min="3" max="3" width="15.42578125" style="531" customWidth="1"/>
    <col min="4" max="9" width="9.140625" style="531"/>
    <col min="10" max="10" width="9.140625" style="531" customWidth="1"/>
    <col min="11" max="16384" width="9.140625" style="531"/>
  </cols>
  <sheetData>
    <row r="1" spans="1:15" ht="18">
      <c r="A1" s="1453" t="str">
        <f>'COVER PAGE'!A9</f>
        <v>LOCAL GOVERNMENT NAME:</v>
      </c>
      <c r="B1" s="1453"/>
      <c r="C1" s="1453"/>
      <c r="D1" s="1453"/>
      <c r="E1" s="1453"/>
      <c r="F1" s="1453"/>
      <c r="G1" s="1453"/>
      <c r="H1" s="1453"/>
      <c r="I1" s="1453"/>
      <c r="J1" s="1453"/>
      <c r="K1" s="1453"/>
      <c r="L1" s="1453"/>
      <c r="M1" s="1453"/>
      <c r="N1" s="1453"/>
      <c r="O1" s="1453"/>
    </row>
    <row r="2" spans="1:15" ht="18">
      <c r="A2" s="1453" t="s">
        <v>927</v>
      </c>
      <c r="B2" s="1453"/>
      <c r="C2" s="1453"/>
      <c r="D2" s="1453"/>
      <c r="E2" s="1453"/>
      <c r="F2" s="1453"/>
      <c r="G2" s="1453"/>
      <c r="H2" s="1453"/>
      <c r="I2" s="1453"/>
      <c r="J2" s="1453"/>
      <c r="K2" s="1453"/>
      <c r="L2" s="1453"/>
      <c r="M2" s="1453"/>
      <c r="N2" s="1453"/>
      <c r="O2" s="1453"/>
    </row>
    <row r="3" spans="1:15" ht="18">
      <c r="A3" s="1498" t="str">
        <f>'COVER PAGE'!A30</f>
        <v>FISCAL YEAR ENDING JUNE 30, 2026</v>
      </c>
      <c r="B3" s="1498"/>
      <c r="C3" s="1498"/>
      <c r="D3" s="1498"/>
      <c r="E3" s="1498"/>
      <c r="F3" s="1498"/>
      <c r="G3" s="1498"/>
      <c r="H3" s="1498"/>
      <c r="I3" s="1498"/>
      <c r="J3" s="1498"/>
      <c r="K3" s="1498"/>
      <c r="L3" s="1498"/>
      <c r="M3" s="1498"/>
      <c r="N3" s="1498"/>
      <c r="O3" s="1498"/>
    </row>
    <row r="5" spans="1:15">
      <c r="A5" s="908" t="s">
        <v>57</v>
      </c>
      <c r="B5" s="908"/>
      <c r="C5" s="901" t="s">
        <v>543</v>
      </c>
    </row>
    <row r="7" spans="1:15">
      <c r="B7" s="533" t="s">
        <v>1389</v>
      </c>
      <c r="C7" s="532" t="s">
        <v>1092</v>
      </c>
      <c r="D7" s="938"/>
      <c r="E7" s="938"/>
      <c r="F7" s="938"/>
      <c r="G7" s="938"/>
    </row>
    <row r="8" spans="1:15">
      <c r="B8" s="533"/>
      <c r="C8" s="1213" t="s">
        <v>2250</v>
      </c>
      <c r="D8" s="1213"/>
      <c r="E8" s="1213"/>
      <c r="F8" s="1213"/>
      <c r="G8" s="1213"/>
      <c r="H8" s="1213"/>
      <c r="I8" s="1213"/>
      <c r="J8" s="1213"/>
      <c r="K8" s="1213"/>
      <c r="L8" s="1213"/>
      <c r="M8" s="1213"/>
      <c r="N8" s="1213"/>
      <c r="O8" s="1213"/>
    </row>
    <row r="9" spans="1:15">
      <c r="B9" s="533"/>
      <c r="C9" s="532"/>
      <c r="D9" s="938"/>
      <c r="E9" s="938"/>
      <c r="F9" s="938"/>
      <c r="G9" s="938"/>
    </row>
    <row r="10" spans="1:15">
      <c r="B10" s="533" t="s">
        <v>1390</v>
      </c>
      <c r="C10" s="532" t="s">
        <v>1100</v>
      </c>
      <c r="D10" s="938"/>
      <c r="E10" s="938"/>
      <c r="F10" s="938"/>
      <c r="G10" s="938"/>
    </row>
    <row r="11" spans="1:15">
      <c r="B11" s="533"/>
      <c r="C11" s="532"/>
      <c r="D11" s="938"/>
      <c r="E11" s="938"/>
      <c r="F11" s="938"/>
      <c r="G11" s="938"/>
    </row>
    <row r="12" spans="1:15">
      <c r="C12" s="531" t="s">
        <v>1095</v>
      </c>
    </row>
    <row r="14" spans="1:15" ht="13.5" thickBot="1">
      <c r="D14" s="939" t="s">
        <v>1098</v>
      </c>
      <c r="E14" s="940"/>
      <c r="F14" s="940"/>
      <c r="G14" s="940"/>
      <c r="H14" s="941"/>
      <c r="I14" s="1555" t="s">
        <v>1096</v>
      </c>
      <c r="J14" s="1555"/>
      <c r="K14" s="1555"/>
      <c r="L14" s="1556"/>
    </row>
    <row r="15" spans="1:15">
      <c r="D15" s="1429"/>
      <c r="E15" s="1430"/>
      <c r="F15" s="1430"/>
      <c r="G15" s="1430"/>
      <c r="I15" s="1430"/>
      <c r="J15" s="1430"/>
      <c r="K15" s="1430"/>
      <c r="L15" s="1554"/>
    </row>
    <row r="16" spans="1:15">
      <c r="D16" s="1420"/>
      <c r="E16" s="1383"/>
      <c r="F16" s="1383"/>
      <c r="G16" s="1383"/>
      <c r="I16" s="1383"/>
      <c r="J16" s="1383"/>
      <c r="K16" s="1383"/>
      <c r="L16" s="1421"/>
    </row>
    <row r="17" spans="2:14">
      <c r="D17" s="1420"/>
      <c r="E17" s="1383"/>
      <c r="F17" s="1383"/>
      <c r="G17" s="1383"/>
      <c r="I17" s="1383"/>
      <c r="J17" s="1383"/>
      <c r="K17" s="1383"/>
      <c r="L17" s="1421"/>
    </row>
    <row r="18" spans="2:14">
      <c r="D18" s="1420"/>
      <c r="E18" s="1383"/>
      <c r="F18" s="1383"/>
      <c r="G18" s="1383"/>
      <c r="I18" s="1383"/>
      <c r="J18" s="1383"/>
      <c r="K18" s="1383"/>
      <c r="L18" s="1421"/>
    </row>
    <row r="19" spans="2:14">
      <c r="D19" s="1420"/>
      <c r="E19" s="1383"/>
      <c r="F19" s="1383"/>
      <c r="G19" s="1383"/>
      <c r="I19" s="1383"/>
      <c r="J19" s="1383"/>
      <c r="K19" s="1383"/>
      <c r="L19" s="1421"/>
    </row>
    <row r="20" spans="2:14">
      <c r="D20" s="1420"/>
      <c r="E20" s="1383"/>
      <c r="F20" s="1383"/>
      <c r="G20" s="1383"/>
      <c r="I20" s="1383"/>
      <c r="J20" s="1383"/>
      <c r="K20" s="1383"/>
      <c r="L20" s="1421"/>
    </row>
    <row r="21" spans="2:14">
      <c r="D21" s="1420"/>
      <c r="E21" s="1383"/>
      <c r="F21" s="1383"/>
      <c r="G21" s="1383"/>
      <c r="H21" s="577"/>
      <c r="I21" s="1383"/>
      <c r="J21" s="1383"/>
      <c r="K21" s="1383"/>
      <c r="L21" s="1421"/>
    </row>
    <row r="22" spans="2:14">
      <c r="B22" s="533"/>
    </row>
    <row r="23" spans="2:14">
      <c r="B23" s="533" t="s">
        <v>1391</v>
      </c>
      <c r="C23" s="532" t="s">
        <v>1102</v>
      </c>
      <c r="D23" s="938"/>
      <c r="E23" s="938"/>
      <c r="F23" s="938"/>
      <c r="G23" s="938"/>
      <c r="H23" s="938"/>
      <c r="I23" s="938"/>
      <c r="J23" s="938"/>
    </row>
    <row r="24" spans="2:14">
      <c r="B24" s="533"/>
      <c r="C24" s="532"/>
      <c r="D24" s="938"/>
      <c r="E24" s="938"/>
      <c r="F24" s="938"/>
      <c r="G24" s="938"/>
      <c r="H24" s="938"/>
      <c r="I24" s="938"/>
      <c r="J24" s="938"/>
    </row>
    <row r="25" spans="2:14">
      <c r="D25" s="531" t="s">
        <v>1117</v>
      </c>
    </row>
    <row r="26" spans="2:14">
      <c r="D26" s="577"/>
      <c r="E26" s="577"/>
      <c r="F26" s="577"/>
      <c r="G26" s="577"/>
      <c r="H26" s="577"/>
      <c r="I26" s="577"/>
      <c r="J26" s="577"/>
      <c r="K26" s="577"/>
      <c r="L26" s="577"/>
    </row>
    <row r="27" spans="2:14">
      <c r="D27" s="595"/>
      <c r="E27" s="595"/>
      <c r="F27" s="595"/>
      <c r="G27" s="595"/>
      <c r="H27" s="595"/>
      <c r="I27" s="595"/>
      <c r="J27" s="595"/>
      <c r="K27" s="595"/>
      <c r="L27" s="595"/>
    </row>
    <row r="29" spans="2:14">
      <c r="D29" s="531" t="s">
        <v>1085</v>
      </c>
    </row>
    <row r="30" spans="2:14">
      <c r="D30" s="942"/>
      <c r="E30" s="942"/>
      <c r="F30" s="942"/>
      <c r="G30" s="942"/>
      <c r="H30" s="942"/>
      <c r="I30" s="942"/>
      <c r="J30" s="942"/>
      <c r="K30" s="942"/>
      <c r="L30" s="942"/>
      <c r="M30" s="938"/>
    </row>
    <row r="31" spans="2:14">
      <c r="D31" s="595"/>
      <c r="E31" s="595"/>
      <c r="F31" s="595"/>
      <c r="G31" s="595"/>
      <c r="H31" s="595"/>
      <c r="I31" s="595"/>
      <c r="J31" s="595"/>
      <c r="K31" s="595"/>
      <c r="L31" s="595"/>
    </row>
    <row r="33" spans="2:14">
      <c r="D33" s="531" t="s">
        <v>1086</v>
      </c>
    </row>
    <row r="34" spans="2:14">
      <c r="D34" s="577"/>
      <c r="E34" s="577"/>
      <c r="F34" s="577"/>
      <c r="G34" s="577"/>
      <c r="H34" s="577"/>
      <c r="I34" s="577"/>
      <c r="J34" s="577"/>
      <c r="K34" s="577"/>
      <c r="L34" s="577"/>
    </row>
    <row r="35" spans="2:14">
      <c r="D35" s="595"/>
      <c r="E35" s="595"/>
      <c r="F35" s="595"/>
      <c r="G35" s="595"/>
      <c r="H35" s="595"/>
      <c r="I35" s="595"/>
      <c r="J35" s="595"/>
      <c r="K35" s="595"/>
      <c r="L35" s="595"/>
    </row>
    <row r="37" spans="2:14">
      <c r="B37" s="533" t="s">
        <v>1392</v>
      </c>
      <c r="C37" s="532" t="s">
        <v>1101</v>
      </c>
      <c r="D37" s="938"/>
      <c r="E37" s="938"/>
      <c r="F37" s="938"/>
    </row>
    <row r="38" spans="2:14">
      <c r="B38" s="533"/>
      <c r="C38" s="532"/>
      <c r="D38" s="938"/>
      <c r="E38" s="938"/>
      <c r="F38" s="938"/>
    </row>
    <row r="39" spans="2:14">
      <c r="C39" s="531" t="s">
        <v>1099</v>
      </c>
    </row>
    <row r="41" spans="2:14" ht="13.5" thickBot="1">
      <c r="D41" s="1557" t="s">
        <v>1212</v>
      </c>
      <c r="E41" s="1555"/>
      <c r="F41" s="1555"/>
      <c r="G41" s="906"/>
      <c r="H41" s="1555" t="s">
        <v>1097</v>
      </c>
      <c r="I41" s="1555"/>
      <c r="J41" s="906"/>
      <c r="K41" s="1555" t="s">
        <v>1210</v>
      </c>
      <c r="L41" s="1556"/>
    </row>
    <row r="42" spans="2:14">
      <c r="D42" s="1429"/>
      <c r="E42" s="1430"/>
      <c r="F42" s="1430"/>
      <c r="H42" s="1430"/>
      <c r="I42" s="1430"/>
      <c r="K42" s="1430"/>
      <c r="L42" s="1554"/>
    </row>
    <row r="43" spans="2:14">
      <c r="D43" s="1420"/>
      <c r="E43" s="1383"/>
      <c r="F43" s="1383"/>
      <c r="H43" s="1383"/>
      <c r="I43" s="1383"/>
      <c r="K43" s="1383"/>
      <c r="L43" s="1421"/>
    </row>
    <row r="44" spans="2:14">
      <c r="D44" s="1420"/>
      <c r="E44" s="1383"/>
      <c r="F44" s="1383"/>
      <c r="H44" s="1383"/>
      <c r="I44" s="1383"/>
      <c r="K44" s="1383"/>
      <c r="L44" s="1421"/>
    </row>
    <row r="45" spans="2:14">
      <c r="D45" s="1420"/>
      <c r="E45" s="1383"/>
      <c r="F45" s="1383"/>
      <c r="H45" s="1383"/>
      <c r="I45" s="1383"/>
      <c r="K45" s="1383"/>
      <c r="L45" s="1421"/>
    </row>
    <row r="46" spans="2:14">
      <c r="D46" s="1420"/>
      <c r="E46" s="1383"/>
      <c r="F46" s="1383"/>
      <c r="H46" s="1383"/>
      <c r="I46" s="1383"/>
      <c r="K46" s="1383"/>
      <c r="L46" s="1421"/>
    </row>
    <row r="47" spans="2:14">
      <c r="D47" s="1420"/>
      <c r="E47" s="1383"/>
      <c r="F47" s="1383"/>
      <c r="H47" s="1383"/>
      <c r="I47" s="1383"/>
      <c r="K47" s="1383"/>
      <c r="L47" s="1421"/>
    </row>
    <row r="48" spans="2:14">
      <c r="D48" s="1420"/>
      <c r="E48" s="1383"/>
      <c r="F48" s="1383"/>
      <c r="G48" s="577"/>
      <c r="H48" s="1383"/>
      <c r="I48" s="1383"/>
      <c r="J48" s="577"/>
      <c r="K48" s="1383"/>
      <c r="L48" s="1421"/>
    </row>
    <row r="50" spans="1:15">
      <c r="B50" s="533" t="s">
        <v>2251</v>
      </c>
      <c r="C50" s="532" t="s">
        <v>1115</v>
      </c>
      <c r="D50" s="938"/>
      <c r="E50" s="938"/>
      <c r="F50" s="938"/>
    </row>
    <row r="51" spans="1:15">
      <c r="B51" s="533"/>
      <c r="C51" s="532"/>
      <c r="D51" s="938"/>
      <c r="E51" s="938"/>
      <c r="F51" s="938"/>
    </row>
    <row r="52" spans="1:15">
      <c r="C52" s="531" t="s">
        <v>1116</v>
      </c>
    </row>
    <row r="53" spans="1:15" ht="13.5" thickBot="1">
      <c r="D53" s="1557" t="s">
        <v>1212</v>
      </c>
      <c r="E53" s="1555"/>
      <c r="F53" s="1555"/>
      <c r="G53" s="906"/>
      <c r="H53" s="1555" t="s">
        <v>1097</v>
      </c>
      <c r="I53" s="1555"/>
      <c r="J53" s="906"/>
      <c r="K53" s="1555" t="s">
        <v>1211</v>
      </c>
      <c r="L53" s="1556"/>
    </row>
    <row r="54" spans="1:15">
      <c r="D54" s="1429"/>
      <c r="E54" s="1430"/>
      <c r="F54" s="1430"/>
      <c r="H54" s="1430"/>
      <c r="I54" s="1430"/>
      <c r="K54" s="1430"/>
      <c r="L54" s="1554"/>
    </row>
    <row r="55" spans="1:15">
      <c r="D55" s="1420"/>
      <c r="E55" s="1383"/>
      <c r="F55" s="1383"/>
      <c r="H55" s="1383"/>
      <c r="I55" s="1383"/>
      <c r="K55" s="1383"/>
      <c r="L55" s="1421"/>
    </row>
    <row r="56" spans="1:15">
      <c r="D56" s="1420"/>
      <c r="E56" s="1383"/>
      <c r="F56" s="1383"/>
      <c r="H56" s="1383"/>
      <c r="I56" s="1383"/>
      <c r="K56" s="1383"/>
      <c r="L56" s="1421"/>
    </row>
    <row r="57" spans="1:15">
      <c r="D57" s="1420"/>
      <c r="E57" s="1383"/>
      <c r="F57" s="1383"/>
      <c r="H57" s="1383"/>
      <c r="I57" s="1383"/>
      <c r="K57" s="1383"/>
      <c r="L57" s="1421"/>
    </row>
    <row r="58" spans="1:15">
      <c r="D58" s="1420"/>
      <c r="E58" s="1383"/>
      <c r="F58" s="1383"/>
      <c r="H58" s="1383"/>
      <c r="I58" s="1383"/>
      <c r="K58" s="1383"/>
      <c r="L58" s="1421"/>
    </row>
    <row r="59" spans="1:15">
      <c r="D59" s="1420"/>
      <c r="E59" s="1383"/>
      <c r="F59" s="1383"/>
      <c r="H59" s="1383"/>
      <c r="I59" s="1383"/>
      <c r="K59" s="1383"/>
      <c r="L59" s="1421"/>
    </row>
    <row r="60" spans="1:15">
      <c r="D60" s="1420"/>
      <c r="E60" s="1383"/>
      <c r="F60" s="1383"/>
      <c r="H60" s="1383"/>
      <c r="I60" s="1383"/>
      <c r="K60" s="1383"/>
      <c r="L60" s="1421"/>
    </row>
    <row r="61" spans="1:15">
      <c r="D61" s="1420"/>
      <c r="E61" s="1383"/>
      <c r="F61" s="1383"/>
      <c r="G61" s="577"/>
      <c r="H61" s="1383"/>
      <c r="I61" s="1383"/>
      <c r="J61" s="577"/>
      <c r="K61" s="1383"/>
      <c r="L61" s="1421"/>
    </row>
    <row r="63" spans="1:15" ht="15.75">
      <c r="A63" s="1551" t="s">
        <v>1668</v>
      </c>
      <c r="B63" s="1551"/>
      <c r="C63" s="1551"/>
      <c r="D63" s="1551"/>
      <c r="E63" s="1551"/>
      <c r="F63" s="1551"/>
      <c r="G63" s="1551"/>
      <c r="H63" s="1551"/>
      <c r="I63" s="1551"/>
      <c r="J63" s="1551"/>
      <c r="K63" s="1551"/>
      <c r="L63" s="1551"/>
      <c r="M63" s="1551"/>
      <c r="N63" s="1551"/>
      <c r="O63" s="1551"/>
    </row>
  </sheetData>
  <mergeCells count="71">
    <mergeCell ref="D61:F61"/>
    <mergeCell ref="H61:I61"/>
    <mergeCell ref="K61:L61"/>
    <mergeCell ref="A63:O63"/>
    <mergeCell ref="D59:F59"/>
    <mergeCell ref="H59:I59"/>
    <mergeCell ref="K59:L59"/>
    <mergeCell ref="D60:F60"/>
    <mergeCell ref="H60:I60"/>
    <mergeCell ref="K60:L60"/>
    <mergeCell ref="D57:F57"/>
    <mergeCell ref="H57:I57"/>
    <mergeCell ref="K57:L57"/>
    <mergeCell ref="D58:F58"/>
    <mergeCell ref="H58:I58"/>
    <mergeCell ref="K58:L58"/>
    <mergeCell ref="D55:F55"/>
    <mergeCell ref="H55:I55"/>
    <mergeCell ref="K55:L55"/>
    <mergeCell ref="D56:F56"/>
    <mergeCell ref="H56:I56"/>
    <mergeCell ref="K56:L56"/>
    <mergeCell ref="D53:F53"/>
    <mergeCell ref="H53:I53"/>
    <mergeCell ref="K53:L53"/>
    <mergeCell ref="D54:F54"/>
    <mergeCell ref="H54:I54"/>
    <mergeCell ref="K54:L54"/>
    <mergeCell ref="D47:F47"/>
    <mergeCell ref="H47:I47"/>
    <mergeCell ref="K47:L47"/>
    <mergeCell ref="D48:F48"/>
    <mergeCell ref="H48:I48"/>
    <mergeCell ref="K48:L48"/>
    <mergeCell ref="D45:F45"/>
    <mergeCell ref="H45:I45"/>
    <mergeCell ref="K45:L45"/>
    <mergeCell ref="D46:F46"/>
    <mergeCell ref="H46:I46"/>
    <mergeCell ref="K46:L46"/>
    <mergeCell ref="D43:F43"/>
    <mergeCell ref="H43:I43"/>
    <mergeCell ref="K43:L43"/>
    <mergeCell ref="D44:F44"/>
    <mergeCell ref="H44:I44"/>
    <mergeCell ref="K44:L44"/>
    <mergeCell ref="D41:F41"/>
    <mergeCell ref="H41:I41"/>
    <mergeCell ref="K41:L41"/>
    <mergeCell ref="D42:F42"/>
    <mergeCell ref="H42:I42"/>
    <mergeCell ref="K42:L42"/>
    <mergeCell ref="D19:G19"/>
    <mergeCell ref="I19:L19"/>
    <mergeCell ref="D20:G20"/>
    <mergeCell ref="I20:L20"/>
    <mergeCell ref="D21:G21"/>
    <mergeCell ref="I21:L21"/>
    <mergeCell ref="D16:G16"/>
    <mergeCell ref="I16:L16"/>
    <mergeCell ref="D17:G17"/>
    <mergeCell ref="I17:L17"/>
    <mergeCell ref="D18:G18"/>
    <mergeCell ref="I18:L18"/>
    <mergeCell ref="D15:G15"/>
    <mergeCell ref="I15:L15"/>
    <mergeCell ref="A1:O1"/>
    <mergeCell ref="A2:O2"/>
    <mergeCell ref="A3:O3"/>
    <mergeCell ref="C8:O8"/>
    <mergeCell ref="I14:L14"/>
  </mergeCells>
  <printOptions horizontalCentered="1"/>
  <pageMargins left="0.5" right="0.5" top="0.5" bottom="0.5" header="0" footer="0"/>
  <pageSetup scale="73"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sheetView>
  </sheetViews>
  <sheetFormatPr defaultColWidth="9.140625" defaultRowHeight="15"/>
  <cols>
    <col min="1" max="2" width="3.28515625" style="366" customWidth="1"/>
    <col min="3" max="3" width="24.42578125" style="366" customWidth="1"/>
    <col min="4" max="4" width="10.5703125" style="366" customWidth="1"/>
    <col min="5" max="5" width="10.42578125" style="366" customWidth="1"/>
    <col min="6" max="11" width="11" style="366" customWidth="1"/>
    <col min="12" max="12" width="15" style="366" customWidth="1"/>
    <col min="13" max="13" width="15.85546875" style="366" customWidth="1"/>
    <col min="14" max="16384" width="9.140625" style="366"/>
  </cols>
  <sheetData>
    <row r="1" spans="1:16" ht="18">
      <c r="C1" s="1355" t="str">
        <f>'COVER PAGE'!A9</f>
        <v>LOCAL GOVERNMENT NAME:</v>
      </c>
      <c r="D1" s="1355"/>
      <c r="E1" s="1355"/>
      <c r="F1" s="1355"/>
      <c r="G1" s="1355"/>
      <c r="H1" s="1355"/>
      <c r="I1" s="1355"/>
      <c r="J1" s="1355"/>
      <c r="K1" s="1355"/>
      <c r="L1" s="1355"/>
      <c r="M1" s="1355"/>
      <c r="N1" s="363"/>
      <c r="O1" s="363"/>
      <c r="P1" s="363"/>
    </row>
    <row r="2" spans="1:16" ht="18">
      <c r="C2" s="1477" t="s">
        <v>927</v>
      </c>
      <c r="D2" s="1477"/>
      <c r="E2" s="1477"/>
      <c r="F2" s="1477"/>
      <c r="G2" s="1477"/>
      <c r="H2" s="1477"/>
      <c r="I2" s="1477"/>
      <c r="J2" s="1477"/>
      <c r="K2" s="1477"/>
      <c r="L2" s="1477"/>
      <c r="M2" s="1477"/>
      <c r="N2" s="363"/>
      <c r="O2" s="363"/>
      <c r="P2" s="363"/>
    </row>
    <row r="3" spans="1:16" ht="19.5" customHeight="1">
      <c r="C3" s="1356" t="str">
        <f>'COVER PAGE'!A30</f>
        <v>FISCAL YEAR ENDING JUNE 30, 2026</v>
      </c>
      <c r="D3" s="1356"/>
      <c r="E3" s="1356"/>
      <c r="F3" s="1356"/>
      <c r="G3" s="1356"/>
      <c r="H3" s="1356"/>
      <c r="I3" s="1356"/>
      <c r="J3" s="1356"/>
      <c r="K3" s="1356"/>
      <c r="L3" s="1356"/>
      <c r="M3" s="1356"/>
      <c r="N3" s="352"/>
      <c r="O3" s="352"/>
      <c r="P3" s="352"/>
    </row>
    <row r="4" spans="1:16" ht="10.5" customHeight="1">
      <c r="C4" s="352"/>
      <c r="D4" s="352"/>
      <c r="E4" s="352"/>
      <c r="F4" s="352"/>
      <c r="G4" s="352"/>
      <c r="H4" s="352"/>
      <c r="I4" s="352"/>
      <c r="J4" s="352"/>
      <c r="K4" s="352"/>
      <c r="L4" s="352"/>
      <c r="M4" s="352"/>
      <c r="N4" s="352"/>
      <c r="O4" s="352"/>
      <c r="P4" s="352"/>
    </row>
    <row r="5" spans="1:16" ht="13.5" customHeight="1">
      <c r="A5" s="249" t="s">
        <v>57</v>
      </c>
      <c r="B5" s="249"/>
      <c r="C5" s="250" t="s">
        <v>543</v>
      </c>
      <c r="D5" s="352"/>
      <c r="E5" s="352"/>
      <c r="F5" s="352"/>
      <c r="G5" s="352"/>
      <c r="H5" s="352"/>
      <c r="I5" s="352"/>
      <c r="J5" s="352"/>
      <c r="K5" s="352"/>
      <c r="L5" s="352"/>
      <c r="M5" s="352"/>
      <c r="N5" s="352"/>
      <c r="O5" s="352"/>
      <c r="P5" s="352"/>
    </row>
    <row r="6" spans="1:16" ht="13.5" customHeight="1">
      <c r="C6" s="352"/>
      <c r="D6" s="352"/>
      <c r="E6" s="352"/>
      <c r="F6" s="352"/>
      <c r="G6" s="352"/>
      <c r="H6" s="352"/>
      <c r="I6" s="352"/>
      <c r="J6" s="352"/>
      <c r="K6" s="352"/>
      <c r="L6" s="352"/>
      <c r="M6" s="352"/>
      <c r="N6" s="352"/>
      <c r="O6" s="352"/>
      <c r="P6" s="352"/>
    </row>
    <row r="7" spans="1:16" ht="13.5" customHeight="1">
      <c r="B7" s="943" t="s">
        <v>2251</v>
      </c>
      <c r="C7" s="1561" t="s">
        <v>2252</v>
      </c>
      <c r="D7" s="1560"/>
      <c r="E7" s="1560"/>
      <c r="F7" s="1560"/>
      <c r="G7" s="1560"/>
      <c r="H7" s="1560"/>
      <c r="I7" s="1560"/>
      <c r="J7" s="1560"/>
      <c r="K7" s="1560"/>
      <c r="L7" s="1560"/>
      <c r="M7" s="1560"/>
      <c r="N7" s="352"/>
      <c r="O7" s="352"/>
      <c r="P7" s="352"/>
    </row>
    <row r="8" spans="1:16" ht="13.5" customHeight="1">
      <c r="B8" s="943"/>
      <c r="C8" s="944"/>
      <c r="D8" s="818"/>
      <c r="E8" s="818"/>
      <c r="F8" s="818"/>
      <c r="G8" s="818"/>
      <c r="H8" s="818"/>
      <c r="I8" s="818"/>
      <c r="J8" s="818"/>
      <c r="K8" s="818"/>
      <c r="L8" s="818"/>
      <c r="M8" s="818"/>
      <c r="N8" s="352"/>
      <c r="O8" s="352"/>
      <c r="P8" s="352"/>
    </row>
    <row r="9" spans="1:16" ht="27.75" customHeight="1">
      <c r="B9" s="943"/>
      <c r="C9" s="1562" t="s">
        <v>2253</v>
      </c>
      <c r="D9" s="1562"/>
      <c r="E9" s="1562"/>
      <c r="F9" s="1562"/>
      <c r="G9" s="1562"/>
      <c r="H9" s="1562"/>
      <c r="I9" s="1562"/>
      <c r="J9" s="1562"/>
      <c r="K9" s="1562"/>
      <c r="L9" s="1562"/>
      <c r="M9" s="1562"/>
      <c r="N9" s="352"/>
      <c r="O9" s="352"/>
      <c r="P9" s="352"/>
    </row>
    <row r="10" spans="1:16" ht="13.5" customHeight="1">
      <c r="B10" s="943"/>
      <c r="C10" s="944"/>
      <c r="D10" s="818"/>
      <c r="E10" s="818"/>
      <c r="F10" s="818"/>
      <c r="G10" s="818"/>
      <c r="H10" s="818"/>
      <c r="I10" s="818"/>
      <c r="J10" s="818"/>
      <c r="K10" s="818"/>
      <c r="L10" s="818"/>
      <c r="M10" s="818"/>
      <c r="N10" s="352"/>
      <c r="O10" s="352"/>
      <c r="P10" s="352"/>
    </row>
    <row r="11" spans="1:16" ht="14.25" customHeight="1">
      <c r="C11" s="1560" t="s">
        <v>1393</v>
      </c>
      <c r="D11" s="1560"/>
      <c r="E11" s="1560"/>
      <c r="F11" s="1560"/>
      <c r="G11" s="1560"/>
      <c r="H11" s="1560"/>
      <c r="I11" s="1560"/>
      <c r="J11" s="1560"/>
      <c r="K11" s="1560"/>
      <c r="L11" s="1560"/>
      <c r="M11" s="1560"/>
      <c r="N11" s="352"/>
      <c r="O11" s="352"/>
      <c r="P11" s="352"/>
    </row>
    <row r="12" spans="1:16">
      <c r="C12" s="367"/>
      <c r="D12" s="367"/>
      <c r="E12" s="1559" t="s">
        <v>1110</v>
      </c>
      <c r="F12" s="1559"/>
      <c r="G12" s="1559"/>
      <c r="H12" s="1559"/>
      <c r="I12" s="1559"/>
      <c r="J12" s="1559"/>
      <c r="K12" s="1559"/>
      <c r="L12" s="372"/>
    </row>
    <row r="13" spans="1:16">
      <c r="C13" s="368"/>
      <c r="D13" s="367"/>
      <c r="E13" s="372" t="str">
        <f>'GOVERNMENTAL FUNDS - BS(15)'!E7</f>
        <v>Fund #</v>
      </c>
      <c r="F13" s="372" t="str">
        <f>'GOVERNMENTAL FUNDS - BS(15)'!F7</f>
        <v>Fund #</v>
      </c>
      <c r="G13" s="372" t="str">
        <f>'GOVERNMENTAL FUNDS - BS(15)'!G7</f>
        <v>Fund #</v>
      </c>
      <c r="H13" s="372" t="str">
        <f>'GOVERNMENTAL FUNDS - BS(15)'!H7</f>
        <v>Fund #</v>
      </c>
      <c r="I13" s="372" t="str">
        <f>'GOVERNMENTAL FUNDS - BS(15)'!I7</f>
        <v>Fund #</v>
      </c>
      <c r="J13" s="372" t="str">
        <f>'GOVERNMENTAL FUNDS - BS(15)'!J7</f>
        <v>Fund #</v>
      </c>
      <c r="K13" s="372" t="str">
        <f>'GOVERNMENTAL FUNDS - BS(15)'!K7</f>
        <v>Fund #</v>
      </c>
      <c r="L13" s="372" t="s">
        <v>139</v>
      </c>
      <c r="M13" s="372" t="s">
        <v>777</v>
      </c>
    </row>
    <row r="14" spans="1:16" ht="36" customHeight="1">
      <c r="C14" s="369"/>
      <c r="D14" s="370" t="s">
        <v>874</v>
      </c>
      <c r="E14" s="489" t="str">
        <f>'OPER-MAJOR SP. REVENUE(54R)'!C3</f>
        <v>Fund Name</v>
      </c>
      <c r="F14" s="479" t="str">
        <f>'OPER-MAJOR SP. REVENUE(54R)'!H3</f>
        <v>Fund Name</v>
      </c>
      <c r="G14" s="479" t="str">
        <f>'OPER-MAJOR SP. REVENUE(54R)'!M3</f>
        <v>Fund Name</v>
      </c>
      <c r="H14" s="479" t="str">
        <f>'OPER-MAJOR SP. REVENUE(54R)'!R3</f>
        <v>Fund Name</v>
      </c>
      <c r="I14" s="479" t="str">
        <f>'OPER-MAJOR SP. REVENUE(54R)'!W3</f>
        <v>Fund Name</v>
      </c>
      <c r="J14" s="479" t="str">
        <f>'OPER-MAJOR SP. REVENUE(54R)'!AB3</f>
        <v>Fund Name</v>
      </c>
      <c r="K14" s="479" t="str">
        <f>'OPER-MAJOR SP. REVENUE(54R)'!AG3</f>
        <v>Fund Name</v>
      </c>
      <c r="L14" s="1145" t="s">
        <v>3146</v>
      </c>
      <c r="M14" s="1145" t="s">
        <v>3146</v>
      </c>
    </row>
    <row r="15" spans="1:16">
      <c r="C15" s="371" t="s">
        <v>1065</v>
      </c>
      <c r="D15" s="377"/>
      <c r="E15" s="377"/>
      <c r="F15" s="377"/>
      <c r="G15" s="377"/>
      <c r="H15" s="377"/>
      <c r="I15" s="377"/>
      <c r="J15" s="377"/>
      <c r="K15" s="377"/>
      <c r="L15" s="377"/>
      <c r="M15" s="377"/>
    </row>
    <row r="16" spans="1:16">
      <c r="C16" s="371" t="s">
        <v>1106</v>
      </c>
      <c r="D16" s="377"/>
      <c r="E16" s="377"/>
      <c r="F16" s="377"/>
      <c r="G16" s="377"/>
      <c r="H16" s="377"/>
      <c r="I16" s="377"/>
      <c r="J16" s="377"/>
      <c r="K16" s="377"/>
      <c r="L16" s="377"/>
      <c r="M16" s="377"/>
    </row>
    <row r="17" spans="1:13">
      <c r="C17" s="368" t="s">
        <v>1070</v>
      </c>
      <c r="D17" s="377"/>
      <c r="E17" s="377"/>
      <c r="F17" s="377"/>
      <c r="G17" s="377"/>
      <c r="H17" s="377"/>
      <c r="I17" s="377"/>
      <c r="J17" s="377"/>
      <c r="K17" s="377"/>
      <c r="L17" s="377"/>
      <c r="M17" s="377">
        <f>SUM(D17:L17)</f>
        <v>0</v>
      </c>
    </row>
    <row r="18" spans="1:13">
      <c r="C18" s="368" t="s">
        <v>1107</v>
      </c>
      <c r="D18" s="377"/>
      <c r="E18" s="377"/>
      <c r="F18" s="377"/>
      <c r="G18" s="377"/>
      <c r="H18" s="377"/>
      <c r="I18" s="377"/>
      <c r="J18" s="377"/>
      <c r="K18" s="377"/>
      <c r="L18" s="377"/>
      <c r="M18" s="377">
        <f>SUM(D18:L18)</f>
        <v>0</v>
      </c>
    </row>
    <row r="19" spans="1:13">
      <c r="C19" s="368" t="s">
        <v>1111</v>
      </c>
      <c r="D19" s="377"/>
      <c r="E19" s="377"/>
      <c r="F19" s="377"/>
      <c r="G19" s="377"/>
      <c r="H19" s="377"/>
      <c r="I19" s="377"/>
      <c r="J19" s="377"/>
      <c r="K19" s="377"/>
      <c r="L19" s="377"/>
      <c r="M19" s="377">
        <f>SUM(D19:L19)</f>
        <v>0</v>
      </c>
    </row>
    <row r="20" spans="1:13">
      <c r="C20" s="368" t="s">
        <v>1108</v>
      </c>
      <c r="D20" s="377"/>
      <c r="E20" s="377"/>
      <c r="F20" s="377"/>
      <c r="G20" s="377"/>
      <c r="H20" s="377"/>
      <c r="I20" s="377"/>
      <c r="J20" s="377"/>
      <c r="K20" s="377"/>
      <c r="L20" s="377"/>
      <c r="M20" s="377">
        <f>SUM(D20:L20)</f>
        <v>0</v>
      </c>
    </row>
    <row r="21" spans="1:13">
      <c r="C21" s="371" t="s">
        <v>954</v>
      </c>
      <c r="D21" s="377"/>
      <c r="E21" s="377"/>
      <c r="F21" s="377"/>
      <c r="G21" s="377"/>
      <c r="H21" s="377"/>
      <c r="I21" s="377"/>
      <c r="J21" s="377"/>
      <c r="K21" s="377"/>
      <c r="L21" s="377"/>
      <c r="M21" s="377"/>
    </row>
    <row r="22" spans="1:13">
      <c r="C22" s="368" t="s">
        <v>1112</v>
      </c>
      <c r="D22" s="377"/>
      <c r="E22" s="377"/>
      <c r="F22" s="377"/>
      <c r="G22" s="377"/>
      <c r="H22" s="377"/>
      <c r="I22" s="377"/>
      <c r="J22" s="377"/>
      <c r="K22" s="377"/>
      <c r="L22" s="377"/>
      <c r="M22" s="377">
        <f t="shared" ref="M22:M32" si="0">SUM(D22:L22)</f>
        <v>0</v>
      </c>
    </row>
    <row r="23" spans="1:13">
      <c r="C23" s="368" t="s">
        <v>832</v>
      </c>
      <c r="D23" s="377"/>
      <c r="E23" s="377"/>
      <c r="F23" s="377"/>
      <c r="G23" s="377"/>
      <c r="H23" s="377"/>
      <c r="I23" s="377"/>
      <c r="J23" s="377"/>
      <c r="K23" s="377"/>
      <c r="L23" s="377"/>
      <c r="M23" s="377">
        <f t="shared" si="0"/>
        <v>0</v>
      </c>
    </row>
    <row r="24" spans="1:13">
      <c r="C24" s="368" t="s">
        <v>831</v>
      </c>
      <c r="D24" s="377"/>
      <c r="E24" s="377"/>
      <c r="F24" s="377"/>
      <c r="G24" s="377"/>
      <c r="H24" s="377"/>
      <c r="I24" s="377"/>
      <c r="J24" s="377"/>
      <c r="K24" s="377"/>
      <c r="L24" s="377"/>
      <c r="M24" s="377">
        <f t="shared" si="0"/>
        <v>0</v>
      </c>
    </row>
    <row r="25" spans="1:13">
      <c r="C25" s="368" t="s">
        <v>833</v>
      </c>
      <c r="D25" s="377"/>
      <c r="E25" s="377"/>
      <c r="F25" s="377"/>
      <c r="G25" s="377"/>
      <c r="H25" s="377"/>
      <c r="I25" s="377"/>
      <c r="J25" s="377"/>
      <c r="K25" s="377"/>
      <c r="L25" s="377"/>
      <c r="M25" s="377">
        <f t="shared" si="0"/>
        <v>0</v>
      </c>
    </row>
    <row r="26" spans="1:13">
      <c r="C26" s="368" t="s">
        <v>1113</v>
      </c>
      <c r="D26" s="377"/>
      <c r="E26" s="377"/>
      <c r="F26" s="377"/>
      <c r="G26" s="377"/>
      <c r="H26" s="377"/>
      <c r="I26" s="377"/>
      <c r="J26" s="377"/>
      <c r="K26" s="377"/>
      <c r="L26" s="377"/>
      <c r="M26" s="377">
        <f t="shared" si="0"/>
        <v>0</v>
      </c>
    </row>
    <row r="27" spans="1:13">
      <c r="C27" s="368" t="s">
        <v>1114</v>
      </c>
      <c r="D27" s="377"/>
      <c r="E27" s="377"/>
      <c r="F27" s="377"/>
      <c r="G27" s="377"/>
      <c r="H27" s="377"/>
      <c r="I27" s="377"/>
      <c r="J27" s="377"/>
      <c r="K27" s="377"/>
      <c r="L27" s="377"/>
      <c r="M27" s="377">
        <f t="shared" si="0"/>
        <v>0</v>
      </c>
    </row>
    <row r="28" spans="1:13">
      <c r="C28" s="368" t="s">
        <v>1396</v>
      </c>
      <c r="D28" s="377"/>
      <c r="E28" s="377"/>
      <c r="F28" s="377"/>
      <c r="G28" s="377"/>
      <c r="H28" s="377"/>
      <c r="I28" s="377"/>
      <c r="J28" s="377"/>
      <c r="K28" s="377"/>
      <c r="L28" s="377"/>
      <c r="M28" s="377">
        <f t="shared" si="0"/>
        <v>0</v>
      </c>
    </row>
    <row r="29" spans="1:13">
      <c r="C29" s="368" t="s">
        <v>1395</v>
      </c>
      <c r="D29" s="377"/>
      <c r="E29" s="377"/>
      <c r="F29" s="377"/>
      <c r="G29" s="377"/>
      <c r="H29" s="377"/>
      <c r="I29" s="377"/>
      <c r="J29" s="377"/>
      <c r="K29" s="377"/>
      <c r="L29" s="377"/>
      <c r="M29" s="377">
        <f t="shared" si="0"/>
        <v>0</v>
      </c>
    </row>
    <row r="30" spans="1:13">
      <c r="C30" s="368" t="s">
        <v>830</v>
      </c>
      <c r="D30" s="377"/>
      <c r="E30" s="377"/>
      <c r="F30" s="377"/>
      <c r="G30" s="377"/>
      <c r="H30" s="377"/>
      <c r="I30" s="377"/>
      <c r="J30" s="377"/>
      <c r="K30" s="377"/>
      <c r="L30" s="377"/>
      <c r="M30" s="377">
        <f t="shared" si="0"/>
        <v>0</v>
      </c>
    </row>
    <row r="31" spans="1:13">
      <c r="C31" s="368" t="s">
        <v>1394</v>
      </c>
      <c r="D31" s="377"/>
      <c r="E31" s="377"/>
      <c r="F31" s="377"/>
      <c r="G31" s="377"/>
      <c r="H31" s="377"/>
      <c r="I31" s="377"/>
      <c r="J31" s="377"/>
      <c r="K31" s="377"/>
      <c r="L31" s="377"/>
      <c r="M31" s="377">
        <f t="shared" si="0"/>
        <v>0</v>
      </c>
    </row>
    <row r="32" spans="1:13">
      <c r="A32" s="1558" t="s">
        <v>1198</v>
      </c>
      <c r="B32" s="817"/>
      <c r="C32" s="368" t="s">
        <v>1108</v>
      </c>
      <c r="D32" s="377"/>
      <c r="E32" s="377"/>
      <c r="F32" s="377"/>
      <c r="G32" s="377"/>
      <c r="H32" s="377"/>
      <c r="I32" s="377"/>
      <c r="J32" s="377"/>
      <c r="K32" s="377"/>
      <c r="L32" s="377"/>
      <c r="M32" s="377">
        <f t="shared" si="0"/>
        <v>0</v>
      </c>
    </row>
    <row r="33" spans="1:13" ht="18.75" customHeight="1">
      <c r="A33" s="1558"/>
      <c r="B33" s="817"/>
      <c r="C33" s="371" t="s">
        <v>1105</v>
      </c>
      <c r="D33" s="377"/>
      <c r="E33" s="377"/>
      <c r="F33" s="377"/>
      <c r="G33" s="377"/>
      <c r="H33" s="377"/>
      <c r="I33" s="377"/>
      <c r="J33" s="377"/>
      <c r="K33" s="377"/>
      <c r="L33" s="377"/>
      <c r="M33" s="377"/>
    </row>
    <row r="34" spans="1:13">
      <c r="A34" s="1558"/>
      <c r="B34" s="817"/>
      <c r="C34" s="368" t="s">
        <v>1112</v>
      </c>
      <c r="D34" s="377"/>
      <c r="E34" s="377"/>
      <c r="F34" s="377"/>
      <c r="G34" s="377"/>
      <c r="H34" s="377"/>
      <c r="I34" s="377"/>
      <c r="J34" s="377"/>
      <c r="K34" s="377"/>
      <c r="L34" s="377"/>
      <c r="M34" s="377">
        <f t="shared" ref="M34:M44" si="1">SUM(D34:L34)</f>
        <v>0</v>
      </c>
    </row>
    <row r="35" spans="1:13">
      <c r="C35" s="368" t="s">
        <v>832</v>
      </c>
      <c r="D35" s="377"/>
      <c r="E35" s="377"/>
      <c r="F35" s="377"/>
      <c r="G35" s="377"/>
      <c r="H35" s="377"/>
      <c r="I35" s="377"/>
      <c r="J35" s="377"/>
      <c r="K35" s="377"/>
      <c r="L35" s="377"/>
      <c r="M35" s="377">
        <f t="shared" si="1"/>
        <v>0</v>
      </c>
    </row>
    <row r="36" spans="1:13">
      <c r="C36" s="368" t="s">
        <v>831</v>
      </c>
      <c r="D36" s="377"/>
      <c r="E36" s="377"/>
      <c r="F36" s="377"/>
      <c r="G36" s="377"/>
      <c r="H36" s="377"/>
      <c r="I36" s="377"/>
      <c r="J36" s="377"/>
      <c r="K36" s="377"/>
      <c r="L36" s="377"/>
      <c r="M36" s="377">
        <f t="shared" si="1"/>
        <v>0</v>
      </c>
    </row>
    <row r="37" spans="1:13">
      <c r="C37" s="368" t="s">
        <v>833</v>
      </c>
      <c r="D37" s="377"/>
      <c r="E37" s="377"/>
      <c r="F37" s="377"/>
      <c r="G37" s="377"/>
      <c r="H37" s="377"/>
      <c r="I37" s="377"/>
      <c r="J37" s="377"/>
      <c r="K37" s="377"/>
      <c r="L37" s="377"/>
      <c r="M37" s="377">
        <f t="shared" si="1"/>
        <v>0</v>
      </c>
    </row>
    <row r="38" spans="1:13">
      <c r="C38" s="368" t="s">
        <v>1113</v>
      </c>
      <c r="D38" s="377"/>
      <c r="E38" s="377"/>
      <c r="F38" s="377"/>
      <c r="G38" s="377"/>
      <c r="H38" s="377"/>
      <c r="I38" s="377"/>
      <c r="J38" s="377"/>
      <c r="K38" s="377"/>
      <c r="L38" s="377"/>
      <c r="M38" s="377">
        <f t="shared" si="1"/>
        <v>0</v>
      </c>
    </row>
    <row r="39" spans="1:13">
      <c r="C39" s="368" t="s">
        <v>1114</v>
      </c>
      <c r="D39" s="377"/>
      <c r="E39" s="377"/>
      <c r="F39" s="377"/>
      <c r="G39" s="377"/>
      <c r="H39" s="377"/>
      <c r="I39" s="377"/>
      <c r="J39" s="377"/>
      <c r="K39" s="377"/>
      <c r="L39" s="377"/>
      <c r="M39" s="377">
        <f t="shared" si="1"/>
        <v>0</v>
      </c>
    </row>
    <row r="40" spans="1:13">
      <c r="C40" s="368" t="s">
        <v>1396</v>
      </c>
      <c r="D40" s="377"/>
      <c r="E40" s="377"/>
      <c r="F40" s="377"/>
      <c r="G40" s="377"/>
      <c r="H40" s="377"/>
      <c r="I40" s="377"/>
      <c r="J40" s="377"/>
      <c r="K40" s="377"/>
      <c r="L40" s="377"/>
      <c r="M40" s="377">
        <f t="shared" si="1"/>
        <v>0</v>
      </c>
    </row>
    <row r="41" spans="1:13">
      <c r="C41" s="368" t="s">
        <v>1395</v>
      </c>
      <c r="D41" s="377"/>
      <c r="E41" s="377"/>
      <c r="F41" s="377"/>
      <c r="G41" s="377"/>
      <c r="H41" s="377"/>
      <c r="I41" s="377"/>
      <c r="J41" s="377"/>
      <c r="K41" s="377"/>
      <c r="L41" s="377"/>
      <c r="M41" s="377">
        <f t="shared" si="1"/>
        <v>0</v>
      </c>
    </row>
    <row r="42" spans="1:13">
      <c r="C42" s="368" t="s">
        <v>830</v>
      </c>
      <c r="D42" s="377"/>
      <c r="E42" s="377"/>
      <c r="F42" s="377"/>
      <c r="G42" s="377"/>
      <c r="H42" s="377"/>
      <c r="I42" s="377"/>
      <c r="J42" s="377"/>
      <c r="K42" s="377"/>
      <c r="L42" s="377"/>
      <c r="M42" s="377">
        <f t="shared" si="1"/>
        <v>0</v>
      </c>
    </row>
    <row r="43" spans="1:13">
      <c r="C43" s="368" t="s">
        <v>1394</v>
      </c>
      <c r="D43" s="377"/>
      <c r="E43" s="377"/>
      <c r="F43" s="377"/>
      <c r="G43" s="377"/>
      <c r="H43" s="377"/>
      <c r="I43" s="377"/>
      <c r="J43" s="377"/>
      <c r="K43" s="377"/>
      <c r="L43" s="377"/>
      <c r="M43" s="377">
        <f t="shared" si="1"/>
        <v>0</v>
      </c>
    </row>
    <row r="44" spans="1:13">
      <c r="C44" s="368" t="s">
        <v>1108</v>
      </c>
      <c r="D44" s="377"/>
      <c r="E44" s="377"/>
      <c r="F44" s="377"/>
      <c r="G44" s="377"/>
      <c r="H44" s="377"/>
      <c r="I44" s="377"/>
      <c r="J44" s="377"/>
      <c r="K44" s="377"/>
      <c r="L44" s="377"/>
      <c r="M44" s="377">
        <f t="shared" si="1"/>
        <v>0</v>
      </c>
    </row>
    <row r="45" spans="1:13">
      <c r="C45" s="371" t="s">
        <v>1109</v>
      </c>
      <c r="D45" s="377"/>
      <c r="E45" s="377"/>
      <c r="F45" s="377"/>
      <c r="G45" s="377"/>
      <c r="H45" s="377"/>
      <c r="I45" s="377"/>
      <c r="J45" s="377"/>
      <c r="K45" s="377"/>
      <c r="L45" s="377"/>
      <c r="M45" s="377"/>
    </row>
    <row r="46" spans="1:13">
      <c r="C46" s="368" t="s">
        <v>1112</v>
      </c>
      <c r="D46" s="377"/>
      <c r="E46" s="377"/>
      <c r="F46" s="377"/>
      <c r="G46" s="377"/>
      <c r="H46" s="377"/>
      <c r="I46" s="377"/>
      <c r="J46" s="377"/>
      <c r="K46" s="377"/>
      <c r="L46" s="377"/>
      <c r="M46" s="377">
        <f t="shared" ref="M46:M57" si="2">SUM(D46:L46)</f>
        <v>0</v>
      </c>
    </row>
    <row r="47" spans="1:13">
      <c r="C47" s="368" t="s">
        <v>832</v>
      </c>
      <c r="D47" s="377"/>
      <c r="E47" s="377"/>
      <c r="F47" s="377"/>
      <c r="G47" s="377"/>
      <c r="H47" s="377"/>
      <c r="I47" s="377"/>
      <c r="J47" s="377"/>
      <c r="K47" s="377"/>
      <c r="L47" s="377"/>
      <c r="M47" s="377">
        <f t="shared" si="2"/>
        <v>0</v>
      </c>
    </row>
    <row r="48" spans="1:13">
      <c r="C48" s="368" t="s">
        <v>831</v>
      </c>
      <c r="D48" s="377"/>
      <c r="E48" s="377"/>
      <c r="F48" s="377"/>
      <c r="G48" s="377"/>
      <c r="H48" s="377"/>
      <c r="I48" s="377"/>
      <c r="J48" s="377"/>
      <c r="K48" s="377"/>
      <c r="L48" s="377"/>
      <c r="M48" s="377">
        <f t="shared" si="2"/>
        <v>0</v>
      </c>
    </row>
    <row r="49" spans="3:13">
      <c r="C49" s="368" t="s">
        <v>833</v>
      </c>
      <c r="D49" s="377"/>
      <c r="E49" s="377"/>
      <c r="F49" s="377"/>
      <c r="G49" s="377"/>
      <c r="H49" s="377"/>
      <c r="I49" s="377"/>
      <c r="J49" s="377"/>
      <c r="K49" s="377"/>
      <c r="L49" s="377"/>
      <c r="M49" s="377">
        <f t="shared" si="2"/>
        <v>0</v>
      </c>
    </row>
    <row r="50" spans="3:13">
      <c r="C50" s="368" t="s">
        <v>1113</v>
      </c>
      <c r="D50" s="377"/>
      <c r="E50" s="377"/>
      <c r="F50" s="377"/>
      <c r="G50" s="377"/>
      <c r="H50" s="377"/>
      <c r="I50" s="377"/>
      <c r="J50" s="377"/>
      <c r="K50" s="377"/>
      <c r="L50" s="377"/>
      <c r="M50" s="377">
        <f t="shared" si="2"/>
        <v>0</v>
      </c>
    </row>
    <row r="51" spans="3:13">
      <c r="C51" s="368" t="s">
        <v>1114</v>
      </c>
      <c r="D51" s="377"/>
      <c r="E51" s="377"/>
      <c r="F51" s="377"/>
      <c r="G51" s="377"/>
      <c r="H51" s="377"/>
      <c r="I51" s="377"/>
      <c r="J51" s="377"/>
      <c r="K51" s="377"/>
      <c r="L51" s="377"/>
      <c r="M51" s="377">
        <f t="shared" si="2"/>
        <v>0</v>
      </c>
    </row>
    <row r="52" spans="3:13">
      <c r="C52" s="368" t="s">
        <v>1396</v>
      </c>
      <c r="D52" s="377"/>
      <c r="E52" s="377"/>
      <c r="F52" s="377"/>
      <c r="G52" s="377"/>
      <c r="H52" s="377"/>
      <c r="I52" s="377"/>
      <c r="J52" s="377"/>
      <c r="K52" s="377"/>
      <c r="L52" s="377"/>
      <c r="M52" s="377">
        <f t="shared" si="2"/>
        <v>0</v>
      </c>
    </row>
    <row r="53" spans="3:13">
      <c r="C53" s="368" t="s">
        <v>1395</v>
      </c>
      <c r="D53" s="377"/>
      <c r="E53" s="377"/>
      <c r="F53" s="377"/>
      <c r="G53" s="377"/>
      <c r="H53" s="377"/>
      <c r="I53" s="377"/>
      <c r="J53" s="377"/>
      <c r="K53" s="377"/>
      <c r="L53" s="377"/>
      <c r="M53" s="377">
        <f t="shared" si="2"/>
        <v>0</v>
      </c>
    </row>
    <row r="54" spans="3:13">
      <c r="C54" s="368" t="s">
        <v>830</v>
      </c>
      <c r="D54" s="377"/>
      <c r="E54" s="377"/>
      <c r="F54" s="377"/>
      <c r="G54" s="377"/>
      <c r="H54" s="377"/>
      <c r="I54" s="377"/>
      <c r="J54" s="377"/>
      <c r="K54" s="377"/>
      <c r="L54" s="377"/>
      <c r="M54" s="377">
        <f t="shared" si="2"/>
        <v>0</v>
      </c>
    </row>
    <row r="55" spans="3:13">
      <c r="C55" s="368" t="s">
        <v>1394</v>
      </c>
      <c r="D55" s="377"/>
      <c r="E55" s="377"/>
      <c r="F55" s="377"/>
      <c r="G55" s="377"/>
      <c r="H55" s="377"/>
      <c r="I55" s="377"/>
      <c r="J55" s="377"/>
      <c r="K55" s="377"/>
      <c r="L55" s="377"/>
      <c r="M55" s="377">
        <f t="shared" si="2"/>
        <v>0</v>
      </c>
    </row>
    <row r="56" spans="3:13">
      <c r="C56" s="368" t="s">
        <v>1108</v>
      </c>
      <c r="D56" s="377"/>
      <c r="E56" s="377"/>
      <c r="F56" s="377"/>
      <c r="G56" s="377"/>
      <c r="H56" s="377"/>
      <c r="I56" s="377"/>
      <c r="J56" s="377"/>
      <c r="K56" s="377"/>
      <c r="L56" s="377"/>
      <c r="M56" s="377">
        <f t="shared" si="2"/>
        <v>0</v>
      </c>
    </row>
    <row r="57" spans="3:13">
      <c r="C57" s="371" t="s">
        <v>1104</v>
      </c>
      <c r="D57" s="377">
        <f>'GOVERNMENTAL FUNDS - BS(15)'!D73</f>
        <v>0</v>
      </c>
      <c r="E57" s="377">
        <f>'GOVERNMENTAL FUNDS - BS(15)'!E73</f>
        <v>0</v>
      </c>
      <c r="F57" s="377">
        <f>'GOVERNMENTAL FUNDS - BS(15)'!F73</f>
        <v>0</v>
      </c>
      <c r="G57" s="377">
        <f>'GOVERNMENTAL FUNDS - BS(15)'!G73</f>
        <v>0</v>
      </c>
      <c r="H57" s="377">
        <f>'GOVERNMENTAL FUNDS - BS(15)'!H73</f>
        <v>0</v>
      </c>
      <c r="I57" s="377">
        <f>'GOVERNMENTAL FUNDS - BS(15)'!I73</f>
        <v>0</v>
      </c>
      <c r="J57" s="377">
        <f>'GOVERNMENTAL FUNDS - BS(15)'!J73</f>
        <v>0</v>
      </c>
      <c r="K57" s="377">
        <f>'GOVERNMENTAL FUNDS - BS(15)'!K73</f>
        <v>0</v>
      </c>
      <c r="L57" s="377">
        <f>'GOVERNMENTAL FUNDS - BS(15)'!L73</f>
        <v>0</v>
      </c>
      <c r="M57" s="377">
        <f t="shared" si="2"/>
        <v>0</v>
      </c>
    </row>
    <row r="58" spans="3:13" ht="15.75" thickBot="1">
      <c r="C58" s="371" t="s">
        <v>1103</v>
      </c>
      <c r="D58" s="378">
        <f t="shared" ref="D58:M58" si="3">SUM(D16:D57)</f>
        <v>0</v>
      </c>
      <c r="E58" s="378">
        <f t="shared" si="3"/>
        <v>0</v>
      </c>
      <c r="F58" s="378">
        <f t="shared" si="3"/>
        <v>0</v>
      </c>
      <c r="G58" s="378">
        <f t="shared" si="3"/>
        <v>0</v>
      </c>
      <c r="H58" s="378">
        <f t="shared" si="3"/>
        <v>0</v>
      </c>
      <c r="I58" s="378">
        <f t="shared" si="3"/>
        <v>0</v>
      </c>
      <c r="J58" s="378">
        <f t="shared" si="3"/>
        <v>0</v>
      </c>
      <c r="K58" s="378">
        <f t="shared" si="3"/>
        <v>0</v>
      </c>
      <c r="L58" s="378">
        <f t="shared" si="3"/>
        <v>0</v>
      </c>
      <c r="M58" s="378">
        <f t="shared" si="3"/>
        <v>0</v>
      </c>
    </row>
    <row r="59" spans="3:13" ht="15.75" thickTop="1">
      <c r="M59" s="436">
        <f>M58-'GOVERNMENTAL FUNDS - BS(15)'!M74</f>
        <v>0</v>
      </c>
    </row>
    <row r="60" spans="3:13" ht="15.75">
      <c r="G60" s="580" t="s">
        <v>1669</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8" orientation="portrait"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heetViews>
  <sheetFormatPr defaultColWidth="9.140625" defaultRowHeight="12.75"/>
  <cols>
    <col min="1" max="2" width="3.7109375" style="531" customWidth="1"/>
    <col min="3" max="9" width="9.140625" style="531" customWidth="1"/>
    <col min="10" max="16384" width="9.140625" style="531"/>
  </cols>
  <sheetData>
    <row r="1" spans="1:15" ht="18">
      <c r="A1" s="882" t="str">
        <f>'COVER PAGE'!A9</f>
        <v>LOCAL GOVERNMENT NAME:</v>
      </c>
      <c r="B1" s="695"/>
      <c r="C1" s="695"/>
      <c r="D1" s="695"/>
      <c r="E1" s="695"/>
      <c r="F1" s="695"/>
      <c r="G1" s="695"/>
      <c r="H1" s="695"/>
      <c r="I1" s="695"/>
      <c r="J1" s="695"/>
      <c r="K1" s="695"/>
      <c r="L1" s="695"/>
      <c r="M1" s="695"/>
    </row>
    <row r="2" spans="1:15" ht="18">
      <c r="A2" s="882" t="s">
        <v>927</v>
      </c>
      <c r="B2" s="695"/>
      <c r="C2" s="695"/>
      <c r="D2" s="695"/>
      <c r="E2" s="695"/>
      <c r="F2" s="695"/>
      <c r="G2" s="695"/>
      <c r="H2" s="695"/>
      <c r="I2" s="695"/>
      <c r="J2" s="695"/>
      <c r="K2" s="695"/>
      <c r="L2" s="695"/>
      <c r="M2" s="695"/>
    </row>
    <row r="3" spans="1:15" ht="18">
      <c r="A3" s="880" t="str">
        <f>'COVER PAGE'!A30</f>
        <v>FISCAL YEAR ENDING JUNE 30, 2026</v>
      </c>
      <c r="B3" s="695"/>
      <c r="C3" s="695"/>
      <c r="D3" s="695"/>
      <c r="E3" s="695"/>
      <c r="F3" s="695"/>
      <c r="G3" s="695"/>
      <c r="H3" s="695"/>
      <c r="I3" s="695"/>
      <c r="J3" s="695"/>
      <c r="K3" s="695"/>
      <c r="L3" s="695"/>
      <c r="M3" s="695"/>
    </row>
    <row r="4" spans="1:15" ht="12" customHeight="1">
      <c r="A4" s="880"/>
      <c r="B4" s="695"/>
      <c r="C4" s="695"/>
      <c r="D4" s="695"/>
      <c r="E4" s="695"/>
      <c r="F4" s="695"/>
      <c r="G4" s="695"/>
      <c r="H4" s="695"/>
      <c r="I4" s="695"/>
      <c r="J4" s="695"/>
      <c r="K4" s="695"/>
      <c r="L4" s="695"/>
      <c r="M4" s="695"/>
    </row>
    <row r="5" spans="1:15" ht="15" customHeight="1">
      <c r="A5" s="908" t="s">
        <v>57</v>
      </c>
      <c r="B5" s="908"/>
      <c r="C5" s="901" t="s">
        <v>543</v>
      </c>
      <c r="D5" s="695"/>
      <c r="E5" s="695"/>
      <c r="F5" s="695"/>
      <c r="G5" s="695"/>
      <c r="H5" s="695"/>
      <c r="I5" s="695"/>
      <c r="J5" s="695"/>
      <c r="K5" s="695"/>
      <c r="L5" s="695"/>
      <c r="M5" s="695"/>
    </row>
    <row r="6" spans="1:15" ht="12" customHeight="1">
      <c r="A6" s="880"/>
      <c r="B6" s="695"/>
      <c r="C6" s="695"/>
      <c r="D6" s="695"/>
      <c r="E6" s="695"/>
      <c r="F6" s="695"/>
      <c r="G6" s="695"/>
      <c r="H6" s="695"/>
      <c r="I6" s="695"/>
      <c r="J6" s="695"/>
      <c r="K6" s="695"/>
      <c r="L6" s="695"/>
      <c r="M6" s="695"/>
    </row>
    <row r="7" spans="1:15" ht="12" customHeight="1">
      <c r="A7" s="880"/>
      <c r="B7" s="534" t="s">
        <v>1946</v>
      </c>
      <c r="C7" s="599" t="s">
        <v>1560</v>
      </c>
      <c r="D7" s="695"/>
      <c r="E7" s="695"/>
      <c r="F7" s="695"/>
      <c r="G7" s="695"/>
      <c r="H7" s="695"/>
      <c r="I7" s="695"/>
      <c r="J7" s="695"/>
      <c r="K7" s="695"/>
      <c r="L7" s="695"/>
      <c r="M7" s="695"/>
    </row>
    <row r="8" spans="1:15" ht="12" customHeight="1">
      <c r="A8" s="880"/>
      <c r="B8" s="695"/>
      <c r="C8" s="695"/>
      <c r="D8" s="695"/>
      <c r="E8" s="695"/>
      <c r="F8" s="695"/>
      <c r="G8" s="695"/>
      <c r="H8" s="695"/>
      <c r="I8" s="695"/>
      <c r="J8" s="695"/>
      <c r="K8" s="695"/>
      <c r="L8" s="695"/>
      <c r="M8" s="695"/>
    </row>
    <row r="9" spans="1:15" ht="52.5" customHeight="1">
      <c r="A9" s="880"/>
      <c r="B9" s="695"/>
      <c r="C9" s="1213" t="s">
        <v>2254</v>
      </c>
      <c r="D9" s="1381"/>
      <c r="E9" s="1381"/>
      <c r="F9" s="1381"/>
      <c r="G9" s="1381"/>
      <c r="H9" s="1381"/>
      <c r="I9" s="1381"/>
      <c r="J9" s="1381"/>
      <c r="K9" s="1381"/>
      <c r="L9" s="1381"/>
      <c r="M9" s="1381"/>
      <c r="N9" s="1213"/>
      <c r="O9" s="1213"/>
    </row>
    <row r="10" spans="1:15" ht="12.75" customHeight="1">
      <c r="A10" s="696"/>
      <c r="B10" s="533"/>
      <c r="C10" s="535"/>
    </row>
    <row r="11" spans="1:15" ht="40.5" customHeight="1">
      <c r="A11" s="696"/>
      <c r="B11" s="533"/>
      <c r="C11" s="1389" t="s">
        <v>1716</v>
      </c>
      <c r="D11" s="1389"/>
      <c r="E11" s="1389"/>
      <c r="F11" s="1389"/>
      <c r="G11" s="1389"/>
      <c r="H11" s="1389"/>
      <c r="I11" s="1389"/>
      <c r="J11" s="1389"/>
      <c r="K11" s="1389"/>
      <c r="L11" s="1389"/>
      <c r="M11" s="1389"/>
      <c r="N11" s="1389"/>
      <c r="O11" s="1389"/>
    </row>
    <row r="12" spans="1:15" ht="12.75" customHeight="1">
      <c r="A12" s="696"/>
      <c r="B12" s="533"/>
      <c r="C12" s="535"/>
    </row>
    <row r="13" spans="1:15" ht="65.25" customHeight="1">
      <c r="A13" s="696"/>
      <c r="B13" s="533"/>
      <c r="C13" s="1563" t="s">
        <v>1684</v>
      </c>
      <c r="D13" s="1563"/>
      <c r="E13" s="1563"/>
      <c r="F13" s="1563"/>
      <c r="G13" s="1563"/>
      <c r="H13" s="1563"/>
      <c r="I13" s="1563"/>
      <c r="J13" s="1563"/>
      <c r="K13" s="1563"/>
      <c r="L13" s="1563"/>
      <c r="M13" s="1563"/>
      <c r="N13" s="1563"/>
      <c r="O13" s="1563"/>
    </row>
    <row r="14" spans="1:15" ht="12.75" customHeight="1">
      <c r="A14" s="696"/>
      <c r="B14" s="533"/>
      <c r="C14" s="535"/>
    </row>
    <row r="15" spans="1:15" ht="14.25" customHeight="1">
      <c r="A15" s="696"/>
      <c r="C15" s="1564" t="s">
        <v>1671</v>
      </c>
      <c r="D15" s="1564"/>
      <c r="E15" s="1564"/>
      <c r="F15" s="1564"/>
      <c r="G15" s="1564"/>
      <c r="H15" s="1564"/>
      <c r="I15" s="1564"/>
      <c r="J15" s="1564"/>
      <c r="K15" s="1564"/>
      <c r="L15" s="1564"/>
      <c r="M15" s="1564"/>
    </row>
    <row r="16" spans="1:15" ht="12.75" customHeight="1">
      <c r="A16" s="696"/>
      <c r="C16" s="1389" t="s">
        <v>2255</v>
      </c>
      <c r="D16" s="1389"/>
      <c r="E16" s="1389"/>
      <c r="F16" s="1389"/>
      <c r="G16" s="1389"/>
      <c r="H16" s="1389"/>
      <c r="I16" s="1389"/>
      <c r="J16" s="1389"/>
      <c r="K16" s="1389"/>
      <c r="L16" s="1389"/>
      <c r="M16" s="1389"/>
      <c r="N16" s="1389"/>
      <c r="O16" s="1389"/>
    </row>
    <row r="17" spans="1:15" ht="12.75" customHeight="1">
      <c r="A17" s="696"/>
      <c r="C17" s="945" t="s">
        <v>1680</v>
      </c>
      <c r="D17" s="602"/>
      <c r="E17" s="602"/>
      <c r="F17" s="602"/>
      <c r="G17" s="602"/>
      <c r="H17" s="602"/>
      <c r="I17" s="602"/>
      <c r="J17" s="602"/>
      <c r="K17" s="602"/>
      <c r="L17" s="602"/>
      <c r="M17" s="677"/>
    </row>
    <row r="18" spans="1:15" ht="12.75" customHeight="1">
      <c r="A18" s="696"/>
      <c r="C18" s="945" t="s">
        <v>1670</v>
      </c>
      <c r="D18" s="602"/>
      <c r="E18" s="602"/>
      <c r="F18" s="602"/>
      <c r="G18" s="602"/>
      <c r="H18" s="602"/>
      <c r="I18" s="602"/>
      <c r="J18" s="602"/>
      <c r="K18" s="602"/>
      <c r="L18" s="602"/>
      <c r="M18" s="677"/>
    </row>
    <row r="19" spans="1:15" ht="12.75" customHeight="1">
      <c r="A19" s="696"/>
      <c r="C19" s="535"/>
      <c r="D19" s="796"/>
      <c r="E19" s="796"/>
      <c r="F19" s="796"/>
      <c r="G19" s="796"/>
      <c r="H19" s="796"/>
      <c r="I19" s="796"/>
      <c r="J19" s="796"/>
      <c r="K19" s="796"/>
      <c r="L19" s="796"/>
    </row>
    <row r="20" spans="1:15" ht="12.75" customHeight="1">
      <c r="A20" s="696"/>
      <c r="B20" s="533">
        <v>1</v>
      </c>
      <c r="C20" s="603" t="s">
        <v>1561</v>
      </c>
      <c r="J20" s="796"/>
      <c r="K20" s="796"/>
      <c r="L20" s="796"/>
    </row>
    <row r="21" spans="1:15" ht="10.5" customHeight="1">
      <c r="A21" s="696"/>
      <c r="B21" s="533"/>
      <c r="C21" s="797"/>
      <c r="J21" s="796"/>
      <c r="K21" s="796"/>
      <c r="L21" s="796"/>
    </row>
    <row r="22" spans="1:15" ht="12.75" customHeight="1">
      <c r="A22" s="696"/>
      <c r="B22" s="533"/>
      <c r="C22" s="1565" t="s">
        <v>1672</v>
      </c>
      <c r="D22" s="1565"/>
      <c r="E22" s="1565"/>
      <c r="F22" s="1565"/>
      <c r="G22" s="1565"/>
      <c r="H22" s="1565"/>
      <c r="I22" s="1565"/>
      <c r="J22" s="1565"/>
      <c r="K22" s="1565"/>
      <c r="L22" s="1565"/>
      <c r="M22" s="1565"/>
    </row>
    <row r="23" spans="1:15" ht="12.75" customHeight="1">
      <c r="A23" s="696"/>
      <c r="B23" s="533"/>
      <c r="C23" s="805"/>
      <c r="D23" s="805"/>
      <c r="E23" s="805"/>
      <c r="F23" s="805"/>
      <c r="G23" s="805"/>
      <c r="H23" s="805"/>
      <c r="I23" s="805"/>
      <c r="J23" s="805"/>
      <c r="K23" s="805"/>
      <c r="L23" s="805"/>
      <c r="M23" s="805"/>
    </row>
    <row r="24" spans="1:15" ht="24.75" customHeight="1">
      <c r="A24" s="696"/>
      <c r="B24" s="533"/>
      <c r="C24" s="1213" t="s">
        <v>2256</v>
      </c>
      <c r="D24" s="1213"/>
      <c r="E24" s="1213"/>
      <c r="F24" s="1213"/>
      <c r="G24" s="1213"/>
      <c r="H24" s="1213"/>
      <c r="I24" s="1213"/>
      <c r="J24" s="1213"/>
      <c r="K24" s="1213"/>
      <c r="L24" s="1213"/>
      <c r="M24" s="1213"/>
      <c r="N24" s="1213"/>
      <c r="O24" s="1213"/>
    </row>
    <row r="25" spans="1:15" ht="12.75" customHeight="1">
      <c r="A25" s="696"/>
      <c r="B25" s="533"/>
      <c r="C25" s="805"/>
      <c r="D25" s="805"/>
      <c r="E25" s="805"/>
      <c r="F25" s="805"/>
      <c r="G25" s="805"/>
      <c r="H25" s="805"/>
      <c r="I25" s="805"/>
      <c r="J25" s="805"/>
      <c r="K25" s="805"/>
      <c r="L25" s="805"/>
      <c r="M25" s="805"/>
    </row>
    <row r="26" spans="1:15" ht="25.5" customHeight="1">
      <c r="A26" s="696"/>
      <c r="B26" s="533"/>
      <c r="C26" s="1213" t="s">
        <v>2257</v>
      </c>
      <c r="D26" s="1213"/>
      <c r="E26" s="1213"/>
      <c r="F26" s="1213"/>
      <c r="G26" s="1213"/>
      <c r="H26" s="1213"/>
      <c r="I26" s="1213"/>
      <c r="J26" s="1213"/>
      <c r="K26" s="1213"/>
      <c r="L26" s="1213"/>
      <c r="M26" s="1213"/>
      <c r="N26" s="1213"/>
      <c r="O26" s="1213"/>
    </row>
    <row r="27" spans="1:15" ht="12.75" customHeight="1">
      <c r="A27" s="696"/>
      <c r="B27" s="533"/>
      <c r="C27" s="805"/>
      <c r="D27" s="805"/>
      <c r="E27" s="805"/>
      <c r="F27" s="805"/>
      <c r="G27" s="805"/>
      <c r="H27" s="805"/>
      <c r="I27" s="805"/>
      <c r="J27" s="805"/>
      <c r="K27" s="805"/>
      <c r="L27" s="805"/>
      <c r="M27" s="805"/>
    </row>
    <row r="28" spans="1:15" ht="12.75" customHeight="1">
      <c r="A28" s="696"/>
      <c r="B28" s="533"/>
      <c r="C28" s="535" t="s">
        <v>1679</v>
      </c>
      <c r="J28" s="796"/>
      <c r="K28" s="796"/>
      <c r="L28" s="796"/>
    </row>
    <row r="29" spans="1:15" ht="12.75" customHeight="1">
      <c r="A29" s="696"/>
      <c r="B29" s="533"/>
      <c r="C29" s="535"/>
      <c r="J29" s="796"/>
      <c r="K29" s="796"/>
      <c r="L29" s="796"/>
    </row>
    <row r="30" spans="1:15" ht="12.75" customHeight="1">
      <c r="A30" s="696"/>
      <c r="B30" s="533"/>
      <c r="C30" s="531" t="s">
        <v>1673</v>
      </c>
      <c r="J30" s="796"/>
      <c r="K30" s="796"/>
      <c r="L30" s="796"/>
    </row>
    <row r="31" spans="1:15" ht="12.75" customHeight="1">
      <c r="A31" s="696"/>
      <c r="B31" s="533"/>
      <c r="C31" s="535"/>
      <c r="J31" s="796"/>
      <c r="K31" s="796"/>
      <c r="L31" s="796"/>
    </row>
    <row r="32" spans="1:15" ht="12.75" customHeight="1">
      <c r="B32" s="533"/>
      <c r="C32" s="535" t="s">
        <v>1562</v>
      </c>
      <c r="E32" s="535"/>
    </row>
    <row r="33" spans="2:16">
      <c r="B33" s="533"/>
      <c r="C33" s="535"/>
    </row>
    <row r="34" spans="2:16">
      <c r="B34" s="533"/>
      <c r="C34" s="534" t="s">
        <v>1563</v>
      </c>
    </row>
    <row r="35" spans="2:16" ht="27" customHeight="1">
      <c r="B35" s="533"/>
      <c r="C35" s="1372" t="s">
        <v>2258</v>
      </c>
      <c r="D35" s="1372"/>
      <c r="E35" s="1372"/>
      <c r="F35" s="1372"/>
      <c r="G35" s="1372"/>
      <c r="H35" s="1372"/>
      <c r="I35" s="1372"/>
      <c r="J35" s="1372"/>
      <c r="K35" s="1372"/>
      <c r="L35" s="1372"/>
      <c r="M35" s="1372"/>
      <c r="N35" s="1372"/>
      <c r="O35" s="1372"/>
    </row>
    <row r="36" spans="2:16">
      <c r="B36" s="533"/>
      <c r="C36" s="534"/>
    </row>
    <row r="37" spans="2:16" ht="26.25" customHeight="1">
      <c r="B37" s="533"/>
      <c r="C37" s="1372" t="s">
        <v>2259</v>
      </c>
      <c r="D37" s="1372"/>
      <c r="E37" s="1372"/>
      <c r="F37" s="1372"/>
      <c r="G37" s="1372"/>
      <c r="H37" s="1372"/>
      <c r="I37" s="1372"/>
      <c r="J37" s="1372"/>
      <c r="K37" s="1372"/>
      <c r="L37" s="1372"/>
      <c r="M37" s="1372"/>
      <c r="N37" s="1372"/>
      <c r="O37" s="1372"/>
    </row>
    <row r="38" spans="2:16">
      <c r="B38" s="533"/>
      <c r="C38" s="534"/>
    </row>
    <row r="39" spans="2:16" ht="24.75" customHeight="1">
      <c r="B39" s="533"/>
      <c r="C39" s="1372" t="s">
        <v>2260</v>
      </c>
      <c r="D39" s="1372"/>
      <c r="E39" s="1372"/>
      <c r="F39" s="1372"/>
      <c r="G39" s="1372"/>
      <c r="H39" s="1372"/>
      <c r="I39" s="1372"/>
      <c r="J39" s="1372"/>
      <c r="K39" s="1372"/>
      <c r="L39" s="1372"/>
      <c r="M39" s="1372"/>
      <c r="N39" s="1372"/>
      <c r="O39" s="1372"/>
    </row>
    <row r="40" spans="2:16">
      <c r="B40" s="533"/>
      <c r="C40" s="534"/>
    </row>
    <row r="41" spans="2:16">
      <c r="B41" s="694">
        <v>2</v>
      </c>
      <c r="C41" s="533" t="s">
        <v>1564</v>
      </c>
    </row>
    <row r="42" spans="2:16" ht="26.25" customHeight="1">
      <c r="B42" s="694"/>
      <c r="C42" s="1213" t="s">
        <v>2261</v>
      </c>
      <c r="D42" s="1213"/>
      <c r="E42" s="1213"/>
      <c r="F42" s="1213"/>
      <c r="G42" s="1213"/>
      <c r="H42" s="1213"/>
      <c r="I42" s="1213"/>
      <c r="J42" s="1213"/>
      <c r="K42" s="1213"/>
      <c r="L42" s="1213"/>
      <c r="M42" s="1213"/>
      <c r="N42" s="1213"/>
      <c r="O42" s="1213"/>
    </row>
    <row r="43" spans="2:16">
      <c r="B43" s="694"/>
      <c r="C43" s="533"/>
    </row>
    <row r="44" spans="2:16">
      <c r="B44" s="694"/>
      <c r="C44" s="531" t="s">
        <v>1565</v>
      </c>
    </row>
    <row r="45" spans="2:16">
      <c r="B45" s="694"/>
    </row>
    <row r="46" spans="2:16">
      <c r="B46" s="694"/>
      <c r="C46" s="1213" t="s">
        <v>2262</v>
      </c>
      <c r="D46" s="1213"/>
      <c r="E46" s="1213"/>
      <c r="F46" s="1213"/>
      <c r="G46" s="1213"/>
      <c r="H46" s="1213"/>
      <c r="I46" s="1213"/>
      <c r="J46" s="1213"/>
      <c r="K46" s="1213"/>
      <c r="L46" s="1213"/>
      <c r="M46" s="1213"/>
      <c r="N46" s="1213"/>
      <c r="O46" s="1213"/>
    </row>
    <row r="47" spans="2:16">
      <c r="B47" s="694"/>
    </row>
    <row r="48" spans="2:16">
      <c r="B48" s="533"/>
      <c r="C48" s="534" t="s">
        <v>1563</v>
      </c>
    </row>
    <row r="49" spans="1:15" ht="25.5" customHeight="1">
      <c r="B49" s="533"/>
      <c r="C49" s="1372" t="s">
        <v>2263</v>
      </c>
      <c r="D49" s="1372"/>
      <c r="E49" s="1372"/>
      <c r="F49" s="1372"/>
      <c r="G49" s="1372"/>
      <c r="H49" s="1372"/>
      <c r="I49" s="1372"/>
      <c r="J49" s="1372"/>
      <c r="K49" s="1372"/>
      <c r="L49" s="1372"/>
      <c r="M49" s="1372"/>
      <c r="N49" s="1372"/>
      <c r="O49" s="1372"/>
    </row>
    <row r="50" spans="1:15">
      <c r="B50" s="533"/>
      <c r="C50" s="534"/>
    </row>
    <row r="51" spans="1:15" ht="12.75" customHeight="1">
      <c r="C51" s="1221"/>
      <c r="D51" s="1221"/>
      <c r="E51" s="1221"/>
      <c r="F51" s="1221"/>
      <c r="G51" s="1221"/>
      <c r="H51" s="1221"/>
      <c r="I51" s="1221"/>
      <c r="J51" s="1221"/>
      <c r="K51" s="1221"/>
      <c r="L51" s="1221"/>
      <c r="M51" s="1221"/>
    </row>
    <row r="52" spans="1:15" ht="12.75" customHeight="1">
      <c r="C52" s="1221"/>
      <c r="D52" s="1221"/>
      <c r="E52" s="1221"/>
      <c r="F52" s="1221"/>
      <c r="G52" s="1221"/>
      <c r="H52" s="1221"/>
      <c r="I52" s="1221"/>
      <c r="J52" s="1221"/>
      <c r="K52" s="1221"/>
      <c r="L52" s="1221"/>
      <c r="M52" s="1221"/>
    </row>
    <row r="53" spans="1:15" ht="15.75">
      <c r="A53" s="1373" t="s">
        <v>1524</v>
      </c>
      <c r="B53" s="1373"/>
      <c r="C53" s="1373"/>
      <c r="D53" s="1373"/>
      <c r="E53" s="1373"/>
      <c r="F53" s="1373"/>
      <c r="G53" s="1373"/>
      <c r="H53" s="1373"/>
      <c r="I53" s="1373"/>
      <c r="J53" s="1373"/>
      <c r="K53" s="1373"/>
      <c r="L53" s="1373"/>
      <c r="M53" s="1373"/>
      <c r="N53" s="1373"/>
      <c r="O53" s="1373"/>
    </row>
  </sheetData>
  <mergeCells count="17">
    <mergeCell ref="C46:O46"/>
    <mergeCell ref="C49:O49"/>
    <mergeCell ref="C51:M51"/>
    <mergeCell ref="C52:M52"/>
    <mergeCell ref="A53:O53"/>
    <mergeCell ref="C42:O42"/>
    <mergeCell ref="C9:O9"/>
    <mergeCell ref="C11:O11"/>
    <mergeCell ref="C13:O13"/>
    <mergeCell ref="C15:M15"/>
    <mergeCell ref="C16:O16"/>
    <mergeCell ref="C22:M22"/>
    <mergeCell ref="C24:O24"/>
    <mergeCell ref="C26:O26"/>
    <mergeCell ref="C35:O35"/>
    <mergeCell ref="C37:O37"/>
    <mergeCell ref="C39:O39"/>
  </mergeCells>
  <printOptions horizontalCentered="1" verticalCentered="1"/>
  <pageMargins left="0.25" right="0.25" top="0.5" bottom="0.5" header="0.05" footer="0.05"/>
  <pageSetup scale="82"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R33" sqref="R33"/>
    </sheetView>
  </sheetViews>
  <sheetFormatPr defaultRowHeight="12.75"/>
  <cols>
    <col min="1" max="2" width="3.7109375" customWidth="1"/>
  </cols>
  <sheetData>
    <row r="1" spans="1:15" ht="18">
      <c r="A1" s="4" t="str">
        <f>'COVER PAGE'!A9</f>
        <v>LOCAL GOVERNMENT NAME:</v>
      </c>
      <c r="B1" s="2"/>
      <c r="C1" s="2"/>
      <c r="D1" s="2"/>
      <c r="E1" s="2"/>
      <c r="F1" s="2"/>
      <c r="G1" s="2"/>
      <c r="H1" s="2"/>
      <c r="I1" s="2"/>
      <c r="J1" s="2"/>
      <c r="K1" s="2"/>
      <c r="L1" s="2"/>
      <c r="M1" s="2"/>
      <c r="N1" s="2"/>
      <c r="O1" s="2"/>
    </row>
    <row r="2" spans="1:15" ht="18">
      <c r="A2" s="4" t="s">
        <v>927</v>
      </c>
      <c r="B2" s="2"/>
      <c r="C2" s="2"/>
      <c r="D2" s="2"/>
      <c r="E2" s="2"/>
      <c r="F2" s="2"/>
      <c r="G2" s="2"/>
      <c r="H2" s="2"/>
      <c r="I2" s="2"/>
      <c r="J2" s="2"/>
      <c r="K2" s="2"/>
      <c r="L2" s="2"/>
      <c r="M2" s="2"/>
      <c r="N2" s="2"/>
      <c r="O2" s="2"/>
    </row>
    <row r="3" spans="1:15" ht="18">
      <c r="A3" s="5" t="str">
        <f>'COVER PAGE'!A30</f>
        <v>FISCAL YEAR ENDING JUNE 30, 2026</v>
      </c>
      <c r="B3" s="2"/>
      <c r="C3" s="2"/>
      <c r="D3" s="2"/>
      <c r="E3" s="2"/>
      <c r="F3" s="2"/>
      <c r="G3" s="2"/>
      <c r="H3" s="2"/>
      <c r="I3" s="2"/>
      <c r="J3" s="2"/>
      <c r="K3" s="2"/>
      <c r="L3" s="2"/>
      <c r="M3" s="2"/>
      <c r="N3" s="2"/>
      <c r="O3" s="2"/>
    </row>
    <row r="5" spans="1:15">
      <c r="A5" s="13" t="s">
        <v>46</v>
      </c>
      <c r="C5" s="16" t="s">
        <v>47</v>
      </c>
    </row>
    <row r="6" spans="1:15">
      <c r="B6" s="13" t="s">
        <v>928</v>
      </c>
      <c r="C6" s="16" t="s">
        <v>427</v>
      </c>
    </row>
    <row r="7" spans="1:15">
      <c r="C7" t="s">
        <v>48</v>
      </c>
    </row>
    <row r="8" spans="1:15" ht="13.5" thickBot="1"/>
    <row r="9" spans="1:15" ht="12" customHeight="1">
      <c r="C9" s="25"/>
      <c r="D9" s="20"/>
      <c r="E9" s="20"/>
      <c r="F9" s="20"/>
      <c r="G9" s="49" t="s">
        <v>49</v>
      </c>
      <c r="H9" s="47"/>
      <c r="I9" s="47"/>
      <c r="J9" s="47"/>
      <c r="K9" s="47"/>
      <c r="L9" s="47"/>
      <c r="M9" s="47"/>
      <c r="N9" s="48"/>
    </row>
    <row r="10" spans="1:15" ht="12" customHeight="1">
      <c r="C10" s="42" t="s">
        <v>299</v>
      </c>
      <c r="D10" s="3"/>
      <c r="E10" s="3"/>
      <c r="F10" s="3"/>
      <c r="G10" s="34" t="s">
        <v>50</v>
      </c>
      <c r="H10" s="35"/>
      <c r="I10" s="35"/>
      <c r="J10" s="40"/>
      <c r="K10" s="34" t="s">
        <v>51</v>
      </c>
      <c r="L10" s="35"/>
      <c r="M10" s="35"/>
      <c r="N10" s="54"/>
    </row>
    <row r="11" spans="1:15" ht="12" customHeight="1">
      <c r="C11" s="41"/>
      <c r="G11" s="522" t="s">
        <v>539</v>
      </c>
      <c r="H11" s="521"/>
      <c r="I11" s="521"/>
      <c r="J11" s="526"/>
      <c r="K11" s="527"/>
      <c r="L11" s="528"/>
      <c r="M11" s="528"/>
      <c r="N11" s="529"/>
    </row>
    <row r="12" spans="1:15" ht="12" customHeight="1">
      <c r="C12" s="43" t="s">
        <v>52</v>
      </c>
      <c r="D12" s="22"/>
      <c r="E12" s="22"/>
      <c r="F12" s="22"/>
      <c r="G12" s="1574"/>
      <c r="H12" s="1575"/>
      <c r="I12" s="1575"/>
      <c r="J12" s="1576"/>
      <c r="K12" s="1574"/>
      <c r="L12" s="1575"/>
      <c r="M12" s="1575"/>
      <c r="N12" s="1580"/>
    </row>
    <row r="13" spans="1:15" ht="12" customHeight="1">
      <c r="C13" s="41"/>
      <c r="G13" s="522" t="s">
        <v>977</v>
      </c>
      <c r="H13" s="521"/>
      <c r="I13" s="521"/>
      <c r="J13" s="521"/>
      <c r="K13" s="1589"/>
      <c r="L13" s="1590"/>
      <c r="M13" s="1590"/>
      <c r="N13" s="1591"/>
    </row>
    <row r="14" spans="1:15" ht="12" customHeight="1">
      <c r="C14" s="43" t="s">
        <v>53</v>
      </c>
      <c r="D14" s="22"/>
      <c r="E14" s="22"/>
      <c r="F14" s="22"/>
      <c r="G14" s="1574"/>
      <c r="H14" s="1575"/>
      <c r="I14" s="1575"/>
      <c r="J14" s="1576"/>
      <c r="K14" s="1574"/>
      <c r="L14" s="1575"/>
      <c r="M14" s="1575"/>
      <c r="N14" s="1580"/>
    </row>
    <row r="15" spans="1:15" ht="12" customHeight="1">
      <c r="C15" s="41"/>
      <c r="G15" s="522" t="s">
        <v>978</v>
      </c>
      <c r="H15" s="521"/>
      <c r="I15" s="521"/>
      <c r="J15" s="521"/>
      <c r="K15" s="530"/>
      <c r="L15" s="521"/>
      <c r="M15" s="521"/>
      <c r="N15" s="524"/>
    </row>
    <row r="16" spans="1:15" ht="12" customHeight="1">
      <c r="C16" s="43" t="s">
        <v>54</v>
      </c>
      <c r="D16" s="22"/>
      <c r="E16" s="22"/>
      <c r="F16" s="22"/>
      <c r="G16" s="1574"/>
      <c r="H16" s="1575"/>
      <c r="I16" s="1575"/>
      <c r="J16" s="1576"/>
      <c r="K16" s="1574"/>
      <c r="L16" s="1575"/>
      <c r="M16" s="1575"/>
      <c r="N16" s="1580"/>
    </row>
    <row r="17" spans="2:14" ht="12" customHeight="1">
      <c r="C17" s="41"/>
      <c r="G17" s="522" t="s">
        <v>979</v>
      </c>
      <c r="H17" s="521"/>
      <c r="I17" s="521"/>
      <c r="J17" s="521"/>
      <c r="K17" s="530"/>
      <c r="L17" s="521"/>
      <c r="M17" s="521"/>
      <c r="N17" s="524"/>
    </row>
    <row r="18" spans="2:14" ht="12" customHeight="1">
      <c r="C18" s="43" t="s">
        <v>55</v>
      </c>
      <c r="D18" s="22"/>
      <c r="E18" s="22"/>
      <c r="F18" s="22"/>
      <c r="G18" s="1574"/>
      <c r="H18" s="1575"/>
      <c r="I18" s="1575"/>
      <c r="J18" s="1576"/>
      <c r="K18" s="1577"/>
      <c r="L18" s="1578"/>
      <c r="M18" s="1578"/>
      <c r="N18" s="1579"/>
    </row>
    <row r="19" spans="2:14" ht="12" customHeight="1">
      <c r="C19" s="41"/>
      <c r="G19" s="522" t="s">
        <v>980</v>
      </c>
      <c r="H19" s="521"/>
      <c r="I19" s="521"/>
      <c r="J19" s="521"/>
      <c r="K19" s="522" t="s">
        <v>409</v>
      </c>
      <c r="L19" s="521"/>
      <c r="M19" s="521"/>
      <c r="N19" s="524"/>
    </row>
    <row r="20" spans="2:14" ht="12" customHeight="1">
      <c r="C20" s="43" t="s">
        <v>264</v>
      </c>
      <c r="D20" s="22"/>
      <c r="E20" s="22"/>
      <c r="F20" s="22"/>
      <c r="G20" s="1574"/>
      <c r="H20" s="1575"/>
      <c r="I20" s="1575"/>
      <c r="J20" s="1576"/>
      <c r="K20" s="1574"/>
      <c r="L20" s="1575"/>
      <c r="M20" s="1575"/>
      <c r="N20" s="1580"/>
    </row>
    <row r="21" spans="2:14" ht="12" customHeight="1">
      <c r="C21" s="41"/>
      <c r="G21" s="522" t="s">
        <v>981</v>
      </c>
      <c r="H21" s="521"/>
      <c r="I21" s="521"/>
      <c r="J21" s="521"/>
      <c r="K21" s="522" t="s">
        <v>410</v>
      </c>
      <c r="L21" s="521"/>
      <c r="M21" s="521"/>
      <c r="N21" s="524"/>
    </row>
    <row r="22" spans="2:14" ht="12" customHeight="1" thickBot="1">
      <c r="C22" s="27" t="s">
        <v>875</v>
      </c>
      <c r="D22" s="1"/>
      <c r="E22" s="1"/>
      <c r="F22" s="1"/>
      <c r="G22" s="1581"/>
      <c r="H22" s="1582"/>
      <c r="I22" s="1582"/>
      <c r="J22" s="1583"/>
      <c r="K22" s="1581"/>
      <c r="L22" s="1582"/>
      <c r="M22" s="1582"/>
      <c r="N22" s="1584"/>
    </row>
    <row r="23" spans="2:14" ht="12.75" customHeight="1" thickBot="1"/>
    <row r="24" spans="2:14">
      <c r="B24" s="46" t="s">
        <v>282</v>
      </c>
      <c r="C24" s="16" t="s">
        <v>265</v>
      </c>
      <c r="L24" s="50" t="s">
        <v>268</v>
      </c>
      <c r="M24" s="51"/>
      <c r="N24" s="52"/>
    </row>
    <row r="25" spans="2:14">
      <c r="C25" t="s">
        <v>266</v>
      </c>
      <c r="L25" s="1594"/>
      <c r="M25" s="1595"/>
      <c r="N25" s="1596"/>
    </row>
    <row r="26" spans="2:14">
      <c r="C26" t="s">
        <v>267</v>
      </c>
      <c r="L26" s="1597"/>
      <c r="M26" s="1598"/>
      <c r="N26" s="1599"/>
    </row>
    <row r="27" spans="2:14" ht="13.5" thickBot="1">
      <c r="L27" s="1600"/>
      <c r="M27" s="1570"/>
      <c r="N27" s="1573"/>
    </row>
    <row r="29" spans="2:14">
      <c r="B29" s="46" t="s">
        <v>273</v>
      </c>
      <c r="C29" s="16" t="s">
        <v>269</v>
      </c>
    </row>
    <row r="30" spans="2:14" ht="13.5" thickBot="1">
      <c r="C30" s="17" t="s">
        <v>270</v>
      </c>
    </row>
    <row r="31" spans="2:14" ht="12" customHeight="1">
      <c r="C31" s="25"/>
      <c r="D31" s="20"/>
      <c r="E31" s="25"/>
      <c r="F31" s="20"/>
      <c r="G31" s="55" t="s">
        <v>441</v>
      </c>
      <c r="H31" s="51"/>
      <c r="I31" s="51"/>
      <c r="J31" s="51"/>
      <c r="K31" s="51"/>
      <c r="L31" s="51"/>
      <c r="M31" s="51"/>
      <c r="N31" s="52"/>
    </row>
    <row r="32" spans="2:14" ht="12" customHeight="1">
      <c r="C32" s="41"/>
      <c r="E32" s="42" t="s">
        <v>983</v>
      </c>
      <c r="F32" s="2"/>
      <c r="G32" s="34" t="s">
        <v>272</v>
      </c>
      <c r="H32" s="35"/>
      <c r="I32" s="35"/>
      <c r="J32" s="35"/>
      <c r="K32" s="183" t="s">
        <v>1009</v>
      </c>
      <c r="L32" s="182"/>
      <c r="M32" s="362">
        <v>46203</v>
      </c>
      <c r="N32" s="54"/>
    </row>
    <row r="33" spans="3:14" ht="12" customHeight="1">
      <c r="C33" s="1592" t="s">
        <v>299</v>
      </c>
      <c r="D33" s="1231"/>
      <c r="E33" s="437" t="s">
        <v>3544</v>
      </c>
      <c r="F33" s="80"/>
      <c r="G33" s="81" t="s">
        <v>442</v>
      </c>
      <c r="H33" s="35"/>
      <c r="I33" s="34" t="s">
        <v>443</v>
      </c>
      <c r="J33" s="35"/>
      <c r="K33" s="34" t="s">
        <v>444</v>
      </c>
      <c r="L33" s="35"/>
      <c r="M33" s="35" t="s">
        <v>445</v>
      </c>
      <c r="N33" s="54"/>
    </row>
    <row r="34" spans="3:14" ht="12" customHeight="1">
      <c r="C34" s="41"/>
      <c r="E34" s="520" t="s">
        <v>982</v>
      </c>
      <c r="F34" s="521"/>
      <c r="G34" s="522" t="s">
        <v>987</v>
      </c>
      <c r="H34" s="521"/>
      <c r="I34" s="522" t="s">
        <v>988</v>
      </c>
      <c r="J34" s="521"/>
      <c r="K34" s="522" t="s">
        <v>390</v>
      </c>
      <c r="L34" s="521"/>
      <c r="M34" s="523" t="s">
        <v>391</v>
      </c>
      <c r="N34" s="524"/>
    </row>
    <row r="35" spans="3:14" ht="12" customHeight="1">
      <c r="C35" s="43" t="s">
        <v>969</v>
      </c>
      <c r="D35" s="22"/>
      <c r="E35" s="1593"/>
      <c r="F35" s="1576"/>
      <c r="G35" s="1574"/>
      <c r="H35" s="1576"/>
      <c r="I35" s="1574"/>
      <c r="J35" s="1576"/>
      <c r="K35" s="1574"/>
      <c r="L35" s="1576"/>
      <c r="M35" s="1574"/>
      <c r="N35" s="1580"/>
    </row>
    <row r="36" spans="3:14" ht="12" customHeight="1">
      <c r="C36" s="41"/>
      <c r="E36" s="520" t="s">
        <v>986</v>
      </c>
      <c r="F36" s="521"/>
      <c r="G36" s="522" t="s">
        <v>392</v>
      </c>
      <c r="H36" s="521"/>
      <c r="I36" s="522" t="s">
        <v>395</v>
      </c>
      <c r="J36" s="521"/>
      <c r="K36" s="522" t="s">
        <v>398</v>
      </c>
      <c r="L36" s="521"/>
      <c r="M36" s="522" t="s">
        <v>401</v>
      </c>
      <c r="N36" s="524"/>
    </row>
    <row r="37" spans="3:14" ht="12" customHeight="1">
      <c r="C37" s="43" t="s">
        <v>970</v>
      </c>
      <c r="D37" s="22"/>
      <c r="E37" s="1593"/>
      <c r="F37" s="1576"/>
      <c r="G37" s="1574"/>
      <c r="H37" s="1576"/>
      <c r="I37" s="1574"/>
      <c r="J37" s="1576"/>
      <c r="K37" s="1574"/>
      <c r="L37" s="1576"/>
      <c r="M37" s="1574"/>
      <c r="N37" s="1580"/>
    </row>
    <row r="38" spans="3:14" ht="12" customHeight="1">
      <c r="C38" s="41"/>
      <c r="E38" s="525" t="s">
        <v>985</v>
      </c>
      <c r="F38" s="521"/>
      <c r="G38" s="522" t="s">
        <v>393</v>
      </c>
      <c r="H38" s="521"/>
      <c r="I38" s="522" t="s">
        <v>397</v>
      </c>
      <c r="J38" s="521"/>
      <c r="K38" s="522" t="s">
        <v>399</v>
      </c>
      <c r="L38" s="521"/>
      <c r="M38" s="522" t="s">
        <v>403</v>
      </c>
      <c r="N38" s="524"/>
    </row>
    <row r="39" spans="3:14" ht="12" customHeight="1">
      <c r="C39" s="43" t="s">
        <v>971</v>
      </c>
      <c r="D39" s="22"/>
      <c r="E39" s="1593"/>
      <c r="F39" s="1576"/>
      <c r="G39" s="1574"/>
      <c r="H39" s="1576"/>
      <c r="I39" s="1574"/>
      <c r="J39" s="1576"/>
      <c r="K39" s="1574"/>
      <c r="L39" s="1576"/>
      <c r="M39" s="1574"/>
      <c r="N39" s="1580"/>
    </row>
    <row r="40" spans="3:14" ht="12" customHeight="1">
      <c r="C40" s="41"/>
      <c r="E40" s="520" t="s">
        <v>984</v>
      </c>
      <c r="F40" s="521"/>
      <c r="G40" s="522" t="s">
        <v>394</v>
      </c>
      <c r="H40" s="521"/>
      <c r="I40" s="522" t="s">
        <v>396</v>
      </c>
      <c r="J40" s="521"/>
      <c r="K40" s="522" t="s">
        <v>400</v>
      </c>
      <c r="L40" s="521"/>
      <c r="M40" s="522" t="s">
        <v>402</v>
      </c>
      <c r="N40" s="524"/>
    </row>
    <row r="41" spans="3:14" ht="12" customHeight="1">
      <c r="C41" s="43" t="s">
        <v>972</v>
      </c>
      <c r="D41" s="22"/>
      <c r="E41" s="1593"/>
      <c r="F41" s="1576"/>
      <c r="G41" s="1574"/>
      <c r="H41" s="1576"/>
      <c r="I41" s="1574"/>
      <c r="J41" s="1576"/>
      <c r="K41" s="1574"/>
      <c r="L41" s="1576"/>
      <c r="M41" s="1574"/>
      <c r="N41" s="1580"/>
    </row>
    <row r="42" spans="3:14" ht="12" customHeight="1">
      <c r="C42" s="41"/>
      <c r="E42" s="520" t="s">
        <v>986</v>
      </c>
      <c r="F42" s="521"/>
      <c r="G42" s="522" t="s">
        <v>392</v>
      </c>
      <c r="H42" s="521"/>
      <c r="I42" s="522" t="s">
        <v>395</v>
      </c>
      <c r="J42" s="521"/>
      <c r="K42" s="522" t="s">
        <v>398</v>
      </c>
      <c r="L42" s="521"/>
      <c r="M42" s="522" t="s">
        <v>401</v>
      </c>
      <c r="N42" s="524"/>
    </row>
    <row r="43" spans="3:14" ht="12" customHeight="1" thickBot="1">
      <c r="C43" s="27" t="s">
        <v>973</v>
      </c>
      <c r="D43" s="1"/>
      <c r="E43" s="1593"/>
      <c r="F43" s="1576"/>
      <c r="G43" s="1574"/>
      <c r="H43" s="1576"/>
      <c r="I43" s="1574"/>
      <c r="J43" s="1576"/>
      <c r="K43" s="1574"/>
      <c r="L43" s="1576"/>
      <c r="M43" s="1574"/>
      <c r="N43" s="1580"/>
    </row>
    <row r="44" spans="3:14">
      <c r="C44" s="20"/>
    </row>
    <row r="45" spans="3:14" ht="13.5" thickBot="1">
      <c r="C45" s="17" t="s">
        <v>974</v>
      </c>
    </row>
    <row r="46" spans="3:14" ht="12" customHeight="1">
      <c r="C46" s="50" t="s">
        <v>975</v>
      </c>
      <c r="D46" s="51"/>
      <c r="E46" s="51"/>
      <c r="F46" s="51"/>
      <c r="G46" s="55" t="s">
        <v>976</v>
      </c>
      <c r="H46" s="51"/>
      <c r="I46" s="51"/>
      <c r="J46" s="51"/>
      <c r="K46" s="55" t="s">
        <v>809</v>
      </c>
      <c r="L46" s="51"/>
      <c r="M46" s="51"/>
      <c r="N46" s="52"/>
    </row>
    <row r="47" spans="3:14" ht="12" customHeight="1">
      <c r="C47" s="41"/>
      <c r="G47" s="516" t="s">
        <v>404</v>
      </c>
      <c r="H47" s="194"/>
      <c r="I47" s="194"/>
      <c r="J47" s="194"/>
      <c r="K47" s="516" t="s">
        <v>405</v>
      </c>
      <c r="L47" s="194"/>
      <c r="M47" s="194"/>
      <c r="N47" s="266"/>
    </row>
    <row r="48" spans="3:14" ht="12" customHeight="1">
      <c r="C48" s="43" t="s">
        <v>810</v>
      </c>
      <c r="D48" s="22"/>
      <c r="E48" s="22"/>
      <c r="F48" s="22"/>
      <c r="G48" s="1585"/>
      <c r="H48" s="1586"/>
      <c r="I48" s="1586"/>
      <c r="J48" s="1587"/>
      <c r="K48" s="1585"/>
      <c r="L48" s="1586"/>
      <c r="M48" s="1586"/>
      <c r="N48" s="1588"/>
    </row>
    <row r="49" spans="2:14" ht="12" customHeight="1">
      <c r="C49" s="41"/>
      <c r="G49" s="517"/>
      <c r="H49" s="518"/>
      <c r="I49" s="518"/>
      <c r="J49" s="518"/>
      <c r="K49" s="517"/>
      <c r="L49" s="518"/>
      <c r="M49" s="518"/>
      <c r="N49" s="519"/>
    </row>
    <row r="50" spans="2:14" ht="12" customHeight="1">
      <c r="C50" s="43" t="s">
        <v>215</v>
      </c>
      <c r="D50" s="22"/>
      <c r="E50" s="22"/>
      <c r="F50" s="22"/>
      <c r="G50" s="1585"/>
      <c r="H50" s="1586"/>
      <c r="I50" s="1586"/>
      <c r="J50" s="1587"/>
      <c r="K50" s="1585"/>
      <c r="L50" s="1586"/>
      <c r="M50" s="1586"/>
      <c r="N50" s="1588"/>
    </row>
    <row r="51" spans="2:14" ht="12" customHeight="1">
      <c r="C51" s="41"/>
      <c r="G51" s="517"/>
      <c r="H51" s="518"/>
      <c r="I51" s="518"/>
      <c r="J51" s="518"/>
      <c r="K51" s="517"/>
      <c r="L51" s="518"/>
      <c r="M51" s="518"/>
      <c r="N51" s="519"/>
    </row>
    <row r="52" spans="2:14" ht="12" customHeight="1">
      <c r="C52" s="43" t="s">
        <v>811</v>
      </c>
      <c r="D52" s="22"/>
      <c r="E52" s="22"/>
      <c r="F52" s="22"/>
      <c r="G52" s="1585"/>
      <c r="H52" s="1586"/>
      <c r="I52" s="1586"/>
      <c r="J52" s="1587"/>
      <c r="K52" s="1585"/>
      <c r="L52" s="1586"/>
      <c r="M52" s="1586"/>
      <c r="N52" s="1588"/>
    </row>
    <row r="53" spans="2:14" ht="12" customHeight="1">
      <c r="C53" s="41"/>
      <c r="G53" s="1566"/>
      <c r="H53" s="1567"/>
      <c r="I53" s="1567"/>
      <c r="J53" s="1568"/>
      <c r="K53" s="1566"/>
      <c r="L53" s="1567"/>
      <c r="M53" s="1567"/>
      <c r="N53" s="1572"/>
    </row>
    <row r="54" spans="2:14" ht="12" customHeight="1" thickBot="1">
      <c r="C54" s="57" t="s">
        <v>812</v>
      </c>
      <c r="D54" s="1"/>
      <c r="E54" s="1"/>
      <c r="F54" s="1"/>
      <c r="G54" s="1569"/>
      <c r="H54" s="1570"/>
      <c r="I54" s="1570"/>
      <c r="J54" s="1571"/>
      <c r="K54" s="1569"/>
      <c r="L54" s="1570"/>
      <c r="M54" s="1570"/>
      <c r="N54" s="1573"/>
    </row>
    <row r="56" spans="2:14">
      <c r="B56" s="13" t="s">
        <v>57</v>
      </c>
      <c r="C56" s="16" t="s">
        <v>813</v>
      </c>
    </row>
    <row r="57" spans="2:14" ht="13.5" thickBot="1">
      <c r="C57" t="s">
        <v>814</v>
      </c>
    </row>
    <row r="58" spans="2:14" ht="12" customHeight="1">
      <c r="C58" s="50" t="s">
        <v>815</v>
      </c>
      <c r="D58" s="51"/>
      <c r="E58" s="51"/>
      <c r="F58" s="51"/>
      <c r="G58" s="51"/>
      <c r="H58" s="51"/>
      <c r="I58" s="51"/>
      <c r="J58" s="51"/>
      <c r="K58" s="51" t="s">
        <v>816</v>
      </c>
      <c r="L58" s="47"/>
      <c r="M58" s="47"/>
      <c r="N58" s="48"/>
    </row>
    <row r="59" spans="2:14" ht="12" customHeight="1">
      <c r="C59" s="41"/>
      <c r="K59" s="483" t="s">
        <v>406</v>
      </c>
      <c r="L59" s="480"/>
      <c r="M59" s="480"/>
      <c r="N59" s="481"/>
    </row>
    <row r="60" spans="2:14" ht="12" customHeight="1">
      <c r="C60" s="43" t="s">
        <v>817</v>
      </c>
      <c r="D60" s="22"/>
      <c r="E60" s="22"/>
      <c r="F60" s="22"/>
      <c r="G60" s="22"/>
      <c r="H60" s="22"/>
      <c r="I60" s="22"/>
      <c r="J60" s="22"/>
      <c r="K60" s="513"/>
      <c r="L60" s="514"/>
      <c r="M60" s="514"/>
      <c r="N60" s="515"/>
    </row>
    <row r="61" spans="2:14" ht="12" customHeight="1">
      <c r="C61" s="41"/>
      <c r="K61" s="482" t="s">
        <v>406</v>
      </c>
      <c r="L61" s="480"/>
      <c r="M61" s="480"/>
      <c r="N61" s="481"/>
    </row>
    <row r="62" spans="2:14" ht="12" customHeight="1">
      <c r="C62" s="43" t="s">
        <v>818</v>
      </c>
      <c r="D62" s="22"/>
      <c r="E62" s="22"/>
      <c r="F62" s="22"/>
      <c r="G62" s="22"/>
      <c r="H62" s="22"/>
      <c r="I62" s="22"/>
      <c r="J62" s="22"/>
      <c r="K62" s="513"/>
      <c r="L62" s="514"/>
      <c r="M62" s="514"/>
      <c r="N62" s="515"/>
    </row>
    <row r="63" spans="2:14" ht="12" customHeight="1">
      <c r="C63" s="41"/>
      <c r="K63" s="482" t="s">
        <v>407</v>
      </c>
      <c r="L63" s="480"/>
      <c r="M63" s="480"/>
      <c r="N63" s="481"/>
    </row>
    <row r="64" spans="2:14" ht="12" customHeight="1">
      <c r="C64" s="43" t="s">
        <v>820</v>
      </c>
      <c r="D64" s="22"/>
      <c r="E64" s="22"/>
      <c r="F64" s="22"/>
      <c r="G64" s="22"/>
      <c r="H64" s="22"/>
      <c r="I64" s="22"/>
      <c r="J64" s="22"/>
      <c r="K64" s="513"/>
      <c r="L64" s="514"/>
      <c r="M64" s="514"/>
      <c r="N64" s="515"/>
    </row>
    <row r="65" spans="1:15" ht="12" customHeight="1">
      <c r="C65" s="41"/>
      <c r="K65" s="482" t="s">
        <v>408</v>
      </c>
      <c r="L65" s="480"/>
      <c r="M65" s="480"/>
      <c r="N65" s="481"/>
    </row>
    <row r="66" spans="1:15" ht="12" customHeight="1">
      <c r="C66" s="43" t="s">
        <v>821</v>
      </c>
      <c r="D66" s="22"/>
      <c r="E66" s="22"/>
      <c r="F66" s="22"/>
      <c r="G66" s="22"/>
      <c r="H66" s="22"/>
      <c r="I66" s="22"/>
      <c r="J66" s="22"/>
      <c r="K66" s="513"/>
      <c r="L66" s="514"/>
      <c r="M66" s="514"/>
      <c r="N66" s="515"/>
    </row>
    <row r="67" spans="1:15" ht="12" customHeight="1">
      <c r="C67" s="41"/>
      <c r="K67" s="482" t="s">
        <v>406</v>
      </c>
      <c r="L67" s="480"/>
      <c r="M67" s="480"/>
      <c r="N67" s="481"/>
    </row>
    <row r="68" spans="1:15" ht="12" customHeight="1">
      <c r="C68" s="43" t="s">
        <v>822</v>
      </c>
      <c r="D68" s="22"/>
      <c r="E68" s="22"/>
      <c r="F68" s="22"/>
      <c r="G68" s="22"/>
      <c r="H68" s="22"/>
      <c r="I68" s="22"/>
      <c r="J68" s="22"/>
      <c r="K68" s="513"/>
      <c r="L68" s="514"/>
      <c r="M68" s="514"/>
      <c r="N68" s="515"/>
    </row>
    <row r="69" spans="1:15" ht="12" customHeight="1">
      <c r="C69" s="41"/>
      <c r="K69" s="484"/>
      <c r="L69" s="480"/>
      <c r="M69" s="480"/>
      <c r="N69" s="481"/>
    </row>
    <row r="70" spans="1:15" ht="12" customHeight="1">
      <c r="C70" s="43" t="s">
        <v>823</v>
      </c>
      <c r="D70" s="22"/>
      <c r="E70" s="22"/>
      <c r="F70" s="22"/>
      <c r="G70" s="22"/>
      <c r="H70" s="22"/>
      <c r="I70" s="22"/>
      <c r="J70" s="22"/>
      <c r="K70" s="513"/>
      <c r="L70" s="514"/>
      <c r="M70" s="514"/>
      <c r="N70" s="515"/>
    </row>
    <row r="71" spans="1:15" ht="12" customHeight="1">
      <c r="C71" s="41"/>
      <c r="K71" s="484"/>
      <c r="L71" s="480"/>
      <c r="M71" s="480"/>
      <c r="N71" s="481"/>
    </row>
    <row r="72" spans="1:15" ht="12" customHeight="1">
      <c r="C72" s="43" t="s">
        <v>2390</v>
      </c>
      <c r="D72" s="22"/>
      <c r="E72" s="22"/>
      <c r="F72" s="22"/>
      <c r="G72" s="22"/>
      <c r="H72" s="22"/>
      <c r="I72" s="22"/>
      <c r="J72" s="22"/>
      <c r="K72" s="513"/>
      <c r="L72" s="514"/>
      <c r="M72" s="514"/>
      <c r="N72" s="515"/>
    </row>
    <row r="73" spans="1:15" ht="12" customHeight="1">
      <c r="C73" s="41"/>
      <c r="K73" s="484"/>
      <c r="L73" s="480"/>
      <c r="M73" s="480"/>
      <c r="N73" s="481"/>
    </row>
    <row r="74" spans="1:15" ht="12" customHeight="1">
      <c r="C74" s="43" t="s">
        <v>819</v>
      </c>
      <c r="D74" s="22"/>
      <c r="E74" s="22"/>
      <c r="F74" s="22"/>
      <c r="G74" s="22"/>
      <c r="H74" s="22"/>
      <c r="I74" s="22"/>
      <c r="J74" s="22"/>
      <c r="K74" s="513"/>
      <c r="L74" s="514"/>
      <c r="M74" s="514"/>
      <c r="N74" s="515"/>
    </row>
    <row r="75" spans="1:15" ht="13.5" thickBot="1">
      <c r="C75" s="66" t="s">
        <v>309</v>
      </c>
      <c r="D75" s="11"/>
      <c r="E75" s="11"/>
      <c r="F75" s="11"/>
      <c r="G75" s="11"/>
      <c r="H75" s="11"/>
      <c r="I75" s="11"/>
      <c r="J75" s="11"/>
      <c r="K75" s="485">
        <f>SUM(K60:K74)</f>
        <v>0</v>
      </c>
      <c r="L75" s="485"/>
      <c r="M75" s="485"/>
      <c r="N75" s="486"/>
    </row>
    <row r="76" spans="1:15">
      <c r="C76" s="82" t="s">
        <v>728</v>
      </c>
    </row>
    <row r="78" spans="1:15" ht="15.75">
      <c r="A78" s="83" t="s">
        <v>1525</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 ref="K41:L41"/>
    <mergeCell ref="C33:D33"/>
    <mergeCell ref="K50:N50"/>
    <mergeCell ref="E43:F43"/>
    <mergeCell ref="G43:H43"/>
    <mergeCell ref="I43:J43"/>
    <mergeCell ref="K43:L43"/>
    <mergeCell ref="K35:L35"/>
    <mergeCell ref="M35:N35"/>
    <mergeCell ref="M41:N41"/>
    <mergeCell ref="E41:F41"/>
    <mergeCell ref="G12:J12"/>
    <mergeCell ref="K12:N12"/>
    <mergeCell ref="G14:J14"/>
    <mergeCell ref="K13:N14"/>
    <mergeCell ref="G16:J16"/>
    <mergeCell ref="K16:N16"/>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1"/>
  <sheetViews>
    <sheetView zoomScaleNormal="100" workbookViewId="0">
      <selection activeCell="E23" sqref="E23"/>
    </sheetView>
  </sheetViews>
  <sheetFormatPr defaultRowHeight="12.75"/>
  <cols>
    <col min="1" max="1" width="100.7109375" customWidth="1"/>
  </cols>
  <sheetData>
    <row r="1" spans="1:3" ht="18">
      <c r="A1" s="4" t="str">
        <f>'COVER PAGE'!A9</f>
        <v>LOCAL GOVERNMENT NAME:</v>
      </c>
      <c r="B1" s="2"/>
    </row>
    <row r="2" spans="1:3" ht="18">
      <c r="A2" s="4" t="s">
        <v>2041</v>
      </c>
      <c r="B2" s="2"/>
    </row>
    <row r="3" spans="1:3" ht="18">
      <c r="A3" s="4" t="s">
        <v>207</v>
      </c>
      <c r="B3" s="2"/>
    </row>
    <row r="4" spans="1:3" ht="18">
      <c r="A4" s="5" t="str">
        <f>'COVER PAGE'!A30</f>
        <v>FISCAL YEAR ENDING JUNE 30, 2026</v>
      </c>
      <c r="B4" s="2"/>
    </row>
    <row r="6" spans="1:3" ht="15.75">
      <c r="B6" s="9" t="s">
        <v>187</v>
      </c>
    </row>
    <row r="7" spans="1:3" ht="15.75">
      <c r="B7" s="76" t="s">
        <v>188</v>
      </c>
    </row>
    <row r="8" spans="1:3" ht="15.75">
      <c r="A8" s="77" t="s">
        <v>195</v>
      </c>
    </row>
    <row r="9" spans="1:3" ht="14.25">
      <c r="A9" s="292" t="s">
        <v>296</v>
      </c>
      <c r="B9" s="492" t="s">
        <v>208</v>
      </c>
    </row>
    <row r="10" spans="1:3" ht="14.25">
      <c r="A10" s="292" t="s">
        <v>1305</v>
      </c>
      <c r="B10" s="226">
        <v>3</v>
      </c>
      <c r="C10" s="17"/>
    </row>
    <row r="11" spans="1:3" ht="15">
      <c r="A11" s="196"/>
      <c r="B11" s="225"/>
    </row>
    <row r="12" spans="1:3" ht="15.75">
      <c r="A12" s="321" t="s">
        <v>209</v>
      </c>
      <c r="B12" s="225"/>
    </row>
    <row r="13" spans="1:3" ht="14.25">
      <c r="A13" s="292" t="s">
        <v>4</v>
      </c>
      <c r="B13" s="492" t="s">
        <v>210</v>
      </c>
    </row>
    <row r="14" spans="1:3" ht="14.25">
      <c r="A14" s="292" t="s">
        <v>211</v>
      </c>
      <c r="B14" s="226"/>
    </row>
    <row r="15" spans="1:3" ht="14.25">
      <c r="A15" s="292" t="s">
        <v>212</v>
      </c>
      <c r="B15" s="226"/>
    </row>
    <row r="16" spans="1:3" ht="14.25">
      <c r="A16" s="292" t="s">
        <v>1255</v>
      </c>
      <c r="B16" s="226">
        <v>13</v>
      </c>
      <c r="C16" s="38"/>
    </row>
    <row r="17" spans="1:3" ht="14.25">
      <c r="A17" s="292" t="s">
        <v>5</v>
      </c>
      <c r="B17" s="226">
        <v>14</v>
      </c>
      <c r="C17" s="38"/>
    </row>
    <row r="18" spans="1:3" ht="14.25">
      <c r="A18" s="292" t="s">
        <v>888</v>
      </c>
      <c r="B18" s="226"/>
    </row>
    <row r="19" spans="1:3" ht="14.25">
      <c r="A19" s="292" t="s">
        <v>6</v>
      </c>
      <c r="B19" s="226">
        <v>15</v>
      </c>
    </row>
    <row r="20" spans="1:3" ht="14.25">
      <c r="A20" s="292" t="s">
        <v>7</v>
      </c>
      <c r="B20" s="226">
        <v>16</v>
      </c>
    </row>
    <row r="21" spans="1:3" ht="14.25">
      <c r="A21" s="292" t="s">
        <v>889</v>
      </c>
      <c r="B21" s="226"/>
    </row>
    <row r="22" spans="1:3" ht="14.25">
      <c r="A22" s="292" t="s">
        <v>8</v>
      </c>
      <c r="B22" s="226">
        <v>17</v>
      </c>
    </row>
    <row r="23" spans="1:3" ht="14.25">
      <c r="A23" s="292" t="s">
        <v>1256</v>
      </c>
      <c r="B23" s="226">
        <v>18</v>
      </c>
    </row>
    <row r="24" spans="1:3" ht="14.25">
      <c r="A24" s="292" t="s">
        <v>1257</v>
      </c>
      <c r="B24" s="226">
        <v>19</v>
      </c>
    </row>
    <row r="25" spans="1:3" ht="14.25">
      <c r="A25" s="292" t="s">
        <v>1005</v>
      </c>
      <c r="B25" s="226">
        <v>20</v>
      </c>
    </row>
    <row r="26" spans="1:3" ht="14.25">
      <c r="A26" s="292" t="s">
        <v>1258</v>
      </c>
      <c r="B26" s="226">
        <v>21</v>
      </c>
    </row>
    <row r="27" spans="1:3" ht="14.25">
      <c r="A27" s="292" t="s">
        <v>1259</v>
      </c>
      <c r="B27" s="226">
        <v>22</v>
      </c>
    </row>
    <row r="28" spans="1:3" ht="14.25">
      <c r="A28" s="292" t="s">
        <v>1006</v>
      </c>
      <c r="B28" s="492" t="s">
        <v>1512</v>
      </c>
      <c r="C28" s="17"/>
    </row>
    <row r="29" spans="1:3" ht="14.25">
      <c r="A29" s="292" t="s">
        <v>827</v>
      </c>
      <c r="B29" s="226"/>
    </row>
    <row r="30" spans="1:3" ht="14.25">
      <c r="A30" s="292" t="s">
        <v>3569</v>
      </c>
      <c r="B30" s="226"/>
    </row>
    <row r="31" spans="1:3" ht="14.25">
      <c r="A31" s="292" t="s">
        <v>1007</v>
      </c>
      <c r="B31" s="492" t="s">
        <v>1513</v>
      </c>
    </row>
    <row r="32" spans="1:3" ht="14.25">
      <c r="A32" s="292" t="s">
        <v>3570</v>
      </c>
      <c r="B32" s="226"/>
    </row>
    <row r="33" spans="1:2" ht="14.25">
      <c r="A33" s="292" t="s">
        <v>529</v>
      </c>
      <c r="B33" s="492" t="s">
        <v>3592</v>
      </c>
    </row>
    <row r="34" spans="1:2" ht="14.25">
      <c r="A34" s="1181" t="s">
        <v>3593</v>
      </c>
      <c r="B34" s="492">
        <v>55</v>
      </c>
    </row>
    <row r="35" spans="1:2" ht="14.25">
      <c r="A35" s="292" t="s">
        <v>1450</v>
      </c>
      <c r="B35" s="492"/>
    </row>
    <row r="36" spans="1:2" ht="14.25">
      <c r="A36" s="292" t="s">
        <v>1571</v>
      </c>
      <c r="B36" s="492" t="s">
        <v>3524</v>
      </c>
    </row>
    <row r="37" spans="1:2" ht="14.25">
      <c r="A37" s="292" t="s">
        <v>375</v>
      </c>
      <c r="B37" s="492"/>
    </row>
    <row r="38" spans="1:2" ht="14.25">
      <c r="A38" s="292" t="s">
        <v>81</v>
      </c>
      <c r="B38" s="226"/>
    </row>
    <row r="39" spans="1:2" ht="14.25">
      <c r="A39" s="292" t="s">
        <v>530</v>
      </c>
      <c r="B39" s="492">
        <v>59</v>
      </c>
    </row>
    <row r="40" spans="1:2" ht="14.25">
      <c r="A40" s="292" t="s">
        <v>82</v>
      </c>
      <c r="B40" s="226"/>
    </row>
    <row r="41" spans="1:2" ht="14.25">
      <c r="A41" s="292" t="s">
        <v>531</v>
      </c>
      <c r="B41" s="492" t="s">
        <v>3525</v>
      </c>
    </row>
    <row r="42" spans="1:2" ht="14.25">
      <c r="A42" s="292" t="s">
        <v>532</v>
      </c>
      <c r="B42" s="492">
        <v>64</v>
      </c>
    </row>
    <row r="43" spans="1:2" ht="14.25">
      <c r="A43" s="292" t="s">
        <v>82</v>
      </c>
      <c r="B43" s="226"/>
    </row>
    <row r="44" spans="1:2" ht="14.25">
      <c r="A44" s="292" t="s">
        <v>533</v>
      </c>
      <c r="B44" s="492" t="s">
        <v>1514</v>
      </c>
    </row>
    <row r="45" spans="1:2" ht="14.25">
      <c r="A45" s="292" t="s">
        <v>534</v>
      </c>
      <c r="B45" s="492">
        <v>67</v>
      </c>
    </row>
    <row r="46" spans="1:2" ht="14.25">
      <c r="A46" s="292" t="s">
        <v>82</v>
      </c>
      <c r="B46" s="226"/>
    </row>
    <row r="47" spans="1:2" ht="14.25">
      <c r="A47" s="292" t="s">
        <v>535</v>
      </c>
      <c r="B47" s="492" t="s">
        <v>3523</v>
      </c>
    </row>
    <row r="48" spans="1:2" ht="14.25">
      <c r="A48" s="292" t="s">
        <v>536</v>
      </c>
      <c r="B48" s="492">
        <v>70</v>
      </c>
    </row>
    <row r="49" spans="1:3" ht="14.25">
      <c r="A49" s="292" t="s">
        <v>82</v>
      </c>
      <c r="B49" s="226"/>
    </row>
    <row r="50" spans="1:3" ht="14.25">
      <c r="A50" s="292" t="s">
        <v>1046</v>
      </c>
      <c r="B50" s="492">
        <v>71</v>
      </c>
    </row>
    <row r="51" spans="1:3" ht="14.25">
      <c r="A51" s="292" t="s">
        <v>1260</v>
      </c>
      <c r="B51" s="492">
        <v>72</v>
      </c>
    </row>
    <row r="52" spans="1:3" ht="14.25">
      <c r="A52" s="292" t="s">
        <v>1261</v>
      </c>
      <c r="B52" s="226"/>
    </row>
    <row r="53" spans="1:3" ht="14.25">
      <c r="A53" s="292" t="s">
        <v>517</v>
      </c>
      <c r="B53" s="226">
        <v>73</v>
      </c>
    </row>
    <row r="54" spans="1:3" ht="14.25">
      <c r="A54" s="292" t="s">
        <v>516</v>
      </c>
      <c r="B54" s="226">
        <v>74</v>
      </c>
    </row>
    <row r="55" spans="1:3" ht="14.25">
      <c r="A55" s="292" t="s">
        <v>1262</v>
      </c>
      <c r="B55" s="226">
        <v>75</v>
      </c>
    </row>
    <row r="56" spans="1:3" ht="14.25">
      <c r="A56" s="292" t="s">
        <v>1263</v>
      </c>
      <c r="B56" s="226"/>
    </row>
    <row r="57" spans="1:3" ht="14.25">
      <c r="A57" s="292" t="s">
        <v>537</v>
      </c>
      <c r="B57" s="226">
        <v>76</v>
      </c>
    </row>
    <row r="58" spans="1:3" ht="14.25">
      <c r="A58" s="292" t="s">
        <v>538</v>
      </c>
      <c r="B58" s="226">
        <v>77</v>
      </c>
    </row>
    <row r="59" spans="1:3" ht="14.25">
      <c r="A59" s="292" t="s">
        <v>939</v>
      </c>
      <c r="B59" s="226">
        <v>78</v>
      </c>
      <c r="C59" s="17"/>
    </row>
    <row r="60" spans="1:3" ht="15">
      <c r="A60" s="196" t="s">
        <v>1214</v>
      </c>
      <c r="B60" s="253"/>
    </row>
    <row r="61" spans="1:3" ht="15.75">
      <c r="A61" s="321" t="s">
        <v>32</v>
      </c>
      <c r="B61" s="253"/>
    </row>
    <row r="62" spans="1:3" ht="14.25">
      <c r="A62" s="292" t="s">
        <v>33</v>
      </c>
      <c r="B62" s="226">
        <v>79</v>
      </c>
      <c r="C62" s="17"/>
    </row>
    <row r="63" spans="1:3" ht="15">
      <c r="A63" s="6"/>
      <c r="B63" s="30"/>
    </row>
    <row r="64" spans="1:3" ht="65.25" hidden="1" customHeight="1">
      <c r="A64" s="1330" t="s">
        <v>1994</v>
      </c>
      <c r="B64" s="1330"/>
      <c r="C64" s="38"/>
    </row>
    <row r="65" spans="1:3" ht="15.75">
      <c r="A65" s="8"/>
      <c r="B65" s="30"/>
      <c r="C65" s="38"/>
    </row>
    <row r="66" spans="1:3" ht="15.75" hidden="1" thickBot="1">
      <c r="A66" s="441"/>
      <c r="B66" s="442"/>
    </row>
    <row r="67" spans="1:3" ht="18.75" hidden="1" thickBot="1">
      <c r="A67" s="443" t="s">
        <v>2028</v>
      </c>
      <c r="B67" s="444"/>
    </row>
    <row r="68" spans="1:3" ht="15" hidden="1">
      <c r="A68" s="6"/>
      <c r="B68" s="30"/>
    </row>
    <row r="69" spans="1:3" ht="34.5" hidden="1" customHeight="1">
      <c r="A69" s="1329" t="s">
        <v>1990</v>
      </c>
      <c r="B69" s="1329"/>
    </row>
    <row r="70" spans="1:3" ht="60.75" hidden="1" customHeight="1">
      <c r="A70" s="754" t="s">
        <v>1989</v>
      </c>
      <c r="B70" s="30"/>
    </row>
    <row r="71" spans="1:3" ht="15" hidden="1">
      <c r="A71" s="491" t="s">
        <v>1835</v>
      </c>
      <c r="B71" s="30"/>
    </row>
    <row r="72" spans="1:3" ht="14.25" hidden="1">
      <c r="A72" s="78"/>
      <c r="B72" s="30"/>
    </row>
    <row r="73" spans="1:3" ht="15" hidden="1">
      <c r="A73" s="6" t="s">
        <v>1461</v>
      </c>
      <c r="B73" s="30"/>
    </row>
    <row r="74" spans="1:3" ht="15.75" hidden="1">
      <c r="A74" s="77" t="s">
        <v>1311</v>
      </c>
      <c r="B74" s="30"/>
    </row>
    <row r="75" spans="1:3" ht="15.75" hidden="1">
      <c r="A75" s="8" t="s">
        <v>1991</v>
      </c>
      <c r="B75" s="30"/>
    </row>
    <row r="76" spans="1:3" ht="15" hidden="1">
      <c r="A76" s="6" t="s">
        <v>1312</v>
      </c>
      <c r="B76" s="30"/>
    </row>
    <row r="77" spans="1:3" ht="15" hidden="1">
      <c r="A77" s="6"/>
      <c r="B77" s="30"/>
    </row>
    <row r="78" spans="1:3" ht="15.75" hidden="1">
      <c r="A78" s="8" t="s">
        <v>1173</v>
      </c>
      <c r="B78" s="30"/>
    </row>
    <row r="79" spans="1:3" ht="15" hidden="1">
      <c r="A79" s="6" t="s">
        <v>1313</v>
      </c>
      <c r="B79" s="30"/>
    </row>
    <row r="80" spans="1:3" ht="15" hidden="1">
      <c r="A80" s="6" t="s">
        <v>1314</v>
      </c>
    </row>
    <row r="81" spans="1:1" ht="15" hidden="1">
      <c r="A81" s="6" t="s">
        <v>1315</v>
      </c>
    </row>
    <row r="82" spans="1:1" ht="15" hidden="1">
      <c r="A82" s="6" t="s">
        <v>1316</v>
      </c>
    </row>
    <row r="83" spans="1:1" ht="15" hidden="1">
      <c r="A83" s="6" t="s">
        <v>1317</v>
      </c>
    </row>
    <row r="84" spans="1:1" ht="15" hidden="1">
      <c r="A84" s="6" t="s">
        <v>1318</v>
      </c>
    </row>
    <row r="85" spans="1:1" ht="15" hidden="1">
      <c r="A85" s="6" t="s">
        <v>1319</v>
      </c>
    </row>
    <row r="86" spans="1:1" ht="15" hidden="1">
      <c r="A86" s="6" t="s">
        <v>1320</v>
      </c>
    </row>
    <row r="87" spans="1:1" ht="15" hidden="1">
      <c r="A87" s="6" t="s">
        <v>1321</v>
      </c>
    </row>
    <row r="88" spans="1:1" ht="15.75" hidden="1">
      <c r="A88" s="8" t="s">
        <v>1380</v>
      </c>
    </row>
    <row r="89" spans="1:1" ht="15" hidden="1">
      <c r="A89" s="6" t="s">
        <v>1322</v>
      </c>
    </row>
    <row r="90" spans="1:1" ht="15" hidden="1">
      <c r="A90" s="6" t="s">
        <v>1323</v>
      </c>
    </row>
    <row r="91" spans="1:1" ht="15" hidden="1">
      <c r="A91" s="6" t="s">
        <v>1324</v>
      </c>
    </row>
    <row r="92" spans="1:1" ht="15" hidden="1">
      <c r="A92" s="6" t="s">
        <v>1325</v>
      </c>
    </row>
    <row r="93" spans="1:1" ht="15" hidden="1">
      <c r="A93" s="6"/>
    </row>
    <row r="94" spans="1:1" ht="15.75" hidden="1">
      <c r="A94" s="8" t="s">
        <v>1326</v>
      </c>
    </row>
    <row r="95" spans="1:1" ht="15" hidden="1">
      <c r="A95" s="6" t="s">
        <v>1340</v>
      </c>
    </row>
    <row r="96" spans="1:1" ht="14.25" hidden="1">
      <c r="A96" s="78"/>
    </row>
    <row r="97" spans="1:1" ht="15.75" hidden="1">
      <c r="A97" s="8" t="s">
        <v>1327</v>
      </c>
    </row>
    <row r="98" spans="1:1" ht="15" hidden="1">
      <c r="A98" s="6" t="s">
        <v>1328</v>
      </c>
    </row>
    <row r="99" spans="1:1" ht="15" hidden="1">
      <c r="A99" s="6" t="s">
        <v>1329</v>
      </c>
    </row>
    <row r="100" spans="1:1" ht="15" hidden="1">
      <c r="A100" s="6" t="s">
        <v>1330</v>
      </c>
    </row>
    <row r="101" spans="1:1" ht="15" hidden="1">
      <c r="A101" s="6" t="s">
        <v>1436</v>
      </c>
    </row>
    <row r="102" spans="1:1" ht="15" hidden="1">
      <c r="A102" s="6" t="s">
        <v>1435</v>
      </c>
    </row>
    <row r="103" spans="1:1" ht="15" hidden="1">
      <c r="A103" s="6"/>
    </row>
    <row r="104" spans="1:1" ht="15.75" hidden="1">
      <c r="A104" s="77" t="s">
        <v>1331</v>
      </c>
    </row>
    <row r="105" spans="1:1" ht="15.75" hidden="1">
      <c r="A105" s="6" t="s">
        <v>1992</v>
      </c>
    </row>
    <row r="106" spans="1:1" ht="15" hidden="1">
      <c r="A106" s="6" t="s">
        <v>1332</v>
      </c>
    </row>
    <row r="107" spans="1:1" ht="15" hidden="1">
      <c r="A107" s="6" t="s">
        <v>1333</v>
      </c>
    </row>
    <row r="108" spans="1:1" ht="15" hidden="1">
      <c r="A108" s="6" t="s">
        <v>1334</v>
      </c>
    </row>
    <row r="109" spans="1:1" ht="15" hidden="1">
      <c r="A109" s="6" t="s">
        <v>1335</v>
      </c>
    </row>
    <row r="110" spans="1:1" ht="15.75" hidden="1">
      <c r="A110" s="6" t="s">
        <v>1993</v>
      </c>
    </row>
    <row r="111" spans="1:1" ht="15" hidden="1">
      <c r="A111" s="6" t="s">
        <v>1336</v>
      </c>
    </row>
    <row r="112" spans="1:1" ht="15" hidden="1">
      <c r="A112" s="6" t="s">
        <v>1337</v>
      </c>
    </row>
    <row r="113" spans="1:1" ht="15.75" hidden="1">
      <c r="A113" s="6" t="s">
        <v>2027</v>
      </c>
    </row>
    <row r="114" spans="1:1" ht="15" hidden="1">
      <c r="A114" s="6" t="s">
        <v>2366</v>
      </c>
    </row>
    <row r="115" spans="1:1" ht="15" hidden="1">
      <c r="A115" s="6" t="s">
        <v>1869</v>
      </c>
    </row>
    <row r="116" spans="1:1" ht="15.75" hidden="1">
      <c r="A116" s="6" t="s">
        <v>1338</v>
      </c>
    </row>
    <row r="117" spans="1:1" ht="15" hidden="1">
      <c r="A117" s="6" t="s">
        <v>1339</v>
      </c>
    </row>
    <row r="118" spans="1:1" ht="15" hidden="1">
      <c r="A118" s="6"/>
    </row>
    <row r="119" spans="1:1" ht="15" hidden="1">
      <c r="A119" s="6"/>
    </row>
    <row r="120" spans="1:1" ht="15" hidden="1">
      <c r="A120" s="6"/>
    </row>
    <row r="121" spans="1:1" ht="15">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row r="159" spans="1:1" ht="15">
      <c r="A159" s="6"/>
    </row>
    <row r="160" spans="1:1" ht="15">
      <c r="A160" s="6"/>
    </row>
    <row r="161" spans="1:1" ht="15">
      <c r="A161"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69:B69"/>
    <mergeCell ref="A64:B64"/>
  </mergeCells>
  <phoneticPr fontId="0" type="noConversion"/>
  <hyperlinks>
    <hyperlink ref="A71" r:id="rId2" xr:uid="{00000000-0004-0000-0300-000000000000}"/>
  </hyperlinks>
  <printOptions horizontalCentered="1"/>
  <pageMargins left="0.5" right="0.5" top="0.5" bottom="0.5" header="0.5" footer="0.5"/>
  <pageSetup scale="82" orientation="portrait"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sqref="A1:J1"/>
    </sheetView>
  </sheetViews>
  <sheetFormatPr defaultRowHeight="12.75"/>
  <sheetData>
    <row r="1" spans="1:10" ht="60">
      <c r="A1" s="1331" t="s">
        <v>716</v>
      </c>
      <c r="B1" s="1233"/>
      <c r="C1" s="1233"/>
      <c r="D1" s="1233"/>
      <c r="E1" s="1233"/>
      <c r="F1" s="1233"/>
      <c r="G1" s="1233"/>
      <c r="H1" s="1233"/>
      <c r="I1" s="1233"/>
      <c r="J1" s="1233"/>
    </row>
    <row r="6" spans="1:10" ht="60">
      <c r="A6" s="1331" t="s">
        <v>717</v>
      </c>
      <c r="B6" s="1231"/>
      <c r="C6" s="1231"/>
      <c r="D6" s="1231"/>
      <c r="E6" s="1231"/>
      <c r="F6" s="1231"/>
      <c r="G6" s="1231"/>
      <c r="H6" s="1231"/>
      <c r="I6" s="1231"/>
      <c r="J6" s="1231"/>
    </row>
    <row r="11" spans="1:10" ht="60">
      <c r="A11" s="1331" t="s">
        <v>718</v>
      </c>
      <c r="B11" s="1231"/>
      <c r="C11" s="1231"/>
      <c r="D11" s="1231"/>
      <c r="E11" s="1231"/>
      <c r="F11" s="1231"/>
      <c r="G11" s="1231"/>
      <c r="H11" s="1231"/>
      <c r="I11" s="1231"/>
      <c r="J11" s="1231"/>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pageSetUpPr fitToPage="1"/>
  </sheetPr>
  <dimension ref="A1:N387"/>
  <sheetViews>
    <sheetView zoomScale="70" zoomScaleNormal="70" workbookViewId="0">
      <pane xSplit="2" ySplit="11" topLeftCell="C12" activePane="bottomRight" state="frozen"/>
      <selection pane="topRight" activeCell="C1" sqref="C1"/>
      <selection pane="bottomLeft" activeCell="A12" sqref="A12"/>
      <selection pane="bottomRight"/>
    </sheetView>
  </sheetViews>
  <sheetFormatPr defaultColWidth="8.85546875" defaultRowHeight="12.75"/>
  <cols>
    <col min="1" max="1" width="14.7109375" style="194" customWidth="1"/>
    <col min="2" max="2" width="50.7109375" style="194" customWidth="1"/>
    <col min="3" max="7" width="18.7109375" style="194" customWidth="1"/>
    <col min="8" max="16384" width="8.85546875" style="194"/>
  </cols>
  <sheetData>
    <row r="1" spans="1:7" ht="18">
      <c r="A1" s="192" t="str">
        <f>'COVER PAGE'!A9</f>
        <v>LOCAL GOVERNMENT NAME:</v>
      </c>
      <c r="B1" s="209"/>
      <c r="C1" s="209"/>
      <c r="D1" s="209"/>
      <c r="E1" s="209"/>
      <c r="F1" s="209"/>
      <c r="G1" s="209"/>
    </row>
    <row r="2" spans="1:7" ht="18">
      <c r="A2" s="192" t="s">
        <v>1050</v>
      </c>
      <c r="B2" s="209"/>
      <c r="C2" s="209"/>
      <c r="D2" s="209"/>
      <c r="E2" s="209"/>
      <c r="F2" s="209"/>
      <c r="G2" s="209"/>
    </row>
    <row r="3" spans="1:7" ht="18">
      <c r="A3" s="192" t="s">
        <v>898</v>
      </c>
      <c r="B3" s="209"/>
      <c r="C3" s="209"/>
      <c r="D3" s="209"/>
      <c r="E3" s="209"/>
      <c r="F3" s="209"/>
      <c r="G3" s="209"/>
    </row>
    <row r="4" spans="1:7" ht="18">
      <c r="A4" s="192" t="s">
        <v>3549</v>
      </c>
      <c r="B4" s="209"/>
      <c r="C4" s="209"/>
      <c r="D4" s="209"/>
      <c r="E4" s="209"/>
      <c r="F4" s="209"/>
      <c r="G4" s="209"/>
    </row>
    <row r="5" spans="1:7" ht="18">
      <c r="A5" s="192" t="s">
        <v>899</v>
      </c>
      <c r="B5" s="209"/>
      <c r="C5" s="209"/>
      <c r="D5" s="209"/>
      <c r="E5" s="209"/>
      <c r="F5" s="209"/>
      <c r="G5" s="209"/>
    </row>
    <row r="6" spans="1:7" ht="18">
      <c r="A6" s="192" t="str">
        <f>'COVER PAGE'!A30</f>
        <v>FISCAL YEAR ENDING JUNE 30, 2026</v>
      </c>
      <c r="B6" s="209"/>
      <c r="C6" s="209"/>
      <c r="D6" s="209"/>
      <c r="E6" s="209"/>
      <c r="F6" s="209"/>
      <c r="G6" s="209"/>
    </row>
    <row r="7" spans="1:7" ht="18">
      <c r="B7" s="192"/>
      <c r="C7" s="209"/>
      <c r="D7" s="209"/>
      <c r="E7" s="209"/>
      <c r="F7" s="209"/>
      <c r="G7" s="209"/>
    </row>
    <row r="8" spans="1:7" ht="16.5" thickBot="1">
      <c r="B8" s="196"/>
      <c r="C8" s="1364" t="s">
        <v>720</v>
      </c>
      <c r="D8" s="1364"/>
      <c r="E8" s="1364"/>
      <c r="F8" s="196"/>
      <c r="G8" s="9"/>
    </row>
    <row r="9" spans="1:7" ht="15.75">
      <c r="B9" s="196"/>
      <c r="E9" s="1152" t="s">
        <v>3214</v>
      </c>
      <c r="F9" s="196"/>
      <c r="G9" s="1152" t="s">
        <v>3214</v>
      </c>
    </row>
    <row r="10" spans="1:7" ht="15.75" customHeight="1">
      <c r="A10" s="9" t="s">
        <v>122</v>
      </c>
      <c r="B10" s="6"/>
      <c r="C10" s="196"/>
      <c r="D10" s="196"/>
      <c r="E10" s="1152" t="s">
        <v>3215</v>
      </c>
      <c r="F10" s="1152" t="s">
        <v>3213</v>
      </c>
      <c r="G10" s="1152" t="s">
        <v>3216</v>
      </c>
    </row>
    <row r="11" spans="1:7" ht="16.5" thickBot="1">
      <c r="A11" s="449" t="s">
        <v>123</v>
      </c>
      <c r="B11" s="449" t="s">
        <v>124</v>
      </c>
      <c r="C11" s="200" t="s">
        <v>721</v>
      </c>
      <c r="D11" s="1153" t="s">
        <v>722</v>
      </c>
      <c r="E11" s="308" t="s">
        <v>722</v>
      </c>
      <c r="F11" s="308" t="s">
        <v>726</v>
      </c>
      <c r="G11" s="308" t="s">
        <v>725</v>
      </c>
    </row>
    <row r="12" spans="1:7" ht="20.100000000000001" customHeight="1">
      <c r="A12" s="284"/>
      <c r="B12" s="8" t="s">
        <v>153</v>
      </c>
      <c r="C12" s="210"/>
      <c r="D12" s="210"/>
      <c r="E12" s="210"/>
      <c r="F12" s="210"/>
      <c r="G12" s="210"/>
    </row>
    <row r="13" spans="1:7" ht="20.100000000000001" customHeight="1">
      <c r="A13" s="284"/>
      <c r="B13" s="8" t="s">
        <v>84</v>
      </c>
      <c r="C13" s="210"/>
      <c r="D13" s="210"/>
      <c r="E13" s="210"/>
      <c r="F13" s="210"/>
      <c r="G13" s="210"/>
    </row>
    <row r="14" spans="1:7" ht="20.100000000000001" customHeight="1">
      <c r="A14" s="285" t="s">
        <v>132</v>
      </c>
      <c r="B14" s="6" t="s">
        <v>85</v>
      </c>
      <c r="C14" s="202"/>
      <c r="D14" s="202"/>
      <c r="E14" s="210">
        <f>-C14+D14</f>
        <v>0</v>
      </c>
      <c r="F14" s="202"/>
      <c r="G14" s="210">
        <f>-D14+F14</f>
        <v>0</v>
      </c>
    </row>
    <row r="15" spans="1:7" ht="20.100000000000001" customHeight="1">
      <c r="A15" s="285">
        <v>314140</v>
      </c>
      <c r="B15" s="6" t="s">
        <v>86</v>
      </c>
      <c r="C15" s="202"/>
      <c r="D15" s="202"/>
      <c r="E15" s="210">
        <f t="shared" ref="E15:E41" si="0">-C15+D15</f>
        <v>0</v>
      </c>
      <c r="F15" s="202"/>
      <c r="G15" s="210">
        <f>-D15+F15</f>
        <v>0</v>
      </c>
    </row>
    <row r="16" spans="1:7" ht="20.100000000000001" customHeight="1">
      <c r="A16" s="285"/>
      <c r="B16" s="8" t="s">
        <v>154</v>
      </c>
      <c r="C16" s="210"/>
      <c r="D16" s="210"/>
      <c r="E16" s="210"/>
      <c r="F16" s="210"/>
      <c r="G16" s="210"/>
    </row>
    <row r="17" spans="1:7" ht="20.100000000000001" customHeight="1">
      <c r="A17" s="285">
        <v>322010</v>
      </c>
      <c r="B17" s="6" t="s">
        <v>321</v>
      </c>
      <c r="C17" s="202"/>
      <c r="D17" s="202"/>
      <c r="E17" s="210">
        <f t="shared" si="0"/>
        <v>0</v>
      </c>
      <c r="F17" s="202"/>
      <c r="G17" s="210">
        <f>-D17+F17</f>
        <v>0</v>
      </c>
    </row>
    <row r="18" spans="1:7" ht="20.100000000000001" customHeight="1">
      <c r="A18" s="285">
        <v>322020</v>
      </c>
      <c r="B18" s="6" t="s">
        <v>88</v>
      </c>
      <c r="C18" s="202"/>
      <c r="D18" s="202"/>
      <c r="E18" s="210">
        <f t="shared" si="0"/>
        <v>0</v>
      </c>
      <c r="F18" s="202"/>
      <c r="G18" s="210">
        <f>-D18+F18</f>
        <v>0</v>
      </c>
    </row>
    <row r="19" spans="1:7" ht="20.100000000000001" customHeight="1">
      <c r="A19" s="285">
        <v>323010</v>
      </c>
      <c r="B19" s="6" t="s">
        <v>323</v>
      </c>
      <c r="C19" s="202"/>
      <c r="D19" s="202"/>
      <c r="E19" s="210">
        <f t="shared" si="0"/>
        <v>0</v>
      </c>
      <c r="F19" s="202"/>
      <c r="G19" s="210">
        <f>-D19+F19</f>
        <v>0</v>
      </c>
    </row>
    <row r="20" spans="1:7" ht="20.100000000000001" customHeight="1">
      <c r="A20" s="285">
        <v>323030</v>
      </c>
      <c r="B20" s="6" t="s">
        <v>322</v>
      </c>
      <c r="C20" s="202"/>
      <c r="D20" s="202"/>
      <c r="E20" s="210">
        <f t="shared" si="0"/>
        <v>0</v>
      </c>
      <c r="F20" s="202"/>
      <c r="G20" s="210">
        <f>-D20+F20</f>
        <v>0</v>
      </c>
    </row>
    <row r="21" spans="1:7" ht="20.100000000000001" customHeight="1">
      <c r="A21" s="285">
        <v>323050</v>
      </c>
      <c r="B21" s="6" t="s">
        <v>324</v>
      </c>
      <c r="C21" s="202"/>
      <c r="D21" s="202"/>
      <c r="E21" s="210">
        <f t="shared" si="0"/>
        <v>0</v>
      </c>
      <c r="F21" s="202"/>
      <c r="G21" s="210">
        <f>-D21+F21</f>
        <v>0</v>
      </c>
    </row>
    <row r="22" spans="1:7" ht="30" customHeight="1">
      <c r="A22" s="285"/>
      <c r="B22" s="287" t="s">
        <v>329</v>
      </c>
      <c r="C22" s="210"/>
      <c r="D22" s="210"/>
      <c r="E22" s="210"/>
      <c r="F22" s="210"/>
      <c r="G22" s="210"/>
    </row>
    <row r="23" spans="1:7" ht="20.100000000000001" customHeight="1">
      <c r="A23" s="285">
        <v>331000</v>
      </c>
      <c r="B23" s="6" t="s">
        <v>325</v>
      </c>
      <c r="C23" s="202"/>
      <c r="D23" s="202"/>
      <c r="E23" s="210">
        <f t="shared" si="0"/>
        <v>0</v>
      </c>
      <c r="F23" s="202"/>
      <c r="G23" s="210">
        <f t="shared" ref="G23:G28" si="1">-D23+F23</f>
        <v>0</v>
      </c>
    </row>
    <row r="24" spans="1:7" ht="20.100000000000001" customHeight="1">
      <c r="A24" s="285" t="s">
        <v>1369</v>
      </c>
      <c r="B24" s="6" t="s">
        <v>326</v>
      </c>
      <c r="C24" s="202"/>
      <c r="D24" s="202"/>
      <c r="E24" s="210">
        <f t="shared" si="0"/>
        <v>0</v>
      </c>
      <c r="F24" s="202"/>
      <c r="G24" s="210">
        <f t="shared" si="1"/>
        <v>0</v>
      </c>
    </row>
    <row r="25" spans="1:7" ht="18" customHeight="1">
      <c r="A25" s="285">
        <v>334000</v>
      </c>
      <c r="B25" s="6" t="s">
        <v>327</v>
      </c>
      <c r="C25" s="202"/>
      <c r="D25" s="202"/>
      <c r="E25" s="210">
        <f t="shared" si="0"/>
        <v>0</v>
      </c>
      <c r="F25" s="202"/>
      <c r="G25" s="210">
        <f t="shared" si="1"/>
        <v>0</v>
      </c>
    </row>
    <row r="26" spans="1:7" ht="20.100000000000001" customHeight="1">
      <c r="A26" s="285" t="s">
        <v>1370</v>
      </c>
      <c r="B26" s="6" t="s">
        <v>328</v>
      </c>
      <c r="C26" s="202"/>
      <c r="D26" s="202"/>
      <c r="E26" s="210">
        <f t="shared" si="0"/>
        <v>0</v>
      </c>
      <c r="F26" s="202"/>
      <c r="G26" s="210">
        <f t="shared" si="1"/>
        <v>0</v>
      </c>
    </row>
    <row r="27" spans="1:7" ht="20.100000000000001" customHeight="1">
      <c r="A27" s="285">
        <v>337000</v>
      </c>
      <c r="B27" s="6" t="s">
        <v>846</v>
      </c>
      <c r="C27" s="202"/>
      <c r="D27" s="202"/>
      <c r="E27" s="210">
        <f t="shared" si="0"/>
        <v>0</v>
      </c>
      <c r="F27" s="202"/>
      <c r="G27" s="210">
        <f t="shared" si="1"/>
        <v>0</v>
      </c>
    </row>
    <row r="28" spans="1:7" ht="20.100000000000001" customHeight="1">
      <c r="A28" s="285">
        <v>338000</v>
      </c>
      <c r="B28" s="6" t="s">
        <v>847</v>
      </c>
      <c r="C28" s="202"/>
      <c r="D28" s="202"/>
      <c r="E28" s="210">
        <f t="shared" si="0"/>
        <v>0</v>
      </c>
      <c r="F28" s="202"/>
      <c r="G28" s="210">
        <f t="shared" si="1"/>
        <v>0</v>
      </c>
    </row>
    <row r="29" spans="1:7" ht="20.100000000000001" customHeight="1">
      <c r="A29" s="285"/>
      <c r="B29" s="8" t="s">
        <v>157</v>
      </c>
      <c r="C29" s="210"/>
      <c r="D29" s="210"/>
      <c r="E29" s="210"/>
      <c r="F29" s="210"/>
      <c r="G29" s="210"/>
    </row>
    <row r="30" spans="1:7" ht="20.100000000000001" customHeight="1">
      <c r="A30" s="285">
        <v>341000</v>
      </c>
      <c r="B30" s="6" t="s">
        <v>330</v>
      </c>
      <c r="C30" s="202"/>
      <c r="D30" s="202"/>
      <c r="E30" s="210">
        <f t="shared" si="0"/>
        <v>0</v>
      </c>
      <c r="F30" s="202"/>
      <c r="G30" s="210">
        <f t="shared" ref="G30:G35" si="2">-D30+F30</f>
        <v>0</v>
      </c>
    </row>
    <row r="31" spans="1:7" ht="20.100000000000001" customHeight="1">
      <c r="A31" s="285">
        <v>342000</v>
      </c>
      <c r="B31" s="6" t="s">
        <v>164</v>
      </c>
      <c r="C31" s="202"/>
      <c r="D31" s="202"/>
      <c r="E31" s="210">
        <f t="shared" si="0"/>
        <v>0</v>
      </c>
      <c r="F31" s="202"/>
      <c r="G31" s="210">
        <f t="shared" si="2"/>
        <v>0</v>
      </c>
    </row>
    <row r="32" spans="1:7" ht="20.100000000000001" customHeight="1">
      <c r="A32" s="285">
        <v>343000</v>
      </c>
      <c r="B32" s="6" t="s">
        <v>165</v>
      </c>
      <c r="C32" s="202"/>
      <c r="D32" s="202"/>
      <c r="E32" s="210">
        <f t="shared" si="0"/>
        <v>0</v>
      </c>
      <c r="F32" s="202"/>
      <c r="G32" s="210">
        <f t="shared" si="2"/>
        <v>0</v>
      </c>
    </row>
    <row r="33" spans="1:7" ht="20.100000000000001" customHeight="1">
      <c r="A33" s="285">
        <v>344000</v>
      </c>
      <c r="B33" s="6" t="s">
        <v>133</v>
      </c>
      <c r="C33" s="202"/>
      <c r="D33" s="202"/>
      <c r="E33" s="210">
        <f t="shared" si="0"/>
        <v>0</v>
      </c>
      <c r="F33" s="202"/>
      <c r="G33" s="210">
        <f t="shared" si="2"/>
        <v>0</v>
      </c>
    </row>
    <row r="34" spans="1:7" ht="20.100000000000001" customHeight="1">
      <c r="A34" s="285">
        <v>345000</v>
      </c>
      <c r="B34" s="6" t="s">
        <v>134</v>
      </c>
      <c r="C34" s="202"/>
      <c r="D34" s="202"/>
      <c r="E34" s="210">
        <f t="shared" si="0"/>
        <v>0</v>
      </c>
      <c r="F34" s="202"/>
      <c r="G34" s="210">
        <f t="shared" si="2"/>
        <v>0</v>
      </c>
    </row>
    <row r="35" spans="1:7" ht="20.100000000000001" customHeight="1">
      <c r="A35" s="285">
        <v>346000</v>
      </c>
      <c r="B35" s="6" t="s">
        <v>168</v>
      </c>
      <c r="C35" s="202"/>
      <c r="D35" s="202"/>
      <c r="E35" s="210">
        <f t="shared" si="0"/>
        <v>0</v>
      </c>
      <c r="F35" s="202"/>
      <c r="G35" s="210">
        <f t="shared" si="2"/>
        <v>0</v>
      </c>
    </row>
    <row r="36" spans="1:7" ht="20.100000000000001" customHeight="1">
      <c r="A36" s="285"/>
      <c r="B36" s="8" t="s">
        <v>158</v>
      </c>
      <c r="C36" s="210"/>
      <c r="D36" s="210"/>
      <c r="E36" s="210"/>
      <c r="F36" s="210"/>
      <c r="G36" s="210"/>
    </row>
    <row r="37" spans="1:7" ht="20.100000000000001" customHeight="1">
      <c r="A37" s="285">
        <v>351010</v>
      </c>
      <c r="B37" s="6" t="s">
        <v>238</v>
      </c>
      <c r="C37" s="202"/>
      <c r="D37" s="202"/>
      <c r="E37" s="210">
        <f t="shared" si="0"/>
        <v>0</v>
      </c>
      <c r="F37" s="202"/>
      <c r="G37" s="210">
        <f>-D37+F37</f>
        <v>0</v>
      </c>
    </row>
    <row r="38" spans="1:7" ht="20.100000000000001" customHeight="1">
      <c r="A38" s="285">
        <v>351020</v>
      </c>
      <c r="B38" s="6" t="s">
        <v>240</v>
      </c>
      <c r="C38" s="202"/>
      <c r="D38" s="202"/>
      <c r="E38" s="210">
        <f t="shared" si="0"/>
        <v>0</v>
      </c>
      <c r="F38" s="202"/>
      <c r="G38" s="210">
        <f>-D38+F38</f>
        <v>0</v>
      </c>
    </row>
    <row r="39" spans="1:7" ht="20.100000000000001" customHeight="1">
      <c r="A39" s="285">
        <v>351030</v>
      </c>
      <c r="B39" s="6" t="s">
        <v>239</v>
      </c>
      <c r="C39" s="202"/>
      <c r="D39" s="202"/>
      <c r="E39" s="210">
        <f t="shared" si="0"/>
        <v>0</v>
      </c>
      <c r="F39" s="202"/>
      <c r="G39" s="210">
        <f>-D39+F39</f>
        <v>0</v>
      </c>
    </row>
    <row r="40" spans="1:7" ht="20.100000000000001" customHeight="1">
      <c r="A40" s="285">
        <v>360000</v>
      </c>
      <c r="B40" s="8" t="s">
        <v>159</v>
      </c>
      <c r="C40" s="202"/>
      <c r="D40" s="202"/>
      <c r="E40" s="210">
        <f t="shared" si="0"/>
        <v>0</v>
      </c>
      <c r="F40" s="202"/>
      <c r="G40" s="210">
        <f>-D40+F40</f>
        <v>0</v>
      </c>
    </row>
    <row r="41" spans="1:7" ht="20.100000000000001" customHeight="1">
      <c r="A41" s="285">
        <v>370000</v>
      </c>
      <c r="B41" s="8" t="s">
        <v>160</v>
      </c>
      <c r="C41" s="202"/>
      <c r="D41" s="202"/>
      <c r="E41" s="210">
        <f t="shared" si="0"/>
        <v>0</v>
      </c>
      <c r="F41" s="202"/>
      <c r="G41" s="210">
        <f>-D41+F41</f>
        <v>0</v>
      </c>
    </row>
    <row r="42" spans="1:7" ht="20.100000000000001" customHeight="1" thickBot="1">
      <c r="A42" s="285"/>
      <c r="B42" s="6"/>
      <c r="C42" s="211"/>
      <c r="D42" s="211"/>
      <c r="E42" s="211"/>
      <c r="F42" s="211"/>
      <c r="G42" s="211"/>
    </row>
    <row r="43" spans="1:7" ht="20.100000000000001" customHeight="1" thickBot="1">
      <c r="A43" s="285"/>
      <c r="B43" s="9" t="s">
        <v>87</v>
      </c>
      <c r="C43" s="212">
        <f>SUM(C12:C42)</f>
        <v>0</v>
      </c>
      <c r="D43" s="212">
        <f>SUM(D12:D42)</f>
        <v>0</v>
      </c>
      <c r="E43" s="212">
        <f>SUM(E12:E42)</f>
        <v>0</v>
      </c>
      <c r="F43" s="212">
        <f>SUM(F12:F42)</f>
        <v>0</v>
      </c>
      <c r="G43" s="212">
        <f>SUM(G12:G42)</f>
        <v>0</v>
      </c>
    </row>
    <row r="44" spans="1:7" ht="20.100000000000001" customHeight="1">
      <c r="A44" s="285"/>
      <c r="B44" s="6"/>
      <c r="C44" s="246"/>
      <c r="D44" s="246"/>
      <c r="E44" s="246"/>
      <c r="F44" s="246"/>
      <c r="G44" s="246"/>
    </row>
    <row r="45" spans="1:7" ht="20.100000000000001" customHeight="1">
      <c r="A45" s="285"/>
      <c r="B45" s="8" t="s">
        <v>162</v>
      </c>
      <c r="C45" s="246"/>
      <c r="D45" s="246"/>
      <c r="E45" s="246"/>
      <c r="F45" s="246"/>
      <c r="G45" s="246"/>
    </row>
    <row r="46" spans="1:7" ht="20.100000000000001" customHeight="1">
      <c r="A46" s="285"/>
      <c r="B46" s="8" t="s">
        <v>163</v>
      </c>
      <c r="C46" s="246"/>
      <c r="D46" s="246"/>
      <c r="E46" s="246"/>
      <c r="F46" s="246"/>
      <c r="G46" s="246"/>
    </row>
    <row r="47" spans="1:7" ht="20.100000000000001" customHeight="1">
      <c r="A47" s="285">
        <v>410000</v>
      </c>
      <c r="B47" s="8" t="s">
        <v>241</v>
      </c>
      <c r="C47" s="246"/>
      <c r="D47" s="246"/>
      <c r="E47" s="246"/>
      <c r="F47" s="246"/>
      <c r="G47" s="246"/>
    </row>
    <row r="48" spans="1:7" ht="20.100000000000001" customHeight="1">
      <c r="A48" s="285">
        <v>410100</v>
      </c>
      <c r="B48" s="8" t="s">
        <v>242</v>
      </c>
      <c r="C48" s="210"/>
      <c r="D48" s="210"/>
      <c r="E48" s="210"/>
      <c r="F48" s="210"/>
      <c r="G48" s="210"/>
    </row>
    <row r="49" spans="1:7" ht="20.100000000000001" customHeight="1">
      <c r="A49" s="464">
        <v>100</v>
      </c>
      <c r="B49" s="6" t="s">
        <v>639</v>
      </c>
      <c r="C49" s="202"/>
      <c r="D49" s="202"/>
      <c r="E49" s="210">
        <f>-C49+D49</f>
        <v>0</v>
      </c>
      <c r="F49" s="202"/>
      <c r="G49" s="210">
        <f>+D49-F49</f>
        <v>0</v>
      </c>
    </row>
    <row r="50" spans="1:7" ht="20.100000000000001" customHeight="1">
      <c r="A50" s="464" t="s">
        <v>136</v>
      </c>
      <c r="B50" s="6" t="s">
        <v>640</v>
      </c>
      <c r="C50" s="202"/>
      <c r="D50" s="202"/>
      <c r="E50" s="210">
        <f t="shared" ref="E50:E59" si="3">-C50+D50</f>
        <v>0</v>
      </c>
      <c r="F50" s="202"/>
      <c r="G50" s="210">
        <f>+D50-F50</f>
        <v>0</v>
      </c>
    </row>
    <row r="51" spans="1:7" ht="20.100000000000001" customHeight="1">
      <c r="A51" s="464">
        <v>900</v>
      </c>
      <c r="B51" s="6" t="s">
        <v>121</v>
      </c>
      <c r="C51" s="202"/>
      <c r="D51" s="202"/>
      <c r="E51" s="210">
        <f t="shared" si="3"/>
        <v>0</v>
      </c>
      <c r="F51" s="202"/>
      <c r="G51" s="210">
        <f>+D51-F51</f>
        <v>0</v>
      </c>
    </row>
    <row r="52" spans="1:7" ht="20.100000000000001" customHeight="1">
      <c r="A52" s="285">
        <v>410200</v>
      </c>
      <c r="B52" s="8" t="s">
        <v>243</v>
      </c>
      <c r="C52" s="210"/>
      <c r="D52" s="210"/>
      <c r="E52" s="210"/>
      <c r="F52" s="210"/>
      <c r="G52" s="210"/>
    </row>
    <row r="53" spans="1:7" ht="20.100000000000001" customHeight="1">
      <c r="A53" s="464">
        <v>100</v>
      </c>
      <c r="B53" s="6" t="s">
        <v>639</v>
      </c>
      <c r="C53" s="202"/>
      <c r="D53" s="202"/>
      <c r="E53" s="210">
        <f t="shared" si="3"/>
        <v>0</v>
      </c>
      <c r="F53" s="202"/>
      <c r="G53" s="210">
        <f>+D53-F53</f>
        <v>0</v>
      </c>
    </row>
    <row r="54" spans="1:7" ht="20.100000000000001" customHeight="1">
      <c r="A54" s="464" t="s">
        <v>136</v>
      </c>
      <c r="B54" s="6" t="s">
        <v>640</v>
      </c>
      <c r="C54" s="202"/>
      <c r="D54" s="202"/>
      <c r="E54" s="210">
        <f t="shared" si="3"/>
        <v>0</v>
      </c>
      <c r="F54" s="202"/>
      <c r="G54" s="210">
        <f>+D54-F54</f>
        <v>0</v>
      </c>
    </row>
    <row r="55" spans="1:7" ht="20.100000000000001" customHeight="1">
      <c r="A55" s="464">
        <v>900</v>
      </c>
      <c r="B55" s="6" t="s">
        <v>121</v>
      </c>
      <c r="C55" s="202"/>
      <c r="D55" s="202"/>
      <c r="E55" s="210">
        <f t="shared" si="3"/>
        <v>0</v>
      </c>
      <c r="F55" s="202"/>
      <c r="G55" s="210">
        <f>+D55-F55</f>
        <v>0</v>
      </c>
    </row>
    <row r="56" spans="1:7" ht="20.100000000000001" customHeight="1">
      <c r="A56" s="285">
        <v>410300</v>
      </c>
      <c r="B56" s="8" t="s">
        <v>244</v>
      </c>
      <c r="C56" s="210"/>
      <c r="D56" s="210"/>
      <c r="E56" s="210"/>
      <c r="F56" s="210"/>
      <c r="G56" s="210"/>
    </row>
    <row r="57" spans="1:7" ht="20.100000000000001" customHeight="1">
      <c r="A57" s="464">
        <v>100</v>
      </c>
      <c r="B57" s="6" t="s">
        <v>639</v>
      </c>
      <c r="C57" s="202"/>
      <c r="D57" s="202"/>
      <c r="E57" s="210">
        <f t="shared" si="3"/>
        <v>0</v>
      </c>
      <c r="F57" s="202"/>
      <c r="G57" s="210">
        <f>+D57-F57</f>
        <v>0</v>
      </c>
    </row>
    <row r="58" spans="1:7" ht="20.100000000000001" customHeight="1">
      <c r="A58" s="464" t="s">
        <v>136</v>
      </c>
      <c r="B58" s="6" t="s">
        <v>640</v>
      </c>
      <c r="C58" s="202"/>
      <c r="D58" s="202"/>
      <c r="E58" s="210">
        <f t="shared" si="3"/>
        <v>0</v>
      </c>
      <c r="F58" s="202"/>
      <c r="G58" s="210">
        <f>+D58-F58</f>
        <v>0</v>
      </c>
    </row>
    <row r="59" spans="1:7" ht="20.100000000000001" customHeight="1">
      <c r="A59" s="464">
        <v>900</v>
      </c>
      <c r="B59" s="6" t="s">
        <v>121</v>
      </c>
      <c r="C59" s="202"/>
      <c r="D59" s="202"/>
      <c r="E59" s="210">
        <f t="shared" si="3"/>
        <v>0</v>
      </c>
      <c r="F59" s="202"/>
      <c r="G59" s="210">
        <f>+D59-F59</f>
        <v>0</v>
      </c>
    </row>
    <row r="60" spans="1:7" ht="20.100000000000001" customHeight="1">
      <c r="A60" s="464"/>
      <c r="B60" s="6"/>
      <c r="C60" s="202"/>
      <c r="D60" s="202"/>
      <c r="E60" s="210"/>
      <c r="F60" s="202"/>
      <c r="G60" s="210"/>
    </row>
    <row r="61" spans="1:7" ht="20.100000000000001" customHeight="1">
      <c r="A61" s="1210"/>
      <c r="B61" s="6"/>
      <c r="C61" s="1211" t="s">
        <v>3746</v>
      </c>
      <c r="D61" s="202"/>
      <c r="E61" s="210"/>
      <c r="F61" s="202"/>
      <c r="G61" s="210"/>
    </row>
    <row r="62" spans="1:7" ht="20.100000000000001" customHeight="1">
      <c r="A62" s="285">
        <v>410400</v>
      </c>
      <c r="B62" s="8" t="s">
        <v>245</v>
      </c>
      <c r="C62" s="246"/>
      <c r="D62" s="246"/>
      <c r="E62" s="246"/>
      <c r="F62" s="246"/>
      <c r="G62" s="246"/>
    </row>
    <row r="63" spans="1:7" ht="20.100000000000001" customHeight="1">
      <c r="A63" s="464">
        <v>100</v>
      </c>
      <c r="B63" s="6" t="s">
        <v>639</v>
      </c>
      <c r="C63" s="202"/>
      <c r="D63" s="202"/>
      <c r="E63" s="210">
        <f t="shared" ref="E63:E109" si="4">-C63+D63</f>
        <v>0</v>
      </c>
      <c r="F63" s="202"/>
      <c r="G63" s="210">
        <f>+D63-F63</f>
        <v>0</v>
      </c>
    </row>
    <row r="64" spans="1:7" ht="20.100000000000001" customHeight="1">
      <c r="A64" s="464" t="s">
        <v>136</v>
      </c>
      <c r="B64" s="6" t="s">
        <v>640</v>
      </c>
      <c r="C64" s="202"/>
      <c r="D64" s="202"/>
      <c r="E64" s="210">
        <f t="shared" si="4"/>
        <v>0</v>
      </c>
      <c r="F64" s="202"/>
      <c r="G64" s="210">
        <f>+D64-F64</f>
        <v>0</v>
      </c>
    </row>
    <row r="65" spans="1:7" ht="20.100000000000001" customHeight="1">
      <c r="A65" s="464">
        <v>900</v>
      </c>
      <c r="B65" s="6" t="s">
        <v>121</v>
      </c>
      <c r="C65" s="202"/>
      <c r="D65" s="202"/>
      <c r="E65" s="210">
        <f t="shared" si="4"/>
        <v>0</v>
      </c>
      <c r="F65" s="202"/>
      <c r="G65" s="210">
        <f>+D65-F65</f>
        <v>0</v>
      </c>
    </row>
    <row r="66" spans="1:7" ht="20.100000000000001" customHeight="1">
      <c r="A66" s="285">
        <v>410500</v>
      </c>
      <c r="B66" s="8" t="s">
        <v>246</v>
      </c>
      <c r="C66" s="210"/>
      <c r="D66" s="210"/>
      <c r="E66" s="210"/>
      <c r="F66" s="210"/>
      <c r="G66" s="210"/>
    </row>
    <row r="67" spans="1:7" ht="20.100000000000001" customHeight="1">
      <c r="A67" s="464">
        <v>100</v>
      </c>
      <c r="B67" s="6" t="s">
        <v>639</v>
      </c>
      <c r="C67" s="202"/>
      <c r="D67" s="202"/>
      <c r="E67" s="210">
        <f t="shared" si="4"/>
        <v>0</v>
      </c>
      <c r="F67" s="202"/>
      <c r="G67" s="210">
        <f>+D67-F67</f>
        <v>0</v>
      </c>
    </row>
    <row r="68" spans="1:7" ht="20.100000000000001" customHeight="1">
      <c r="A68" s="464" t="s">
        <v>136</v>
      </c>
      <c r="B68" s="6" t="s">
        <v>640</v>
      </c>
      <c r="C68" s="202"/>
      <c r="D68" s="202"/>
      <c r="E68" s="210">
        <f t="shared" si="4"/>
        <v>0</v>
      </c>
      <c r="F68" s="202"/>
      <c r="G68" s="210">
        <f>+D68-F68</f>
        <v>0</v>
      </c>
    </row>
    <row r="69" spans="1:7" ht="20.100000000000001" customHeight="1">
      <c r="A69" s="464">
        <v>900</v>
      </c>
      <c r="B69" s="6" t="s">
        <v>121</v>
      </c>
      <c r="C69" s="202"/>
      <c r="D69" s="202"/>
      <c r="E69" s="210">
        <f t="shared" si="4"/>
        <v>0</v>
      </c>
      <c r="F69" s="202"/>
      <c r="G69" s="210">
        <f>+D69-F69</f>
        <v>0</v>
      </c>
    </row>
    <row r="70" spans="1:7" ht="20.100000000000001" customHeight="1">
      <c r="A70" s="285">
        <v>410600</v>
      </c>
      <c r="B70" s="8" t="s">
        <v>247</v>
      </c>
      <c r="C70" s="210"/>
      <c r="D70" s="210"/>
      <c r="E70" s="210"/>
      <c r="F70" s="210"/>
      <c r="G70" s="210"/>
    </row>
    <row r="71" spans="1:7" ht="20.100000000000001" customHeight="1">
      <c r="A71" s="464">
        <v>100</v>
      </c>
      <c r="B71" s="6" t="s">
        <v>639</v>
      </c>
      <c r="C71" s="202"/>
      <c r="D71" s="202"/>
      <c r="E71" s="210">
        <f t="shared" si="4"/>
        <v>0</v>
      </c>
      <c r="F71" s="202"/>
      <c r="G71" s="210">
        <f>+D71-F71</f>
        <v>0</v>
      </c>
    </row>
    <row r="72" spans="1:7" ht="20.100000000000001" customHeight="1">
      <c r="A72" s="464" t="s">
        <v>136</v>
      </c>
      <c r="B72" s="6" t="s">
        <v>640</v>
      </c>
      <c r="C72" s="202"/>
      <c r="D72" s="202"/>
      <c r="E72" s="210">
        <f t="shared" si="4"/>
        <v>0</v>
      </c>
      <c r="F72" s="202"/>
      <c r="G72" s="210">
        <f>+D72-F72</f>
        <v>0</v>
      </c>
    </row>
    <row r="73" spans="1:7" ht="20.100000000000001" customHeight="1">
      <c r="A73" s="464">
        <v>900</v>
      </c>
      <c r="B73" s="6" t="s">
        <v>121</v>
      </c>
      <c r="C73" s="202"/>
      <c r="D73" s="202"/>
      <c r="E73" s="210">
        <f t="shared" si="4"/>
        <v>0</v>
      </c>
      <c r="F73" s="202"/>
      <c r="G73" s="210">
        <f>+D73-F73</f>
        <v>0</v>
      </c>
    </row>
    <row r="74" spans="1:7" ht="20.100000000000001" customHeight="1">
      <c r="A74" s="285">
        <v>410900</v>
      </c>
      <c r="B74" s="8" t="s">
        <v>376</v>
      </c>
      <c r="C74" s="210"/>
      <c r="D74" s="210"/>
      <c r="E74" s="210"/>
      <c r="F74" s="210"/>
      <c r="G74" s="210"/>
    </row>
    <row r="75" spans="1:7" ht="20.100000000000001" customHeight="1">
      <c r="A75" s="464">
        <v>100</v>
      </c>
      <c r="B75" s="6" t="s">
        <v>639</v>
      </c>
      <c r="C75" s="202"/>
      <c r="D75" s="202"/>
      <c r="E75" s="210">
        <f t="shared" si="4"/>
        <v>0</v>
      </c>
      <c r="F75" s="202"/>
      <c r="G75" s="210">
        <f>+D75-F75</f>
        <v>0</v>
      </c>
    </row>
    <row r="76" spans="1:7" ht="20.100000000000001" customHeight="1">
      <c r="A76" s="464" t="s">
        <v>136</v>
      </c>
      <c r="B76" s="6" t="s">
        <v>640</v>
      </c>
      <c r="C76" s="202"/>
      <c r="D76" s="202"/>
      <c r="E76" s="210">
        <f t="shared" si="4"/>
        <v>0</v>
      </c>
      <c r="F76" s="202"/>
      <c r="G76" s="210">
        <f>+D76-F76</f>
        <v>0</v>
      </c>
    </row>
    <row r="77" spans="1:7" ht="20.100000000000001" customHeight="1">
      <c r="A77" s="464">
        <v>900</v>
      </c>
      <c r="B77" s="6" t="s">
        <v>121</v>
      </c>
      <c r="C77" s="202"/>
      <c r="D77" s="202"/>
      <c r="E77" s="210">
        <f t="shared" si="4"/>
        <v>0</v>
      </c>
      <c r="F77" s="202"/>
      <c r="G77" s="210">
        <f>+D77-F77</f>
        <v>0</v>
      </c>
    </row>
    <row r="78" spans="1:7" ht="20.100000000000001" customHeight="1">
      <c r="A78" s="543">
        <v>411000</v>
      </c>
      <c r="B78" s="8" t="s">
        <v>1412</v>
      </c>
      <c r="C78" s="210"/>
      <c r="D78" s="210"/>
      <c r="E78" s="210"/>
      <c r="F78" s="210"/>
      <c r="G78" s="210"/>
    </row>
    <row r="79" spans="1:7" ht="20.100000000000001" customHeight="1">
      <c r="A79" s="542">
        <v>100</v>
      </c>
      <c r="B79" s="6" t="s">
        <v>639</v>
      </c>
      <c r="C79" s="202"/>
      <c r="D79" s="202"/>
      <c r="E79" s="210">
        <f t="shared" si="4"/>
        <v>0</v>
      </c>
      <c r="F79" s="202"/>
      <c r="G79" s="210">
        <f>+D79-F79</f>
        <v>0</v>
      </c>
    </row>
    <row r="80" spans="1:7" ht="20.100000000000001" customHeight="1">
      <c r="A80" s="542" t="s">
        <v>136</v>
      </c>
      <c r="B80" s="6" t="s">
        <v>640</v>
      </c>
      <c r="C80" s="202"/>
      <c r="D80" s="202"/>
      <c r="E80" s="210">
        <f t="shared" si="4"/>
        <v>0</v>
      </c>
      <c r="F80" s="202"/>
      <c r="G80" s="210">
        <f>+D80-F80</f>
        <v>0</v>
      </c>
    </row>
    <row r="81" spans="1:7" ht="20.100000000000001" customHeight="1">
      <c r="A81" s="542">
        <v>900</v>
      </c>
      <c r="B81" s="6" t="s">
        <v>121</v>
      </c>
      <c r="C81" s="202"/>
      <c r="D81" s="202"/>
      <c r="E81" s="210">
        <f t="shared" si="4"/>
        <v>0</v>
      </c>
      <c r="F81" s="202"/>
      <c r="G81" s="210">
        <f>+D81-F81</f>
        <v>0</v>
      </c>
    </row>
    <row r="82" spans="1:7" ht="20.100000000000001" customHeight="1">
      <c r="A82" s="285">
        <v>411100</v>
      </c>
      <c r="B82" s="8" t="s">
        <v>248</v>
      </c>
      <c r="C82" s="210"/>
      <c r="D82" s="210"/>
      <c r="E82" s="210"/>
      <c r="F82" s="210"/>
      <c r="G82" s="210"/>
    </row>
    <row r="83" spans="1:7" ht="20.100000000000001" customHeight="1">
      <c r="A83" s="464">
        <v>100</v>
      </c>
      <c r="B83" s="6" t="s">
        <v>639</v>
      </c>
      <c r="C83" s="202"/>
      <c r="D83" s="202"/>
      <c r="E83" s="210">
        <f t="shared" si="4"/>
        <v>0</v>
      </c>
      <c r="F83" s="202"/>
      <c r="G83" s="210">
        <f>+D83-F83</f>
        <v>0</v>
      </c>
    </row>
    <row r="84" spans="1:7" ht="20.100000000000001" customHeight="1">
      <c r="A84" s="464" t="s">
        <v>136</v>
      </c>
      <c r="B84" s="6" t="s">
        <v>640</v>
      </c>
      <c r="C84" s="202"/>
      <c r="D84" s="202"/>
      <c r="E84" s="210">
        <f t="shared" si="4"/>
        <v>0</v>
      </c>
      <c r="F84" s="202"/>
      <c r="G84" s="210">
        <f>+D84-F84</f>
        <v>0</v>
      </c>
    </row>
    <row r="85" spans="1:7" ht="20.100000000000001" customHeight="1">
      <c r="A85" s="464">
        <v>900</v>
      </c>
      <c r="B85" s="6" t="s">
        <v>121</v>
      </c>
      <c r="C85" s="202"/>
      <c r="D85" s="202"/>
      <c r="E85" s="210">
        <f t="shared" si="4"/>
        <v>0</v>
      </c>
      <c r="F85" s="202"/>
      <c r="G85" s="210">
        <f>+D85-F85</f>
        <v>0</v>
      </c>
    </row>
    <row r="86" spans="1:7" ht="20.100000000000001" customHeight="1">
      <c r="A86" s="285">
        <v>411200</v>
      </c>
      <c r="B86" s="8" t="s">
        <v>249</v>
      </c>
      <c r="C86" s="210"/>
      <c r="D86" s="210"/>
      <c r="E86" s="210"/>
      <c r="F86" s="210"/>
      <c r="G86" s="210"/>
    </row>
    <row r="87" spans="1:7" ht="20.100000000000001" customHeight="1">
      <c r="A87" s="464">
        <v>100</v>
      </c>
      <c r="B87" s="6" t="s">
        <v>639</v>
      </c>
      <c r="C87" s="202"/>
      <c r="D87" s="202"/>
      <c r="E87" s="210">
        <f t="shared" si="4"/>
        <v>0</v>
      </c>
      <c r="F87" s="202"/>
      <c r="G87" s="210">
        <f>+D87-F87</f>
        <v>0</v>
      </c>
    </row>
    <row r="88" spans="1:7" ht="20.100000000000001" customHeight="1">
      <c r="A88" s="464" t="s">
        <v>136</v>
      </c>
      <c r="B88" s="6" t="s">
        <v>640</v>
      </c>
      <c r="C88" s="202"/>
      <c r="D88" s="202"/>
      <c r="E88" s="210">
        <f t="shared" si="4"/>
        <v>0</v>
      </c>
      <c r="F88" s="202"/>
      <c r="G88" s="210">
        <f>+D88-F88</f>
        <v>0</v>
      </c>
    </row>
    <row r="89" spans="1:7" ht="20.100000000000001" customHeight="1">
      <c r="A89" s="464">
        <v>900</v>
      </c>
      <c r="B89" s="6" t="s">
        <v>121</v>
      </c>
      <c r="C89" s="202"/>
      <c r="D89" s="202"/>
      <c r="E89" s="210">
        <f t="shared" si="4"/>
        <v>0</v>
      </c>
      <c r="F89" s="202"/>
      <c r="G89" s="210">
        <f>+D89-F89</f>
        <v>0</v>
      </c>
    </row>
    <row r="90" spans="1:7" ht="20.100000000000001" customHeight="1">
      <c r="A90" s="285">
        <v>411600</v>
      </c>
      <c r="B90" s="8" t="s">
        <v>638</v>
      </c>
      <c r="C90" s="210"/>
      <c r="D90" s="210"/>
      <c r="E90" s="210"/>
      <c r="F90" s="210"/>
      <c r="G90" s="210"/>
    </row>
    <row r="91" spans="1:7" ht="20.100000000000001" customHeight="1">
      <c r="A91" s="464">
        <v>100</v>
      </c>
      <c r="B91" s="6" t="s">
        <v>639</v>
      </c>
      <c r="C91" s="202"/>
      <c r="D91" s="202"/>
      <c r="E91" s="210">
        <f t="shared" si="4"/>
        <v>0</v>
      </c>
      <c r="F91" s="202"/>
      <c r="G91" s="210">
        <f>+D91-F91</f>
        <v>0</v>
      </c>
    </row>
    <row r="92" spans="1:7" ht="20.100000000000001" customHeight="1">
      <c r="A92" s="464" t="s">
        <v>136</v>
      </c>
      <c r="B92" s="6" t="s">
        <v>640</v>
      </c>
      <c r="C92" s="202"/>
      <c r="D92" s="202"/>
      <c r="E92" s="210">
        <f t="shared" si="4"/>
        <v>0</v>
      </c>
      <c r="F92" s="202"/>
      <c r="G92" s="210">
        <f>+D92-F92</f>
        <v>0</v>
      </c>
    </row>
    <row r="93" spans="1:7" ht="20.100000000000001" customHeight="1">
      <c r="A93" s="464">
        <v>900</v>
      </c>
      <c r="B93" s="6" t="s">
        <v>121</v>
      </c>
      <c r="C93" s="202"/>
      <c r="D93" s="202"/>
      <c r="E93" s="210">
        <f t="shared" si="4"/>
        <v>0</v>
      </c>
      <c r="F93" s="202"/>
      <c r="G93" s="210">
        <f>+D93-F93</f>
        <v>0</v>
      </c>
    </row>
    <row r="94" spans="1:7" ht="20.100000000000001" customHeight="1">
      <c r="A94" s="543">
        <v>411800</v>
      </c>
      <c r="B94" s="8" t="s">
        <v>1413</v>
      </c>
      <c r="C94" s="210"/>
      <c r="D94" s="210"/>
      <c r="E94" s="210"/>
      <c r="F94" s="210"/>
      <c r="G94" s="210"/>
    </row>
    <row r="95" spans="1:7" ht="20.100000000000001" customHeight="1">
      <c r="A95" s="542">
        <v>100</v>
      </c>
      <c r="B95" s="6" t="s">
        <v>639</v>
      </c>
      <c r="C95" s="202"/>
      <c r="D95" s="202"/>
      <c r="E95" s="210">
        <f t="shared" si="4"/>
        <v>0</v>
      </c>
      <c r="F95" s="202"/>
      <c r="G95" s="210">
        <f>+D95-F95</f>
        <v>0</v>
      </c>
    </row>
    <row r="96" spans="1:7" ht="20.100000000000001" customHeight="1">
      <c r="A96" s="542" t="s">
        <v>136</v>
      </c>
      <c r="B96" s="6" t="s">
        <v>640</v>
      </c>
      <c r="C96" s="202"/>
      <c r="D96" s="202"/>
      <c r="E96" s="210">
        <f t="shared" si="4"/>
        <v>0</v>
      </c>
      <c r="F96" s="202"/>
      <c r="G96" s="210">
        <f>+D96-F96</f>
        <v>0</v>
      </c>
    </row>
    <row r="97" spans="1:7" ht="20.100000000000001" customHeight="1">
      <c r="A97" s="542">
        <v>900</v>
      </c>
      <c r="B97" s="6" t="s">
        <v>121</v>
      </c>
      <c r="C97" s="202"/>
      <c r="D97" s="202"/>
      <c r="E97" s="210">
        <f t="shared" si="4"/>
        <v>0</v>
      </c>
      <c r="F97" s="202"/>
      <c r="G97" s="210">
        <f>+D97-F97</f>
        <v>0</v>
      </c>
    </row>
    <row r="98" spans="1:7" ht="20.100000000000001" customHeight="1">
      <c r="A98" s="285">
        <v>420000</v>
      </c>
      <c r="B98" s="8" t="s">
        <v>642</v>
      </c>
      <c r="C98" s="210"/>
      <c r="D98" s="210"/>
      <c r="E98" s="210"/>
      <c r="F98" s="210"/>
      <c r="G98" s="210"/>
    </row>
    <row r="99" spans="1:7" ht="20.100000000000001" customHeight="1">
      <c r="A99" s="285">
        <v>420100</v>
      </c>
      <c r="B99" s="8" t="s">
        <v>643</v>
      </c>
      <c r="C99" s="210"/>
      <c r="D99" s="210"/>
      <c r="E99" s="210"/>
      <c r="F99" s="210"/>
      <c r="G99" s="210"/>
    </row>
    <row r="100" spans="1:7" ht="20.100000000000001" customHeight="1">
      <c r="A100" s="464">
        <v>100</v>
      </c>
      <c r="B100" s="6" t="s">
        <v>639</v>
      </c>
      <c r="C100" s="202"/>
      <c r="D100" s="202"/>
      <c r="E100" s="210">
        <f t="shared" si="4"/>
        <v>0</v>
      </c>
      <c r="F100" s="202"/>
      <c r="G100" s="210">
        <f>+D100-F100</f>
        <v>0</v>
      </c>
    </row>
    <row r="101" spans="1:7" ht="20.100000000000001" customHeight="1">
      <c r="A101" s="464" t="s">
        <v>136</v>
      </c>
      <c r="B101" s="6" t="s">
        <v>640</v>
      </c>
      <c r="C101" s="202"/>
      <c r="D101" s="202"/>
      <c r="E101" s="210">
        <f t="shared" si="4"/>
        <v>0</v>
      </c>
      <c r="F101" s="202"/>
      <c r="G101" s="210">
        <f>+D101-F101</f>
        <v>0</v>
      </c>
    </row>
    <row r="102" spans="1:7" ht="20.100000000000001" customHeight="1">
      <c r="A102" s="464">
        <v>900</v>
      </c>
      <c r="B102" s="6" t="s">
        <v>121</v>
      </c>
      <c r="C102" s="202"/>
      <c r="D102" s="202"/>
      <c r="E102" s="210">
        <f t="shared" si="4"/>
        <v>0</v>
      </c>
      <c r="F102" s="202"/>
      <c r="G102" s="210">
        <f>+D102-F102</f>
        <v>0</v>
      </c>
    </row>
    <row r="103" spans="1:7" ht="20.100000000000001" customHeight="1">
      <c r="A103" s="285">
        <v>420200</v>
      </c>
      <c r="B103" s="8" t="s">
        <v>644</v>
      </c>
      <c r="C103" s="210"/>
      <c r="D103" s="210"/>
      <c r="E103" s="210"/>
      <c r="F103" s="210"/>
      <c r="G103" s="210"/>
    </row>
    <row r="104" spans="1:7" ht="20.100000000000001" customHeight="1">
      <c r="A104" s="464">
        <v>100</v>
      </c>
      <c r="B104" s="6" t="s">
        <v>639</v>
      </c>
      <c r="C104" s="202"/>
      <c r="D104" s="202"/>
      <c r="E104" s="210">
        <f t="shared" si="4"/>
        <v>0</v>
      </c>
      <c r="F104" s="202"/>
      <c r="G104" s="210">
        <f>+D104-F104</f>
        <v>0</v>
      </c>
    </row>
    <row r="105" spans="1:7" ht="20.100000000000001" customHeight="1">
      <c r="A105" s="464" t="s">
        <v>136</v>
      </c>
      <c r="B105" s="6" t="s">
        <v>640</v>
      </c>
      <c r="C105" s="202"/>
      <c r="D105" s="202"/>
      <c r="E105" s="210">
        <f t="shared" si="4"/>
        <v>0</v>
      </c>
      <c r="F105" s="202"/>
      <c r="G105" s="210">
        <f>+D105-F105</f>
        <v>0</v>
      </c>
    </row>
    <row r="106" spans="1:7" ht="20.100000000000001" customHeight="1">
      <c r="A106" s="464">
        <v>900</v>
      </c>
      <c r="B106" s="6" t="s">
        <v>121</v>
      </c>
      <c r="C106" s="202"/>
      <c r="D106" s="202"/>
      <c r="E106" s="210">
        <f t="shared" si="4"/>
        <v>0</v>
      </c>
      <c r="F106" s="202"/>
      <c r="G106" s="210">
        <f>+D106-F106</f>
        <v>0</v>
      </c>
    </row>
    <row r="107" spans="1:7" ht="20.100000000000001" customHeight="1">
      <c r="A107" s="285">
        <v>420300</v>
      </c>
      <c r="B107" s="8" t="s">
        <v>645</v>
      </c>
      <c r="C107" s="210"/>
      <c r="D107" s="210"/>
      <c r="E107" s="210"/>
      <c r="F107" s="210"/>
      <c r="G107" s="210"/>
    </row>
    <row r="108" spans="1:7" ht="20.100000000000001" customHeight="1">
      <c r="A108" s="464">
        <v>100</v>
      </c>
      <c r="B108" s="6" t="s">
        <v>639</v>
      </c>
      <c r="C108" s="202"/>
      <c r="D108" s="202"/>
      <c r="E108" s="210">
        <f t="shared" si="4"/>
        <v>0</v>
      </c>
      <c r="F108" s="202"/>
      <c r="G108" s="210">
        <f>+D108-F108</f>
        <v>0</v>
      </c>
    </row>
    <row r="109" spans="1:7" ht="20.100000000000001" customHeight="1">
      <c r="A109" s="464" t="s">
        <v>136</v>
      </c>
      <c r="B109" s="6" t="s">
        <v>640</v>
      </c>
      <c r="C109" s="202"/>
      <c r="D109" s="202"/>
      <c r="E109" s="210">
        <f t="shared" si="4"/>
        <v>0</v>
      </c>
      <c r="F109" s="202"/>
      <c r="G109" s="210">
        <f>+D109-F109</f>
        <v>0</v>
      </c>
    </row>
    <row r="110" spans="1:7" ht="20.100000000000001" customHeight="1">
      <c r="A110" s="464">
        <v>900</v>
      </c>
      <c r="B110" s="6" t="s">
        <v>121</v>
      </c>
      <c r="C110" s="202"/>
      <c r="D110" s="202"/>
      <c r="E110" s="210">
        <f>-C110+D110</f>
        <v>0</v>
      </c>
      <c r="F110" s="202"/>
      <c r="G110" s="210">
        <f>+D110-F110</f>
        <v>0</v>
      </c>
    </row>
    <row r="111" spans="1:7" ht="20.100000000000001" customHeight="1">
      <c r="A111" s="464"/>
      <c r="B111" s="6"/>
      <c r="C111" s="1212" t="s">
        <v>931</v>
      </c>
      <c r="D111" s="202"/>
      <c r="E111" s="210"/>
      <c r="F111" s="202"/>
      <c r="G111" s="210"/>
    </row>
    <row r="112" spans="1:7" ht="20.100000000000001" customHeight="1">
      <c r="A112" s="285">
        <v>420400</v>
      </c>
      <c r="B112" s="8" t="s">
        <v>646</v>
      </c>
      <c r="C112" s="210"/>
      <c r="D112" s="210"/>
      <c r="E112" s="210"/>
      <c r="F112" s="210"/>
      <c r="G112" s="210"/>
    </row>
    <row r="113" spans="1:7" ht="20.100000000000001" customHeight="1">
      <c r="A113" s="464">
        <v>100</v>
      </c>
      <c r="B113" s="6" t="s">
        <v>639</v>
      </c>
      <c r="C113" s="202"/>
      <c r="D113" s="202"/>
      <c r="E113" s="210">
        <f t="shared" ref="E113:E165" si="5">-C113+D113</f>
        <v>0</v>
      </c>
      <c r="F113" s="202"/>
      <c r="G113" s="210">
        <f>+D113-F113</f>
        <v>0</v>
      </c>
    </row>
    <row r="114" spans="1:7" ht="20.100000000000001" customHeight="1">
      <c r="A114" s="464" t="s">
        <v>136</v>
      </c>
      <c r="B114" s="6" t="s">
        <v>640</v>
      </c>
      <c r="C114" s="202"/>
      <c r="D114" s="202"/>
      <c r="E114" s="210">
        <f t="shared" si="5"/>
        <v>0</v>
      </c>
      <c r="F114" s="202"/>
      <c r="G114" s="210">
        <f>+D114-F114</f>
        <v>0</v>
      </c>
    </row>
    <row r="115" spans="1:7" ht="20.100000000000001" customHeight="1">
      <c r="A115" s="464">
        <v>900</v>
      </c>
      <c r="B115" s="6" t="s">
        <v>121</v>
      </c>
      <c r="C115" s="202"/>
      <c r="D115" s="202"/>
      <c r="E115" s="210">
        <f t="shared" si="5"/>
        <v>0</v>
      </c>
      <c r="F115" s="202"/>
      <c r="G115" s="210">
        <f>+D115-F115</f>
        <v>0</v>
      </c>
    </row>
    <row r="116" spans="1:7" ht="20.100000000000001" customHeight="1">
      <c r="A116" s="285">
        <v>420500</v>
      </c>
      <c r="B116" s="8" t="s">
        <v>647</v>
      </c>
      <c r="C116" s="210"/>
      <c r="D116" s="210"/>
      <c r="E116" s="210"/>
      <c r="F116" s="210"/>
      <c r="G116" s="210"/>
    </row>
    <row r="117" spans="1:7" ht="20.100000000000001" customHeight="1">
      <c r="A117" s="464">
        <v>100</v>
      </c>
      <c r="B117" s="6" t="s">
        <v>639</v>
      </c>
      <c r="C117" s="202"/>
      <c r="D117" s="202"/>
      <c r="E117" s="210">
        <f t="shared" si="5"/>
        <v>0</v>
      </c>
      <c r="F117" s="202"/>
      <c r="G117" s="210">
        <f>+D117-F117</f>
        <v>0</v>
      </c>
    </row>
    <row r="118" spans="1:7" ht="20.100000000000001" customHeight="1">
      <c r="A118" s="464" t="s">
        <v>136</v>
      </c>
      <c r="B118" s="6" t="s">
        <v>640</v>
      </c>
      <c r="C118" s="202"/>
      <c r="D118" s="202"/>
      <c r="E118" s="210">
        <f t="shared" si="5"/>
        <v>0</v>
      </c>
      <c r="F118" s="202"/>
      <c r="G118" s="210">
        <f>+D118-F118</f>
        <v>0</v>
      </c>
    </row>
    <row r="119" spans="1:7" ht="20.100000000000001" customHeight="1">
      <c r="A119" s="464">
        <v>900</v>
      </c>
      <c r="B119" s="6" t="s">
        <v>121</v>
      </c>
      <c r="C119" s="202"/>
      <c r="D119" s="202"/>
      <c r="E119" s="210">
        <f t="shared" si="5"/>
        <v>0</v>
      </c>
      <c r="F119" s="202"/>
      <c r="G119" s="210">
        <f>+D119-F119</f>
        <v>0</v>
      </c>
    </row>
    <row r="120" spans="1:7" ht="20.100000000000001" customHeight="1">
      <c r="A120" s="285">
        <v>420600</v>
      </c>
      <c r="B120" s="8" t="s">
        <v>250</v>
      </c>
      <c r="C120" s="246"/>
      <c r="D120" s="246"/>
      <c r="E120" s="210"/>
      <c r="F120" s="246"/>
      <c r="G120" s="246"/>
    </row>
    <row r="121" spans="1:7" ht="20.100000000000001" customHeight="1">
      <c r="A121" s="464">
        <v>100</v>
      </c>
      <c r="B121" s="6" t="s">
        <v>639</v>
      </c>
      <c r="C121" s="202"/>
      <c r="D121" s="202"/>
      <c r="E121" s="210">
        <f t="shared" si="5"/>
        <v>0</v>
      </c>
      <c r="F121" s="202"/>
      <c r="G121" s="210">
        <f>+D121-F121</f>
        <v>0</v>
      </c>
    </row>
    <row r="122" spans="1:7" ht="20.100000000000001" customHeight="1">
      <c r="A122" s="464" t="s">
        <v>136</v>
      </c>
      <c r="B122" s="6" t="s">
        <v>640</v>
      </c>
      <c r="C122" s="202"/>
      <c r="D122" s="202"/>
      <c r="E122" s="210">
        <f t="shared" si="5"/>
        <v>0</v>
      </c>
      <c r="F122" s="202"/>
      <c r="G122" s="210">
        <f>+D122-F122</f>
        <v>0</v>
      </c>
    </row>
    <row r="123" spans="1:7" ht="20.100000000000001" customHeight="1">
      <c r="A123" s="464">
        <v>900</v>
      </c>
      <c r="B123" s="6" t="s">
        <v>121</v>
      </c>
      <c r="C123" s="202"/>
      <c r="D123" s="202"/>
      <c r="E123" s="210">
        <f t="shared" si="5"/>
        <v>0</v>
      </c>
      <c r="F123" s="202"/>
      <c r="G123" s="210">
        <f>+D123-F123</f>
        <v>0</v>
      </c>
    </row>
    <row r="124" spans="1:7" ht="20.100000000000001" customHeight="1">
      <c r="A124" s="285">
        <v>420700</v>
      </c>
      <c r="B124" s="8" t="s">
        <v>251</v>
      </c>
      <c r="C124" s="210"/>
      <c r="D124" s="210"/>
      <c r="E124" s="210"/>
      <c r="F124" s="210"/>
      <c r="G124" s="210"/>
    </row>
    <row r="125" spans="1:7" ht="20.100000000000001" customHeight="1">
      <c r="A125" s="464">
        <v>100</v>
      </c>
      <c r="B125" s="6" t="s">
        <v>639</v>
      </c>
      <c r="C125" s="202"/>
      <c r="D125" s="202"/>
      <c r="E125" s="210">
        <f t="shared" si="5"/>
        <v>0</v>
      </c>
      <c r="F125" s="202"/>
      <c r="G125" s="210">
        <f>+D125-F125</f>
        <v>0</v>
      </c>
    </row>
    <row r="126" spans="1:7" ht="20.100000000000001" customHeight="1">
      <c r="A126" s="464" t="s">
        <v>136</v>
      </c>
      <c r="B126" s="6" t="s">
        <v>640</v>
      </c>
      <c r="C126" s="202"/>
      <c r="D126" s="202"/>
      <c r="E126" s="210">
        <f t="shared" si="5"/>
        <v>0</v>
      </c>
      <c r="F126" s="202"/>
      <c r="G126" s="210">
        <f>+D126-F126</f>
        <v>0</v>
      </c>
    </row>
    <row r="127" spans="1:7" ht="20.100000000000001" customHeight="1">
      <c r="A127" s="464">
        <v>900</v>
      </c>
      <c r="B127" s="6" t="s">
        <v>121</v>
      </c>
      <c r="C127" s="202"/>
      <c r="D127" s="202"/>
      <c r="E127" s="210">
        <f t="shared" si="5"/>
        <v>0</v>
      </c>
      <c r="F127" s="202"/>
      <c r="G127" s="210">
        <f>+D127-F127</f>
        <v>0</v>
      </c>
    </row>
    <row r="128" spans="1:7" ht="20.100000000000001" customHeight="1">
      <c r="A128" s="285">
        <v>430000</v>
      </c>
      <c r="B128" s="8" t="s">
        <v>252</v>
      </c>
      <c r="C128" s="210"/>
      <c r="D128" s="210"/>
      <c r="E128" s="210"/>
      <c r="F128" s="210"/>
      <c r="G128" s="210"/>
    </row>
    <row r="129" spans="1:7" ht="20.100000000000001" customHeight="1">
      <c r="A129" s="285">
        <v>430100</v>
      </c>
      <c r="B129" s="8" t="s">
        <v>253</v>
      </c>
      <c r="C129" s="210"/>
      <c r="D129" s="210"/>
      <c r="E129" s="210"/>
      <c r="F129" s="210"/>
      <c r="G129" s="210"/>
    </row>
    <row r="130" spans="1:7" ht="20.100000000000001" customHeight="1">
      <c r="A130" s="464">
        <v>100</v>
      </c>
      <c r="B130" s="6" t="s">
        <v>639</v>
      </c>
      <c r="C130" s="202"/>
      <c r="D130" s="202"/>
      <c r="E130" s="210">
        <f t="shared" si="5"/>
        <v>0</v>
      </c>
      <c r="F130" s="202"/>
      <c r="G130" s="210">
        <f>+D130-F130</f>
        <v>0</v>
      </c>
    </row>
    <row r="131" spans="1:7" ht="20.100000000000001" customHeight="1">
      <c r="A131" s="464" t="s">
        <v>136</v>
      </c>
      <c r="B131" s="6" t="s">
        <v>640</v>
      </c>
      <c r="C131" s="202"/>
      <c r="D131" s="202"/>
      <c r="E131" s="210">
        <f t="shared" si="5"/>
        <v>0</v>
      </c>
      <c r="F131" s="202"/>
      <c r="G131" s="210">
        <f>+D131-F131</f>
        <v>0</v>
      </c>
    </row>
    <row r="132" spans="1:7" ht="20.100000000000001" customHeight="1">
      <c r="A132" s="464">
        <v>900</v>
      </c>
      <c r="B132" s="6" t="s">
        <v>121</v>
      </c>
      <c r="C132" s="202"/>
      <c r="D132" s="202"/>
      <c r="E132" s="210">
        <f t="shared" si="5"/>
        <v>0</v>
      </c>
      <c r="F132" s="202"/>
      <c r="G132" s="210">
        <f>+D132-F132</f>
        <v>0</v>
      </c>
    </row>
    <row r="133" spans="1:7" ht="20.100000000000001" customHeight="1">
      <c r="A133" s="285">
        <v>430200</v>
      </c>
      <c r="B133" s="8" t="s">
        <v>254</v>
      </c>
      <c r="C133" s="210"/>
      <c r="D133" s="210"/>
      <c r="E133" s="210"/>
      <c r="F133" s="210"/>
      <c r="G133" s="210"/>
    </row>
    <row r="134" spans="1:7" ht="20.100000000000001" customHeight="1">
      <c r="A134" s="464">
        <v>100</v>
      </c>
      <c r="B134" s="6" t="s">
        <v>639</v>
      </c>
      <c r="C134" s="202"/>
      <c r="D134" s="202"/>
      <c r="E134" s="210">
        <f t="shared" si="5"/>
        <v>0</v>
      </c>
      <c r="F134" s="202"/>
      <c r="G134" s="210">
        <f>+D134-F134</f>
        <v>0</v>
      </c>
    </row>
    <row r="135" spans="1:7" ht="20.100000000000001" customHeight="1">
      <c r="A135" s="464" t="s">
        <v>136</v>
      </c>
      <c r="B135" s="6" t="s">
        <v>640</v>
      </c>
      <c r="C135" s="202"/>
      <c r="D135" s="202"/>
      <c r="E135" s="210">
        <f t="shared" si="5"/>
        <v>0</v>
      </c>
      <c r="F135" s="202"/>
      <c r="G135" s="210">
        <f>+D135-F135</f>
        <v>0</v>
      </c>
    </row>
    <row r="136" spans="1:7" ht="20.100000000000001" customHeight="1">
      <c r="A136" s="464">
        <v>900</v>
      </c>
      <c r="B136" s="6" t="s">
        <v>121</v>
      </c>
      <c r="C136" s="202"/>
      <c r="D136" s="202"/>
      <c r="E136" s="210">
        <f t="shared" si="5"/>
        <v>0</v>
      </c>
      <c r="F136" s="202"/>
      <c r="G136" s="210">
        <f>+D136-F136</f>
        <v>0</v>
      </c>
    </row>
    <row r="137" spans="1:7" ht="20.100000000000001" customHeight="1">
      <c r="A137" s="285">
        <v>430300</v>
      </c>
      <c r="B137" s="8" t="s">
        <v>255</v>
      </c>
      <c r="C137" s="210"/>
      <c r="D137" s="210"/>
      <c r="E137" s="210"/>
      <c r="F137" s="210"/>
      <c r="G137" s="210"/>
    </row>
    <row r="138" spans="1:7" ht="20.100000000000001" customHeight="1">
      <c r="A138" s="464">
        <v>100</v>
      </c>
      <c r="B138" s="6" t="s">
        <v>639</v>
      </c>
      <c r="C138" s="202"/>
      <c r="D138" s="202"/>
      <c r="E138" s="210">
        <f t="shared" si="5"/>
        <v>0</v>
      </c>
      <c r="F138" s="202"/>
      <c r="G138" s="210">
        <f>+D138-F138</f>
        <v>0</v>
      </c>
    </row>
    <row r="139" spans="1:7" ht="20.100000000000001" customHeight="1">
      <c r="A139" s="464" t="s">
        <v>136</v>
      </c>
      <c r="B139" s="6" t="s">
        <v>640</v>
      </c>
      <c r="C139" s="202"/>
      <c r="D139" s="202"/>
      <c r="E139" s="210">
        <f t="shared" si="5"/>
        <v>0</v>
      </c>
      <c r="F139" s="202"/>
      <c r="G139" s="210">
        <f>+D139-F139</f>
        <v>0</v>
      </c>
    </row>
    <row r="140" spans="1:7" ht="20.100000000000001" customHeight="1">
      <c r="A140" s="464">
        <v>900</v>
      </c>
      <c r="B140" s="6" t="s">
        <v>121</v>
      </c>
      <c r="C140" s="202"/>
      <c r="D140" s="202"/>
      <c r="E140" s="210">
        <f t="shared" si="5"/>
        <v>0</v>
      </c>
      <c r="F140" s="202"/>
      <c r="G140" s="210">
        <f>+D140-F140</f>
        <v>0</v>
      </c>
    </row>
    <row r="141" spans="1:7" ht="20.100000000000001" customHeight="1">
      <c r="A141" s="285">
        <v>430400</v>
      </c>
      <c r="B141" s="8" t="s">
        <v>256</v>
      </c>
      <c r="C141" s="210"/>
      <c r="D141" s="210"/>
      <c r="E141" s="210"/>
      <c r="F141" s="210"/>
      <c r="G141" s="210"/>
    </row>
    <row r="142" spans="1:7" ht="20.100000000000001" customHeight="1">
      <c r="A142" s="464">
        <v>100</v>
      </c>
      <c r="B142" s="6" t="s">
        <v>639</v>
      </c>
      <c r="C142" s="202"/>
      <c r="D142" s="202"/>
      <c r="E142" s="210">
        <f t="shared" si="5"/>
        <v>0</v>
      </c>
      <c r="F142" s="202"/>
      <c r="G142" s="210">
        <f>+D142-F142</f>
        <v>0</v>
      </c>
    </row>
    <row r="143" spans="1:7" ht="20.100000000000001" customHeight="1">
      <c r="A143" s="464" t="s">
        <v>136</v>
      </c>
      <c r="B143" s="6" t="s">
        <v>640</v>
      </c>
      <c r="C143" s="202"/>
      <c r="D143" s="202"/>
      <c r="E143" s="210">
        <f t="shared" si="5"/>
        <v>0</v>
      </c>
      <c r="F143" s="202"/>
      <c r="G143" s="210">
        <f>+D143-F143</f>
        <v>0</v>
      </c>
    </row>
    <row r="144" spans="1:7" ht="20.100000000000001" customHeight="1">
      <c r="A144" s="464">
        <v>900</v>
      </c>
      <c r="B144" s="6" t="s">
        <v>121</v>
      </c>
      <c r="C144" s="202"/>
      <c r="D144" s="202"/>
      <c r="E144" s="210">
        <f t="shared" si="5"/>
        <v>0</v>
      </c>
      <c r="F144" s="202"/>
      <c r="G144" s="210">
        <f>+D144-F144</f>
        <v>0</v>
      </c>
    </row>
    <row r="145" spans="1:7" ht="20.100000000000001" customHeight="1">
      <c r="A145" s="285">
        <v>430500</v>
      </c>
      <c r="B145" s="8" t="s">
        <v>257</v>
      </c>
      <c r="C145" s="210"/>
      <c r="D145" s="210"/>
      <c r="E145" s="210"/>
      <c r="F145" s="210"/>
      <c r="G145" s="210"/>
    </row>
    <row r="146" spans="1:7" ht="20.100000000000001" customHeight="1">
      <c r="A146" s="464">
        <v>100</v>
      </c>
      <c r="B146" s="6" t="s">
        <v>639</v>
      </c>
      <c r="C146" s="202"/>
      <c r="D146" s="202"/>
      <c r="E146" s="210">
        <f t="shared" si="5"/>
        <v>0</v>
      </c>
      <c r="F146" s="202"/>
      <c r="G146" s="210">
        <f>+D146-F146</f>
        <v>0</v>
      </c>
    </row>
    <row r="147" spans="1:7" ht="20.100000000000001" customHeight="1">
      <c r="A147" s="464" t="s">
        <v>136</v>
      </c>
      <c r="B147" s="6" t="s">
        <v>640</v>
      </c>
      <c r="C147" s="202"/>
      <c r="D147" s="202"/>
      <c r="E147" s="210">
        <f t="shared" si="5"/>
        <v>0</v>
      </c>
      <c r="F147" s="202"/>
      <c r="G147" s="210">
        <f>+D147-F147</f>
        <v>0</v>
      </c>
    </row>
    <row r="148" spans="1:7" ht="20.100000000000001" customHeight="1">
      <c r="A148" s="464">
        <v>900</v>
      </c>
      <c r="B148" s="6" t="s">
        <v>121</v>
      </c>
      <c r="C148" s="202"/>
      <c r="D148" s="202"/>
      <c r="E148" s="210">
        <f t="shared" si="5"/>
        <v>0</v>
      </c>
      <c r="F148" s="202"/>
      <c r="G148" s="210">
        <f>+D148-F148</f>
        <v>0</v>
      </c>
    </row>
    <row r="149" spans="1:7" ht="20.100000000000001" customHeight="1">
      <c r="A149" s="285">
        <v>430600</v>
      </c>
      <c r="B149" s="8" t="s">
        <v>258</v>
      </c>
      <c r="C149" s="210"/>
      <c r="D149" s="210"/>
      <c r="E149" s="210"/>
      <c r="F149" s="210"/>
      <c r="G149" s="210"/>
    </row>
    <row r="150" spans="1:7" ht="20.100000000000001" customHeight="1">
      <c r="A150" s="464">
        <v>100</v>
      </c>
      <c r="B150" s="6" t="s">
        <v>639</v>
      </c>
      <c r="C150" s="202"/>
      <c r="D150" s="202"/>
      <c r="E150" s="210">
        <f t="shared" si="5"/>
        <v>0</v>
      </c>
      <c r="F150" s="202"/>
      <c r="G150" s="210">
        <f>+D150-F150</f>
        <v>0</v>
      </c>
    </row>
    <row r="151" spans="1:7" ht="20.100000000000001" customHeight="1">
      <c r="A151" s="464" t="s">
        <v>136</v>
      </c>
      <c r="B151" s="6" t="s">
        <v>640</v>
      </c>
      <c r="C151" s="202"/>
      <c r="D151" s="202"/>
      <c r="E151" s="210">
        <f t="shared" si="5"/>
        <v>0</v>
      </c>
      <c r="F151" s="202"/>
      <c r="G151" s="210">
        <f>+D151-F151</f>
        <v>0</v>
      </c>
    </row>
    <row r="152" spans="1:7" ht="20.100000000000001" customHeight="1">
      <c r="A152" s="464">
        <v>900</v>
      </c>
      <c r="B152" s="6" t="s">
        <v>121</v>
      </c>
      <c r="C152" s="202"/>
      <c r="D152" s="202"/>
      <c r="E152" s="210">
        <f t="shared" si="5"/>
        <v>0</v>
      </c>
      <c r="F152" s="202"/>
      <c r="G152" s="210">
        <f>+D152-F152</f>
        <v>0</v>
      </c>
    </row>
    <row r="153" spans="1:7" ht="20.100000000000001" customHeight="1">
      <c r="A153" s="285">
        <v>430800</v>
      </c>
      <c r="B153" s="8" t="s">
        <v>259</v>
      </c>
      <c r="C153" s="210"/>
      <c r="D153" s="210"/>
      <c r="E153" s="210"/>
      <c r="F153" s="210"/>
      <c r="G153" s="210"/>
    </row>
    <row r="154" spans="1:7" ht="20.100000000000001" customHeight="1">
      <c r="A154" s="464">
        <v>100</v>
      </c>
      <c r="B154" s="6" t="s">
        <v>639</v>
      </c>
      <c r="C154" s="202"/>
      <c r="D154" s="202"/>
      <c r="E154" s="210">
        <f t="shared" si="5"/>
        <v>0</v>
      </c>
      <c r="F154" s="202"/>
      <c r="G154" s="210">
        <f>+D154-F154</f>
        <v>0</v>
      </c>
    </row>
    <row r="155" spans="1:7" ht="20.100000000000001" customHeight="1">
      <c r="A155" s="464" t="s">
        <v>136</v>
      </c>
      <c r="B155" s="6" t="s">
        <v>640</v>
      </c>
      <c r="C155" s="202"/>
      <c r="D155" s="202"/>
      <c r="E155" s="210">
        <f t="shared" si="5"/>
        <v>0</v>
      </c>
      <c r="F155" s="202"/>
      <c r="G155" s="210">
        <f>+D155-F155</f>
        <v>0</v>
      </c>
    </row>
    <row r="156" spans="1:7" ht="20.100000000000001" customHeight="1">
      <c r="A156" s="464">
        <v>900</v>
      </c>
      <c r="B156" s="6" t="s">
        <v>121</v>
      </c>
      <c r="C156" s="202"/>
      <c r="D156" s="202"/>
      <c r="E156" s="210">
        <f t="shared" si="5"/>
        <v>0</v>
      </c>
      <c r="F156" s="202"/>
      <c r="G156" s="210">
        <f>+D156-F156</f>
        <v>0</v>
      </c>
    </row>
    <row r="157" spans="1:7" ht="20.100000000000001" customHeight="1">
      <c r="A157" s="285">
        <v>430900</v>
      </c>
      <c r="B157" s="8" t="s">
        <v>428</v>
      </c>
      <c r="C157" s="210"/>
      <c r="D157" s="210"/>
      <c r="E157" s="210"/>
      <c r="F157" s="210"/>
      <c r="G157" s="210"/>
    </row>
    <row r="158" spans="1:7" ht="20.100000000000001" customHeight="1">
      <c r="A158" s="464">
        <v>100</v>
      </c>
      <c r="B158" s="6" t="s">
        <v>639</v>
      </c>
      <c r="C158" s="202"/>
      <c r="D158" s="202"/>
      <c r="E158" s="210">
        <f t="shared" si="5"/>
        <v>0</v>
      </c>
      <c r="F158" s="202"/>
      <c r="G158" s="210">
        <f>+D158-F158</f>
        <v>0</v>
      </c>
    </row>
    <row r="159" spans="1:7" ht="20.100000000000001" customHeight="1">
      <c r="A159" s="464" t="s">
        <v>136</v>
      </c>
      <c r="B159" s="6" t="s">
        <v>640</v>
      </c>
      <c r="C159" s="202"/>
      <c r="D159" s="202"/>
      <c r="E159" s="210">
        <f t="shared" si="5"/>
        <v>0</v>
      </c>
      <c r="F159" s="202"/>
      <c r="G159" s="210">
        <f>+D159-F159</f>
        <v>0</v>
      </c>
    </row>
    <row r="160" spans="1:7" ht="20.100000000000001" customHeight="1">
      <c r="A160" s="464">
        <v>900</v>
      </c>
      <c r="B160" s="6" t="s">
        <v>121</v>
      </c>
      <c r="C160" s="202"/>
      <c r="D160" s="202"/>
      <c r="E160" s="210">
        <f t="shared" si="5"/>
        <v>0</v>
      </c>
      <c r="F160" s="202"/>
      <c r="G160" s="210">
        <f>+D160-F160</f>
        <v>0</v>
      </c>
    </row>
    <row r="161" spans="1:7" ht="20.100000000000001" customHeight="1">
      <c r="A161" s="464"/>
      <c r="B161" s="6"/>
      <c r="C161" s="1212" t="s">
        <v>932</v>
      </c>
      <c r="D161" s="202"/>
      <c r="E161" s="210"/>
      <c r="F161" s="202"/>
      <c r="G161" s="210"/>
    </row>
    <row r="162" spans="1:7" ht="20.100000000000001" customHeight="1">
      <c r="A162" s="285">
        <v>431100</v>
      </c>
      <c r="B162" s="8" t="s">
        <v>260</v>
      </c>
      <c r="C162" s="210"/>
      <c r="D162" s="210"/>
      <c r="E162" s="210"/>
      <c r="F162" s="210"/>
      <c r="G162" s="210"/>
    </row>
    <row r="163" spans="1:7" ht="20.100000000000001" customHeight="1">
      <c r="A163" s="464">
        <v>100</v>
      </c>
      <c r="B163" s="6" t="s">
        <v>639</v>
      </c>
      <c r="C163" s="202"/>
      <c r="D163" s="202"/>
      <c r="E163" s="210">
        <f t="shared" si="5"/>
        <v>0</v>
      </c>
      <c r="F163" s="202"/>
      <c r="G163" s="210">
        <f>+D163-F163</f>
        <v>0</v>
      </c>
    </row>
    <row r="164" spans="1:7" ht="20.100000000000001" customHeight="1">
      <c r="A164" s="464" t="s">
        <v>136</v>
      </c>
      <c r="B164" s="6" t="s">
        <v>640</v>
      </c>
      <c r="C164" s="202"/>
      <c r="D164" s="202"/>
      <c r="E164" s="210">
        <f t="shared" si="5"/>
        <v>0</v>
      </c>
      <c r="F164" s="202"/>
      <c r="G164" s="210">
        <f>+D164-F164</f>
        <v>0</v>
      </c>
    </row>
    <row r="165" spans="1:7" ht="20.100000000000001" customHeight="1">
      <c r="A165" s="464">
        <v>900</v>
      </c>
      <c r="B165" s="6" t="s">
        <v>121</v>
      </c>
      <c r="C165" s="202"/>
      <c r="D165" s="202"/>
      <c r="E165" s="210">
        <f t="shared" si="5"/>
        <v>0</v>
      </c>
      <c r="F165" s="202"/>
      <c r="G165" s="210">
        <f>+D165-F165</f>
        <v>0</v>
      </c>
    </row>
    <row r="166" spans="1:7" ht="20.100000000000001" customHeight="1">
      <c r="A166" s="285">
        <v>431300</v>
      </c>
      <c r="B166" s="8" t="s">
        <v>261</v>
      </c>
      <c r="C166" s="210"/>
      <c r="D166" s="210"/>
      <c r="E166" s="210"/>
      <c r="F166" s="210"/>
      <c r="G166" s="210"/>
    </row>
    <row r="167" spans="1:7" ht="20.100000000000001" customHeight="1">
      <c r="A167" s="464">
        <v>100</v>
      </c>
      <c r="B167" s="6" t="s">
        <v>639</v>
      </c>
      <c r="C167" s="202"/>
      <c r="D167" s="202"/>
      <c r="E167" s="210">
        <f t="shared" ref="E167:E210" si="6">-C167+D167</f>
        <v>0</v>
      </c>
      <c r="F167" s="202"/>
      <c r="G167" s="210">
        <f>+D167-F167</f>
        <v>0</v>
      </c>
    </row>
    <row r="168" spans="1:7" ht="20.100000000000001" customHeight="1">
      <c r="A168" s="464" t="s">
        <v>136</v>
      </c>
      <c r="B168" s="6" t="s">
        <v>640</v>
      </c>
      <c r="C168" s="202"/>
      <c r="D168" s="202"/>
      <c r="E168" s="210">
        <f t="shared" si="6"/>
        <v>0</v>
      </c>
      <c r="F168" s="202"/>
      <c r="G168" s="210">
        <f>+D168-F168</f>
        <v>0</v>
      </c>
    </row>
    <row r="169" spans="1:7" ht="20.100000000000001" customHeight="1">
      <c r="A169" s="464">
        <v>900</v>
      </c>
      <c r="B169" s="6" t="s">
        <v>121</v>
      </c>
      <c r="C169" s="202"/>
      <c r="D169" s="202"/>
      <c r="E169" s="210">
        <f t="shared" si="6"/>
        <v>0</v>
      </c>
      <c r="F169" s="202"/>
      <c r="G169" s="210">
        <f>+D169-F169</f>
        <v>0</v>
      </c>
    </row>
    <row r="170" spans="1:7" ht="20.100000000000001" customHeight="1">
      <c r="A170" s="285">
        <v>440000</v>
      </c>
      <c r="B170" s="8" t="s">
        <v>262</v>
      </c>
      <c r="C170" s="246"/>
      <c r="D170" s="246"/>
      <c r="E170" s="210"/>
      <c r="F170" s="246"/>
      <c r="G170" s="246"/>
    </row>
    <row r="171" spans="1:7" ht="20.100000000000001" customHeight="1">
      <c r="A171" s="285">
        <v>440100</v>
      </c>
      <c r="B171" s="8" t="s">
        <v>137</v>
      </c>
      <c r="C171" s="246"/>
      <c r="D171" s="246"/>
      <c r="E171" s="210"/>
      <c r="F171" s="246"/>
      <c r="G171" s="246"/>
    </row>
    <row r="172" spans="1:7" ht="20.100000000000001" customHeight="1">
      <c r="A172" s="464">
        <v>100</v>
      </c>
      <c r="B172" s="6" t="s">
        <v>639</v>
      </c>
      <c r="C172" s="202"/>
      <c r="D172" s="202"/>
      <c r="E172" s="210">
        <f t="shared" si="6"/>
        <v>0</v>
      </c>
      <c r="F172" s="202"/>
      <c r="G172" s="210">
        <f>+D172-F172</f>
        <v>0</v>
      </c>
    </row>
    <row r="173" spans="1:7" ht="20.100000000000001" customHeight="1">
      <c r="A173" s="464" t="s">
        <v>136</v>
      </c>
      <c r="B173" s="6" t="s">
        <v>640</v>
      </c>
      <c r="C173" s="202"/>
      <c r="D173" s="202"/>
      <c r="E173" s="210">
        <f t="shared" si="6"/>
        <v>0</v>
      </c>
      <c r="F173" s="202"/>
      <c r="G173" s="210">
        <f>+D173-F173</f>
        <v>0</v>
      </c>
    </row>
    <row r="174" spans="1:7" ht="20.100000000000001" customHeight="1">
      <c r="A174" s="464">
        <v>900</v>
      </c>
      <c r="B174" s="6" t="s">
        <v>121</v>
      </c>
      <c r="C174" s="202"/>
      <c r="D174" s="202"/>
      <c r="E174" s="210">
        <f t="shared" si="6"/>
        <v>0</v>
      </c>
      <c r="F174" s="202"/>
      <c r="G174" s="210">
        <f>+D174-F174</f>
        <v>0</v>
      </c>
    </row>
    <row r="175" spans="1:7" ht="20.100000000000001" customHeight="1">
      <c r="A175" s="285">
        <v>440200</v>
      </c>
      <c r="B175" s="8" t="s">
        <v>650</v>
      </c>
      <c r="C175" s="210"/>
      <c r="D175" s="210"/>
      <c r="E175" s="210"/>
      <c r="F175" s="210"/>
      <c r="G175" s="210"/>
    </row>
    <row r="176" spans="1:7" ht="20.100000000000001" customHeight="1">
      <c r="A176" s="464">
        <v>100</v>
      </c>
      <c r="B176" s="6" t="s">
        <v>639</v>
      </c>
      <c r="C176" s="202"/>
      <c r="D176" s="202"/>
      <c r="E176" s="210">
        <f t="shared" si="6"/>
        <v>0</v>
      </c>
      <c r="F176" s="202"/>
      <c r="G176" s="210">
        <f>+D176-F176</f>
        <v>0</v>
      </c>
    </row>
    <row r="177" spans="1:7" ht="20.100000000000001" customHeight="1">
      <c r="A177" s="464" t="s">
        <v>136</v>
      </c>
      <c r="B177" s="6" t="s">
        <v>640</v>
      </c>
      <c r="C177" s="202"/>
      <c r="D177" s="202"/>
      <c r="E177" s="210">
        <f t="shared" si="6"/>
        <v>0</v>
      </c>
      <c r="F177" s="202"/>
      <c r="G177" s="210">
        <f>+D177-F177</f>
        <v>0</v>
      </c>
    </row>
    <row r="178" spans="1:7" ht="20.100000000000001" customHeight="1">
      <c r="A178" s="464">
        <v>900</v>
      </c>
      <c r="B178" s="6" t="s">
        <v>121</v>
      </c>
      <c r="C178" s="202"/>
      <c r="D178" s="202"/>
      <c r="E178" s="210">
        <f t="shared" si="6"/>
        <v>0</v>
      </c>
      <c r="F178" s="202"/>
      <c r="G178" s="210">
        <f>+D178-F178</f>
        <v>0</v>
      </c>
    </row>
    <row r="179" spans="1:7" ht="20.100000000000001" customHeight="1">
      <c r="A179" s="285">
        <v>440300</v>
      </c>
      <c r="B179" s="8" t="s">
        <v>651</v>
      </c>
      <c r="C179" s="210"/>
      <c r="D179" s="210"/>
      <c r="E179" s="210"/>
      <c r="F179" s="210"/>
      <c r="G179" s="210"/>
    </row>
    <row r="180" spans="1:7" ht="20.100000000000001" customHeight="1">
      <c r="A180" s="464">
        <v>100</v>
      </c>
      <c r="B180" s="6" t="s">
        <v>639</v>
      </c>
      <c r="C180" s="202"/>
      <c r="D180" s="202"/>
      <c r="E180" s="210">
        <f t="shared" si="6"/>
        <v>0</v>
      </c>
      <c r="F180" s="202"/>
      <c r="G180" s="210">
        <f>+D180-F180</f>
        <v>0</v>
      </c>
    </row>
    <row r="181" spans="1:7" ht="20.100000000000001" customHeight="1">
      <c r="A181" s="464" t="s">
        <v>136</v>
      </c>
      <c r="B181" s="6" t="s">
        <v>640</v>
      </c>
      <c r="C181" s="202"/>
      <c r="D181" s="202"/>
      <c r="E181" s="210">
        <f t="shared" si="6"/>
        <v>0</v>
      </c>
      <c r="F181" s="202"/>
      <c r="G181" s="210">
        <f>+D181-F181</f>
        <v>0</v>
      </c>
    </row>
    <row r="182" spans="1:7" ht="20.100000000000001" customHeight="1">
      <c r="A182" s="464">
        <v>900</v>
      </c>
      <c r="B182" s="6" t="s">
        <v>121</v>
      </c>
      <c r="C182" s="202"/>
      <c r="D182" s="202"/>
      <c r="E182" s="210">
        <f t="shared" si="6"/>
        <v>0</v>
      </c>
      <c r="F182" s="202"/>
      <c r="G182" s="210">
        <f>+D182-F182</f>
        <v>0</v>
      </c>
    </row>
    <row r="183" spans="1:7" ht="20.100000000000001" customHeight="1">
      <c r="A183" s="285">
        <v>440400</v>
      </c>
      <c r="B183" s="8" t="s">
        <v>652</v>
      </c>
      <c r="C183" s="210"/>
      <c r="D183" s="210"/>
      <c r="E183" s="210"/>
      <c r="F183" s="210"/>
      <c r="G183" s="210"/>
    </row>
    <row r="184" spans="1:7" ht="20.100000000000001" customHeight="1">
      <c r="A184" s="464">
        <v>100</v>
      </c>
      <c r="B184" s="6" t="s">
        <v>639</v>
      </c>
      <c r="C184" s="202"/>
      <c r="D184" s="202"/>
      <c r="E184" s="210">
        <f t="shared" si="6"/>
        <v>0</v>
      </c>
      <c r="F184" s="202"/>
      <c r="G184" s="210">
        <f>+D184-F184</f>
        <v>0</v>
      </c>
    </row>
    <row r="185" spans="1:7" ht="20.100000000000001" customHeight="1">
      <c r="A185" s="464" t="s">
        <v>136</v>
      </c>
      <c r="B185" s="6" t="s">
        <v>640</v>
      </c>
      <c r="C185" s="202"/>
      <c r="D185" s="202"/>
      <c r="E185" s="210">
        <f t="shared" si="6"/>
        <v>0</v>
      </c>
      <c r="F185" s="202"/>
      <c r="G185" s="210">
        <f>+D185-F185</f>
        <v>0</v>
      </c>
    </row>
    <row r="186" spans="1:7" ht="20.100000000000001" customHeight="1">
      <c r="A186" s="464">
        <v>900</v>
      </c>
      <c r="B186" s="6" t="s">
        <v>121</v>
      </c>
      <c r="C186" s="202"/>
      <c r="D186" s="202"/>
      <c r="E186" s="210">
        <f t="shared" si="6"/>
        <v>0</v>
      </c>
      <c r="F186" s="202"/>
      <c r="G186" s="210">
        <f>+D186-F186</f>
        <v>0</v>
      </c>
    </row>
    <row r="187" spans="1:7" ht="20.100000000000001" customHeight="1">
      <c r="A187" s="285">
        <v>440600</v>
      </c>
      <c r="B187" s="8" t="s">
        <v>446</v>
      </c>
      <c r="C187" s="210"/>
      <c r="D187" s="210"/>
      <c r="E187" s="210"/>
      <c r="F187" s="210"/>
      <c r="G187" s="210"/>
    </row>
    <row r="188" spans="1:7" ht="20.100000000000001" customHeight="1">
      <c r="A188" s="464">
        <v>100</v>
      </c>
      <c r="B188" s="6" t="s">
        <v>639</v>
      </c>
      <c r="C188" s="202"/>
      <c r="D188" s="202"/>
      <c r="E188" s="210">
        <f t="shared" si="6"/>
        <v>0</v>
      </c>
      <c r="F188" s="202"/>
      <c r="G188" s="210">
        <f>+D188-F188</f>
        <v>0</v>
      </c>
    </row>
    <row r="189" spans="1:7" ht="20.100000000000001" customHeight="1">
      <c r="A189" s="464" t="s">
        <v>136</v>
      </c>
      <c r="B189" s="6" t="s">
        <v>640</v>
      </c>
      <c r="C189" s="202"/>
      <c r="D189" s="202"/>
      <c r="E189" s="210">
        <f t="shared" si="6"/>
        <v>0</v>
      </c>
      <c r="F189" s="202"/>
      <c r="G189" s="210">
        <f>+D189-F189</f>
        <v>0</v>
      </c>
    </row>
    <row r="190" spans="1:7" ht="20.100000000000001" customHeight="1">
      <c r="A190" s="464">
        <v>900</v>
      </c>
      <c r="B190" s="6" t="s">
        <v>121</v>
      </c>
      <c r="C190" s="202"/>
      <c r="D190" s="202"/>
      <c r="E190" s="210">
        <f t="shared" si="6"/>
        <v>0</v>
      </c>
      <c r="F190" s="202"/>
      <c r="G190" s="210">
        <f>+D190-F190</f>
        <v>0</v>
      </c>
    </row>
    <row r="191" spans="1:7" ht="20.100000000000001" customHeight="1">
      <c r="A191" s="285">
        <v>440700</v>
      </c>
      <c r="B191" s="8" t="s">
        <v>653</v>
      </c>
      <c r="C191" s="210"/>
      <c r="D191" s="210"/>
      <c r="E191" s="210"/>
      <c r="F191" s="210"/>
      <c r="G191" s="210"/>
    </row>
    <row r="192" spans="1:7" ht="20.100000000000001" customHeight="1">
      <c r="A192" s="464">
        <v>100</v>
      </c>
      <c r="B192" s="6" t="s">
        <v>639</v>
      </c>
      <c r="C192" s="202"/>
      <c r="D192" s="202"/>
      <c r="E192" s="210">
        <f t="shared" si="6"/>
        <v>0</v>
      </c>
      <c r="F192" s="202"/>
      <c r="G192" s="210">
        <f>+D192-F192</f>
        <v>0</v>
      </c>
    </row>
    <row r="193" spans="1:7" ht="20.100000000000001" customHeight="1">
      <c r="A193" s="464" t="s">
        <v>136</v>
      </c>
      <c r="B193" s="6" t="s">
        <v>640</v>
      </c>
      <c r="C193" s="202"/>
      <c r="D193" s="202"/>
      <c r="E193" s="210">
        <f t="shared" si="6"/>
        <v>0</v>
      </c>
      <c r="F193" s="202"/>
      <c r="G193" s="210">
        <f>+D193-F193</f>
        <v>0</v>
      </c>
    </row>
    <row r="194" spans="1:7" ht="20.100000000000001" customHeight="1">
      <c r="A194" s="464">
        <v>900</v>
      </c>
      <c r="B194" s="6" t="s">
        <v>121</v>
      </c>
      <c r="C194" s="202"/>
      <c r="D194" s="202"/>
      <c r="E194" s="210">
        <f t="shared" si="6"/>
        <v>0</v>
      </c>
      <c r="F194" s="202"/>
      <c r="G194" s="210">
        <f>+D194-F194</f>
        <v>0</v>
      </c>
    </row>
    <row r="195" spans="1:7" ht="20.100000000000001" customHeight="1">
      <c r="A195" s="285">
        <v>450000</v>
      </c>
      <c r="B195" s="8" t="s">
        <v>654</v>
      </c>
      <c r="C195" s="210"/>
      <c r="D195" s="210"/>
      <c r="E195" s="210"/>
      <c r="F195" s="210"/>
      <c r="G195" s="210"/>
    </row>
    <row r="196" spans="1:7" ht="20.100000000000001" customHeight="1">
      <c r="A196" s="285">
        <v>450100</v>
      </c>
      <c r="B196" s="8" t="s">
        <v>655</v>
      </c>
      <c r="C196" s="210"/>
      <c r="D196" s="210"/>
      <c r="E196" s="210"/>
      <c r="F196" s="210"/>
      <c r="G196" s="210"/>
    </row>
    <row r="197" spans="1:7" ht="20.100000000000001" customHeight="1">
      <c r="A197" s="464">
        <v>100</v>
      </c>
      <c r="B197" s="6" t="s">
        <v>639</v>
      </c>
      <c r="C197" s="202"/>
      <c r="D197" s="202"/>
      <c r="E197" s="210">
        <f t="shared" si="6"/>
        <v>0</v>
      </c>
      <c r="F197" s="202"/>
      <c r="G197" s="210">
        <f>+D197-F197</f>
        <v>0</v>
      </c>
    </row>
    <row r="198" spans="1:7" ht="20.100000000000001" customHeight="1">
      <c r="A198" s="464" t="s">
        <v>136</v>
      </c>
      <c r="B198" s="6" t="s">
        <v>640</v>
      </c>
      <c r="C198" s="202"/>
      <c r="D198" s="202"/>
      <c r="E198" s="210">
        <f t="shared" si="6"/>
        <v>0</v>
      </c>
      <c r="F198" s="202"/>
      <c r="G198" s="210">
        <f>+D198-F198</f>
        <v>0</v>
      </c>
    </row>
    <row r="199" spans="1:7" ht="20.100000000000001" customHeight="1">
      <c r="A199" s="464">
        <v>900</v>
      </c>
      <c r="B199" s="6" t="s">
        <v>121</v>
      </c>
      <c r="C199" s="202"/>
      <c r="D199" s="202"/>
      <c r="E199" s="210">
        <f t="shared" si="6"/>
        <v>0</v>
      </c>
      <c r="F199" s="202"/>
      <c r="G199" s="210">
        <f>+D199-F199</f>
        <v>0</v>
      </c>
    </row>
    <row r="200" spans="1:7" ht="20.100000000000001" customHeight="1">
      <c r="A200" s="285">
        <v>450200</v>
      </c>
      <c r="B200" s="8" t="s">
        <v>656</v>
      </c>
      <c r="C200" s="210"/>
      <c r="D200" s="210"/>
      <c r="E200" s="210"/>
      <c r="F200" s="210"/>
      <c r="G200" s="210"/>
    </row>
    <row r="201" spans="1:7" ht="20.100000000000001" customHeight="1">
      <c r="A201" s="464">
        <v>100</v>
      </c>
      <c r="B201" s="6" t="s">
        <v>639</v>
      </c>
      <c r="C201" s="202"/>
      <c r="D201" s="202"/>
      <c r="E201" s="210">
        <f t="shared" si="6"/>
        <v>0</v>
      </c>
      <c r="F201" s="202"/>
      <c r="G201" s="210">
        <f>+D201-F201</f>
        <v>0</v>
      </c>
    </row>
    <row r="202" spans="1:7" ht="20.100000000000001" customHeight="1">
      <c r="A202" s="464" t="s">
        <v>136</v>
      </c>
      <c r="B202" s="6" t="s">
        <v>640</v>
      </c>
      <c r="C202" s="202"/>
      <c r="D202" s="202"/>
      <c r="E202" s="210">
        <f t="shared" si="6"/>
        <v>0</v>
      </c>
      <c r="F202" s="202"/>
      <c r="G202" s="210">
        <f>+D202-F202</f>
        <v>0</v>
      </c>
    </row>
    <row r="203" spans="1:7" ht="20.100000000000001" customHeight="1">
      <c r="A203" s="464">
        <v>900</v>
      </c>
      <c r="B203" s="6" t="s">
        <v>121</v>
      </c>
      <c r="C203" s="202"/>
      <c r="D203" s="202"/>
      <c r="E203" s="210">
        <f t="shared" si="6"/>
        <v>0</v>
      </c>
      <c r="F203" s="202"/>
      <c r="G203" s="210">
        <f>+D203-F203</f>
        <v>0</v>
      </c>
    </row>
    <row r="204" spans="1:7" ht="20.100000000000001" customHeight="1">
      <c r="A204" s="285">
        <v>450300</v>
      </c>
      <c r="B204" s="8" t="s">
        <v>657</v>
      </c>
      <c r="C204" s="210"/>
      <c r="D204" s="210"/>
      <c r="E204" s="210"/>
      <c r="F204" s="210"/>
      <c r="G204" s="210"/>
    </row>
    <row r="205" spans="1:7" ht="20.100000000000001" customHeight="1">
      <c r="A205" s="464">
        <v>100</v>
      </c>
      <c r="B205" s="6" t="s">
        <v>639</v>
      </c>
      <c r="C205" s="202"/>
      <c r="D205" s="202"/>
      <c r="E205" s="210">
        <f t="shared" si="6"/>
        <v>0</v>
      </c>
      <c r="F205" s="202"/>
      <c r="G205" s="210">
        <f>+D205-F205</f>
        <v>0</v>
      </c>
    </row>
    <row r="206" spans="1:7" ht="20.100000000000001" customHeight="1">
      <c r="A206" s="464" t="s">
        <v>136</v>
      </c>
      <c r="B206" s="6" t="s">
        <v>640</v>
      </c>
      <c r="C206" s="202"/>
      <c r="D206" s="202"/>
      <c r="E206" s="210">
        <f t="shared" si="6"/>
        <v>0</v>
      </c>
      <c r="F206" s="202"/>
      <c r="G206" s="210">
        <f>+D206-F206</f>
        <v>0</v>
      </c>
    </row>
    <row r="207" spans="1:7" ht="20.100000000000001" customHeight="1">
      <c r="A207" s="464">
        <v>900</v>
      </c>
      <c r="B207" s="6" t="s">
        <v>121</v>
      </c>
      <c r="C207" s="202"/>
      <c r="D207" s="202"/>
      <c r="E207" s="210">
        <f t="shared" si="6"/>
        <v>0</v>
      </c>
      <c r="F207" s="202"/>
      <c r="G207" s="210">
        <f>+D207-F207</f>
        <v>0</v>
      </c>
    </row>
    <row r="208" spans="1:7" ht="20.100000000000001" customHeight="1">
      <c r="A208" s="285">
        <v>450400</v>
      </c>
      <c r="B208" s="8" t="s">
        <v>658</v>
      </c>
      <c r="C208" s="210"/>
      <c r="D208" s="210"/>
      <c r="E208" s="210"/>
      <c r="F208" s="210"/>
      <c r="G208" s="210"/>
    </row>
    <row r="209" spans="1:7" ht="20.100000000000001" customHeight="1">
      <c r="A209" s="464">
        <v>100</v>
      </c>
      <c r="B209" s="6" t="s">
        <v>639</v>
      </c>
      <c r="C209" s="202"/>
      <c r="D209" s="202"/>
      <c r="E209" s="210">
        <f t="shared" si="6"/>
        <v>0</v>
      </c>
      <c r="F209" s="202"/>
      <c r="G209" s="210">
        <f>+D209-F209</f>
        <v>0</v>
      </c>
    </row>
    <row r="210" spans="1:7" ht="20.100000000000001" customHeight="1">
      <c r="A210" s="464" t="s">
        <v>136</v>
      </c>
      <c r="B210" s="6" t="s">
        <v>640</v>
      </c>
      <c r="C210" s="202"/>
      <c r="D210" s="202"/>
      <c r="E210" s="210">
        <f t="shared" si="6"/>
        <v>0</v>
      </c>
      <c r="F210" s="202"/>
      <c r="G210" s="210">
        <f>+D210-F210</f>
        <v>0</v>
      </c>
    </row>
    <row r="211" spans="1:7" ht="20.100000000000001" customHeight="1">
      <c r="A211" s="464"/>
      <c r="B211" s="6"/>
      <c r="C211" s="1212" t="s">
        <v>933</v>
      </c>
      <c r="D211" s="202"/>
      <c r="E211" s="210"/>
      <c r="F211" s="202"/>
      <c r="G211" s="210"/>
    </row>
    <row r="212" spans="1:7" ht="20.100000000000001" customHeight="1">
      <c r="A212" s="464">
        <v>900</v>
      </c>
      <c r="B212" s="6" t="s">
        <v>121</v>
      </c>
      <c r="C212" s="202"/>
      <c r="D212" s="202"/>
      <c r="E212" s="210">
        <f>-C212+D212</f>
        <v>0</v>
      </c>
      <c r="F212" s="202"/>
      <c r="G212" s="210">
        <f>+D212-F212</f>
        <v>0</v>
      </c>
    </row>
    <row r="213" spans="1:7" ht="20.100000000000001" customHeight="1">
      <c r="A213" s="285">
        <v>460000</v>
      </c>
      <c r="B213" s="8" t="s">
        <v>641</v>
      </c>
      <c r="C213" s="246"/>
      <c r="D213" s="246"/>
      <c r="E213" s="246"/>
      <c r="F213" s="246"/>
      <c r="G213" s="246"/>
    </row>
    <row r="214" spans="1:7" ht="20.100000000000001" customHeight="1">
      <c r="A214" s="285">
        <v>460100</v>
      </c>
      <c r="B214" s="8" t="s">
        <v>659</v>
      </c>
      <c r="C214" s="246"/>
      <c r="D214" s="246"/>
      <c r="E214" s="246"/>
      <c r="F214" s="246"/>
      <c r="G214" s="246"/>
    </row>
    <row r="215" spans="1:7" ht="20.100000000000001" customHeight="1">
      <c r="A215" s="464">
        <v>100</v>
      </c>
      <c r="B215" s="6" t="s">
        <v>639</v>
      </c>
      <c r="C215" s="202"/>
      <c r="D215" s="202"/>
      <c r="E215" s="210">
        <f>-C215+D215</f>
        <v>0</v>
      </c>
      <c r="F215" s="202"/>
      <c r="G215" s="210">
        <f>+D215-F215</f>
        <v>0</v>
      </c>
    </row>
    <row r="216" spans="1:7" ht="20.100000000000001" customHeight="1">
      <c r="A216" s="464" t="s">
        <v>136</v>
      </c>
      <c r="B216" s="6" t="s">
        <v>640</v>
      </c>
      <c r="C216" s="202"/>
      <c r="D216" s="202"/>
      <c r="E216" s="210">
        <f t="shared" ref="E216:E254" si="7">-C216+D216</f>
        <v>0</v>
      </c>
      <c r="F216" s="202"/>
      <c r="G216" s="210">
        <f>+D216-F216</f>
        <v>0</v>
      </c>
    </row>
    <row r="217" spans="1:7" ht="20.100000000000001" customHeight="1">
      <c r="A217" s="464">
        <v>900</v>
      </c>
      <c r="B217" s="6" t="s">
        <v>121</v>
      </c>
      <c r="C217" s="202"/>
      <c r="D217" s="202"/>
      <c r="E217" s="210">
        <f t="shared" si="7"/>
        <v>0</v>
      </c>
      <c r="F217" s="202"/>
      <c r="G217" s="210">
        <f>+D217-F217</f>
        <v>0</v>
      </c>
    </row>
    <row r="218" spans="1:7" ht="20.100000000000001" customHeight="1">
      <c r="A218" s="285">
        <v>460200</v>
      </c>
      <c r="B218" s="8" t="s">
        <v>660</v>
      </c>
      <c r="C218" s="210"/>
      <c r="D218" s="210"/>
      <c r="E218" s="210"/>
      <c r="F218" s="210"/>
      <c r="G218" s="210"/>
    </row>
    <row r="219" spans="1:7" ht="20.100000000000001" customHeight="1">
      <c r="A219" s="464">
        <v>100</v>
      </c>
      <c r="B219" s="6" t="s">
        <v>639</v>
      </c>
      <c r="C219" s="202"/>
      <c r="D219" s="202"/>
      <c r="E219" s="210">
        <f t="shared" si="7"/>
        <v>0</v>
      </c>
      <c r="F219" s="202"/>
      <c r="G219" s="210">
        <f>+D219-F219</f>
        <v>0</v>
      </c>
    </row>
    <row r="220" spans="1:7" ht="20.100000000000001" customHeight="1">
      <c r="A220" s="464" t="s">
        <v>136</v>
      </c>
      <c r="B220" s="6" t="s">
        <v>640</v>
      </c>
      <c r="C220" s="202"/>
      <c r="D220" s="202"/>
      <c r="E220" s="210">
        <f t="shared" si="7"/>
        <v>0</v>
      </c>
      <c r="F220" s="202"/>
      <c r="G220" s="210">
        <f>+D220-F220</f>
        <v>0</v>
      </c>
    </row>
    <row r="221" spans="1:7" ht="20.100000000000001" customHeight="1">
      <c r="A221" s="464">
        <v>900</v>
      </c>
      <c r="B221" s="6" t="s">
        <v>121</v>
      </c>
      <c r="C221" s="202"/>
      <c r="D221" s="202"/>
      <c r="E221" s="210">
        <f t="shared" si="7"/>
        <v>0</v>
      </c>
      <c r="F221" s="202"/>
      <c r="G221" s="210">
        <f>+D221-F221</f>
        <v>0</v>
      </c>
    </row>
    <row r="222" spans="1:7" ht="20.100000000000001" customHeight="1">
      <c r="A222" s="285">
        <v>460300</v>
      </c>
      <c r="B222" s="8" t="s">
        <v>661</v>
      </c>
      <c r="C222" s="210"/>
      <c r="D222" s="210"/>
      <c r="E222" s="210"/>
      <c r="F222" s="210"/>
      <c r="G222" s="210"/>
    </row>
    <row r="223" spans="1:7" ht="20.100000000000001" customHeight="1">
      <c r="A223" s="464">
        <v>100</v>
      </c>
      <c r="B223" s="6" t="s">
        <v>639</v>
      </c>
      <c r="C223" s="202"/>
      <c r="D223" s="202"/>
      <c r="E223" s="210">
        <f t="shared" si="7"/>
        <v>0</v>
      </c>
      <c r="F223" s="202"/>
      <c r="G223" s="210">
        <f>+D223-F223</f>
        <v>0</v>
      </c>
    </row>
    <row r="224" spans="1:7" ht="20.100000000000001" customHeight="1">
      <c r="A224" s="464" t="s">
        <v>136</v>
      </c>
      <c r="B224" s="6" t="s">
        <v>640</v>
      </c>
      <c r="C224" s="202"/>
      <c r="D224" s="202"/>
      <c r="E224" s="210">
        <f t="shared" si="7"/>
        <v>0</v>
      </c>
      <c r="F224" s="202"/>
      <c r="G224" s="210">
        <f>+D224-F224</f>
        <v>0</v>
      </c>
    </row>
    <row r="225" spans="1:7" ht="20.100000000000001" customHeight="1">
      <c r="A225" s="464">
        <v>900</v>
      </c>
      <c r="B225" s="6" t="s">
        <v>121</v>
      </c>
      <c r="C225" s="202"/>
      <c r="D225" s="202"/>
      <c r="E225" s="210">
        <f t="shared" si="7"/>
        <v>0</v>
      </c>
      <c r="F225" s="202"/>
      <c r="G225" s="210">
        <f>+D225-F225</f>
        <v>0</v>
      </c>
    </row>
    <row r="226" spans="1:7" ht="20.100000000000001" customHeight="1">
      <c r="A226" s="285">
        <v>460400</v>
      </c>
      <c r="B226" s="8" t="s">
        <v>662</v>
      </c>
      <c r="C226" s="210"/>
      <c r="D226" s="210"/>
      <c r="E226" s="210"/>
      <c r="F226" s="210"/>
      <c r="G226" s="210"/>
    </row>
    <row r="227" spans="1:7" ht="20.100000000000001" customHeight="1">
      <c r="A227" s="464">
        <v>100</v>
      </c>
      <c r="B227" s="6" t="s">
        <v>639</v>
      </c>
      <c r="C227" s="202"/>
      <c r="D227" s="202"/>
      <c r="E227" s="210">
        <f t="shared" si="7"/>
        <v>0</v>
      </c>
      <c r="F227" s="202"/>
      <c r="G227" s="210">
        <f>+D227-F227</f>
        <v>0</v>
      </c>
    </row>
    <row r="228" spans="1:7" ht="20.100000000000001" customHeight="1">
      <c r="A228" s="464" t="s">
        <v>136</v>
      </c>
      <c r="B228" s="6" t="s">
        <v>640</v>
      </c>
      <c r="C228" s="202"/>
      <c r="D228" s="202"/>
      <c r="E228" s="210">
        <f t="shared" si="7"/>
        <v>0</v>
      </c>
      <c r="F228" s="202"/>
      <c r="G228" s="210">
        <f>+D228-F228</f>
        <v>0</v>
      </c>
    </row>
    <row r="229" spans="1:7" ht="20.100000000000001" customHeight="1">
      <c r="A229" s="464">
        <v>900</v>
      </c>
      <c r="B229" s="6" t="s">
        <v>121</v>
      </c>
      <c r="C229" s="202"/>
      <c r="D229" s="202"/>
      <c r="E229" s="210">
        <f t="shared" si="7"/>
        <v>0</v>
      </c>
      <c r="F229" s="202"/>
      <c r="G229" s="210">
        <f>+D229-F229</f>
        <v>0</v>
      </c>
    </row>
    <row r="230" spans="1:7" ht="20.100000000000001" customHeight="1">
      <c r="A230" s="285">
        <v>460440</v>
      </c>
      <c r="B230" s="8" t="s">
        <v>663</v>
      </c>
      <c r="C230" s="210"/>
      <c r="D230" s="210"/>
      <c r="E230" s="210"/>
      <c r="F230" s="210"/>
      <c r="G230" s="210"/>
    </row>
    <row r="231" spans="1:7" ht="20.100000000000001" customHeight="1">
      <c r="A231" s="464">
        <v>100</v>
      </c>
      <c r="B231" s="6" t="s">
        <v>639</v>
      </c>
      <c r="C231" s="202"/>
      <c r="D231" s="202"/>
      <c r="E231" s="210">
        <f t="shared" si="7"/>
        <v>0</v>
      </c>
      <c r="F231" s="202"/>
      <c r="G231" s="210">
        <f>+D231-F231</f>
        <v>0</v>
      </c>
    </row>
    <row r="232" spans="1:7" ht="20.100000000000001" customHeight="1">
      <c r="A232" s="464" t="s">
        <v>136</v>
      </c>
      <c r="B232" s="6" t="s">
        <v>640</v>
      </c>
      <c r="C232" s="202"/>
      <c r="D232" s="202"/>
      <c r="E232" s="210">
        <f t="shared" si="7"/>
        <v>0</v>
      </c>
      <c r="F232" s="202"/>
      <c r="G232" s="210">
        <f>+D232-F232</f>
        <v>0</v>
      </c>
    </row>
    <row r="233" spans="1:7" ht="20.100000000000001" customHeight="1">
      <c r="A233" s="464">
        <v>900</v>
      </c>
      <c r="B233" s="6" t="s">
        <v>121</v>
      </c>
      <c r="C233" s="202"/>
      <c r="D233" s="202"/>
      <c r="E233" s="210">
        <f t="shared" si="7"/>
        <v>0</v>
      </c>
      <c r="F233" s="202"/>
      <c r="G233" s="210">
        <f>+D233-F233</f>
        <v>0</v>
      </c>
    </row>
    <row r="234" spans="1:7" ht="20.100000000000001" customHeight="1">
      <c r="A234" s="285">
        <v>460450</v>
      </c>
      <c r="B234" s="8" t="s">
        <v>37</v>
      </c>
      <c r="C234" s="210"/>
      <c r="D234" s="210"/>
      <c r="E234" s="210"/>
      <c r="F234" s="210"/>
      <c r="G234" s="210"/>
    </row>
    <row r="235" spans="1:7" ht="20.100000000000001" customHeight="1">
      <c r="A235" s="464">
        <v>100</v>
      </c>
      <c r="B235" s="6" t="s">
        <v>639</v>
      </c>
      <c r="C235" s="202"/>
      <c r="D235" s="202"/>
      <c r="E235" s="210">
        <f t="shared" si="7"/>
        <v>0</v>
      </c>
      <c r="F235" s="202"/>
      <c r="G235" s="210">
        <f>+D235-F235</f>
        <v>0</v>
      </c>
    </row>
    <row r="236" spans="1:7" ht="20.100000000000001" customHeight="1">
      <c r="A236" s="464" t="s">
        <v>136</v>
      </c>
      <c r="B236" s="6" t="s">
        <v>640</v>
      </c>
      <c r="C236" s="202"/>
      <c r="D236" s="202"/>
      <c r="E236" s="210">
        <f t="shared" si="7"/>
        <v>0</v>
      </c>
      <c r="F236" s="202"/>
      <c r="G236" s="210">
        <f>+D236-F236</f>
        <v>0</v>
      </c>
    </row>
    <row r="237" spans="1:7" ht="20.100000000000001" customHeight="1">
      <c r="A237" s="464">
        <v>900</v>
      </c>
      <c r="B237" s="6" t="s">
        <v>121</v>
      </c>
      <c r="C237" s="202"/>
      <c r="D237" s="202"/>
      <c r="E237" s="210">
        <f t="shared" si="7"/>
        <v>0</v>
      </c>
      <c r="F237" s="202"/>
      <c r="G237" s="210">
        <f>+D237-F237</f>
        <v>0</v>
      </c>
    </row>
    <row r="238" spans="1:7" ht="20.100000000000001" customHeight="1">
      <c r="A238" s="285">
        <v>470000</v>
      </c>
      <c r="B238" s="8" t="s">
        <v>38</v>
      </c>
      <c r="C238" s="210"/>
      <c r="D238" s="210"/>
      <c r="E238" s="210"/>
      <c r="F238" s="210"/>
      <c r="G238" s="210"/>
    </row>
    <row r="239" spans="1:7" ht="20.100000000000001" customHeight="1">
      <c r="A239" s="285">
        <v>470100</v>
      </c>
      <c r="B239" s="8" t="s">
        <v>39</v>
      </c>
      <c r="C239" s="210"/>
      <c r="D239" s="210"/>
      <c r="E239" s="210"/>
      <c r="F239" s="210"/>
      <c r="G239" s="210"/>
    </row>
    <row r="240" spans="1:7" ht="20.100000000000001" customHeight="1">
      <c r="A240" s="464">
        <v>100</v>
      </c>
      <c r="B240" s="6" t="s">
        <v>639</v>
      </c>
      <c r="C240" s="202"/>
      <c r="D240" s="202"/>
      <c r="E240" s="210">
        <f t="shared" si="7"/>
        <v>0</v>
      </c>
      <c r="F240" s="202"/>
      <c r="G240" s="210">
        <f>+D240-F240</f>
        <v>0</v>
      </c>
    </row>
    <row r="241" spans="1:7" ht="20.100000000000001" customHeight="1">
      <c r="A241" s="464" t="s">
        <v>136</v>
      </c>
      <c r="B241" s="6" t="s">
        <v>640</v>
      </c>
      <c r="C241" s="202"/>
      <c r="D241" s="202"/>
      <c r="E241" s="210">
        <f t="shared" si="7"/>
        <v>0</v>
      </c>
      <c r="F241" s="202"/>
      <c r="G241" s="210">
        <f>+D241-F241</f>
        <v>0</v>
      </c>
    </row>
    <row r="242" spans="1:7" ht="20.100000000000001" customHeight="1">
      <c r="A242" s="464">
        <v>900</v>
      </c>
      <c r="B242" s="6" t="s">
        <v>121</v>
      </c>
      <c r="C242" s="202"/>
      <c r="D242" s="202"/>
      <c r="E242" s="210">
        <f t="shared" si="7"/>
        <v>0</v>
      </c>
      <c r="F242" s="202"/>
      <c r="G242" s="210">
        <f>+D242-F242</f>
        <v>0</v>
      </c>
    </row>
    <row r="243" spans="1:7" ht="20.100000000000001" customHeight="1">
      <c r="A243" s="285">
        <v>470200</v>
      </c>
      <c r="B243" s="8" t="s">
        <v>40</v>
      </c>
      <c r="C243" s="210"/>
      <c r="D243" s="210"/>
      <c r="E243" s="210"/>
      <c r="F243" s="210"/>
      <c r="G243" s="210"/>
    </row>
    <row r="244" spans="1:7" ht="20.100000000000001" customHeight="1">
      <c r="A244" s="464">
        <v>100</v>
      </c>
      <c r="B244" s="6" t="s">
        <v>639</v>
      </c>
      <c r="C244" s="202"/>
      <c r="D244" s="202"/>
      <c r="E244" s="210">
        <f t="shared" si="7"/>
        <v>0</v>
      </c>
      <c r="F244" s="202"/>
      <c r="G244" s="210">
        <f>+D244-F244</f>
        <v>0</v>
      </c>
    </row>
    <row r="245" spans="1:7" ht="20.100000000000001" customHeight="1">
      <c r="A245" s="464" t="s">
        <v>136</v>
      </c>
      <c r="B245" s="6" t="s">
        <v>640</v>
      </c>
      <c r="C245" s="202"/>
      <c r="D245" s="202"/>
      <c r="E245" s="210">
        <f t="shared" si="7"/>
        <v>0</v>
      </c>
      <c r="F245" s="202"/>
      <c r="G245" s="210">
        <f>+D245-F245</f>
        <v>0</v>
      </c>
    </row>
    <row r="246" spans="1:7" ht="20.100000000000001" customHeight="1">
      <c r="A246" s="464">
        <v>900</v>
      </c>
      <c r="B246" s="6" t="s">
        <v>121</v>
      </c>
      <c r="C246" s="202"/>
      <c r="D246" s="202"/>
      <c r="E246" s="210">
        <f t="shared" si="7"/>
        <v>0</v>
      </c>
      <c r="F246" s="202"/>
      <c r="G246" s="210">
        <f>+D246-F246</f>
        <v>0</v>
      </c>
    </row>
    <row r="247" spans="1:7" ht="20.100000000000001" customHeight="1">
      <c r="A247" s="285">
        <v>470300</v>
      </c>
      <c r="B247" s="8" t="s">
        <v>41</v>
      </c>
      <c r="C247" s="210"/>
      <c r="D247" s="210"/>
      <c r="E247" s="210"/>
      <c r="F247" s="210"/>
      <c r="G247" s="210"/>
    </row>
    <row r="248" spans="1:7" ht="20.100000000000001" customHeight="1">
      <c r="A248" s="464">
        <v>100</v>
      </c>
      <c r="B248" s="6" t="s">
        <v>639</v>
      </c>
      <c r="C248" s="202"/>
      <c r="D248" s="202"/>
      <c r="E248" s="210">
        <f t="shared" si="7"/>
        <v>0</v>
      </c>
      <c r="F248" s="202"/>
      <c r="G248" s="210">
        <f>+D248-F248</f>
        <v>0</v>
      </c>
    </row>
    <row r="249" spans="1:7" ht="20.100000000000001" customHeight="1">
      <c r="A249" s="464" t="s">
        <v>136</v>
      </c>
      <c r="B249" s="6" t="s">
        <v>640</v>
      </c>
      <c r="C249" s="202"/>
      <c r="D249" s="202"/>
      <c r="E249" s="210">
        <f t="shared" si="7"/>
        <v>0</v>
      </c>
      <c r="F249" s="202"/>
      <c r="G249" s="210">
        <f>+D249-F249</f>
        <v>0</v>
      </c>
    </row>
    <row r="250" spans="1:7" ht="20.100000000000001" customHeight="1">
      <c r="A250" s="464">
        <v>900</v>
      </c>
      <c r="B250" s="6" t="s">
        <v>121</v>
      </c>
      <c r="C250" s="202"/>
      <c r="D250" s="202"/>
      <c r="E250" s="210">
        <f t="shared" si="7"/>
        <v>0</v>
      </c>
      <c r="F250" s="202"/>
      <c r="G250" s="210">
        <f>+D250-F250</f>
        <v>0</v>
      </c>
    </row>
    <row r="251" spans="1:7" ht="20.100000000000001" customHeight="1">
      <c r="A251" s="285">
        <v>470400</v>
      </c>
      <c r="B251" s="8" t="s">
        <v>42</v>
      </c>
      <c r="C251" s="210"/>
      <c r="D251" s="210"/>
      <c r="E251" s="210"/>
      <c r="F251" s="210"/>
      <c r="G251" s="210"/>
    </row>
    <row r="252" spans="1:7" ht="20.100000000000001" customHeight="1">
      <c r="A252" s="464">
        <v>100</v>
      </c>
      <c r="B252" s="6" t="s">
        <v>639</v>
      </c>
      <c r="C252" s="202"/>
      <c r="D252" s="202"/>
      <c r="E252" s="210">
        <f t="shared" si="7"/>
        <v>0</v>
      </c>
      <c r="F252" s="202"/>
      <c r="G252" s="210">
        <f>+D252-F252</f>
        <v>0</v>
      </c>
    </row>
    <row r="253" spans="1:7" ht="20.100000000000001" customHeight="1">
      <c r="A253" s="464" t="s">
        <v>136</v>
      </c>
      <c r="B253" s="6" t="s">
        <v>640</v>
      </c>
      <c r="C253" s="202"/>
      <c r="D253" s="202"/>
      <c r="E253" s="210">
        <f t="shared" si="7"/>
        <v>0</v>
      </c>
      <c r="F253" s="202"/>
      <c r="G253" s="210">
        <f>+D253-F253</f>
        <v>0</v>
      </c>
    </row>
    <row r="254" spans="1:7" ht="20.100000000000001" customHeight="1">
      <c r="A254" s="464">
        <v>900</v>
      </c>
      <c r="B254" s="6" t="s">
        <v>121</v>
      </c>
      <c r="C254" s="202"/>
      <c r="D254" s="202"/>
      <c r="E254" s="210">
        <f t="shared" si="7"/>
        <v>0</v>
      </c>
      <c r="F254" s="202"/>
      <c r="G254" s="210">
        <f>+D254-F254</f>
        <v>0</v>
      </c>
    </row>
    <row r="255" spans="1:7" ht="20.100000000000001" customHeight="1">
      <c r="A255" s="285">
        <v>480000</v>
      </c>
      <c r="B255" s="8" t="s">
        <v>43</v>
      </c>
      <c r="C255" s="246"/>
      <c r="D255" s="246"/>
      <c r="E255" s="246"/>
      <c r="F255" s="246"/>
      <c r="G255" s="246"/>
    </row>
    <row r="256" spans="1:7" ht="20.100000000000001" customHeight="1">
      <c r="A256" s="285">
        <v>480100</v>
      </c>
      <c r="B256" s="8" t="s">
        <v>44</v>
      </c>
      <c r="C256" s="246"/>
      <c r="D256" s="246"/>
      <c r="E256" s="246"/>
      <c r="F256" s="246"/>
      <c r="G256" s="246"/>
    </row>
    <row r="257" spans="1:7" ht="20.100000000000001" customHeight="1">
      <c r="A257" s="464">
        <v>100</v>
      </c>
      <c r="B257" s="6" t="s">
        <v>639</v>
      </c>
      <c r="C257" s="202"/>
      <c r="D257" s="202"/>
      <c r="E257" s="210">
        <f t="shared" ref="E257:E273" si="8">-C257+D257</f>
        <v>0</v>
      </c>
      <c r="F257" s="202"/>
      <c r="G257" s="210">
        <f>+D257-F257</f>
        <v>0</v>
      </c>
    </row>
    <row r="258" spans="1:7" ht="20.100000000000001" customHeight="1">
      <c r="A258" s="464" t="s">
        <v>136</v>
      </c>
      <c r="B258" s="6" t="s">
        <v>640</v>
      </c>
      <c r="C258" s="202"/>
      <c r="D258" s="202"/>
      <c r="E258" s="210">
        <f t="shared" si="8"/>
        <v>0</v>
      </c>
      <c r="F258" s="202"/>
      <c r="G258" s="210">
        <f>+D258-F258</f>
        <v>0</v>
      </c>
    </row>
    <row r="259" spans="1:7" ht="20.100000000000001" customHeight="1">
      <c r="A259" s="464">
        <v>900</v>
      </c>
      <c r="B259" s="6" t="s">
        <v>121</v>
      </c>
      <c r="C259" s="202"/>
      <c r="D259" s="202"/>
      <c r="E259" s="210">
        <f t="shared" si="8"/>
        <v>0</v>
      </c>
      <c r="F259" s="202"/>
      <c r="G259" s="210">
        <f>+D259-F259</f>
        <v>0</v>
      </c>
    </row>
    <row r="260" spans="1:7" ht="20.100000000000001" customHeight="1">
      <c r="A260" s="464"/>
      <c r="B260" s="6"/>
      <c r="C260" s="202"/>
      <c r="D260" s="202"/>
      <c r="E260" s="210"/>
      <c r="F260" s="202"/>
      <c r="G260" s="210"/>
    </row>
    <row r="261" spans="1:7" ht="20.100000000000001" customHeight="1">
      <c r="A261" s="464"/>
      <c r="B261" s="6"/>
      <c r="C261" s="1212" t="s">
        <v>934</v>
      </c>
      <c r="D261" s="202"/>
      <c r="E261" s="210"/>
      <c r="F261" s="202"/>
      <c r="G261" s="210"/>
    </row>
    <row r="262" spans="1:7" ht="20.100000000000001" customHeight="1">
      <c r="A262" s="285">
        <v>480200</v>
      </c>
      <c r="B262" s="8" t="s">
        <v>45</v>
      </c>
      <c r="C262" s="210"/>
      <c r="D262" s="210"/>
      <c r="E262" s="210"/>
      <c r="F262" s="210"/>
      <c r="G262" s="210"/>
    </row>
    <row r="263" spans="1:7" ht="20.100000000000001" customHeight="1">
      <c r="A263" s="464">
        <v>100</v>
      </c>
      <c r="B263" s="6" t="s">
        <v>639</v>
      </c>
      <c r="C263" s="202"/>
      <c r="D263" s="202"/>
      <c r="E263" s="210">
        <f t="shared" si="8"/>
        <v>0</v>
      </c>
      <c r="F263" s="202"/>
      <c r="G263" s="210">
        <f>+D263-F263</f>
        <v>0</v>
      </c>
    </row>
    <row r="264" spans="1:7" ht="20.100000000000001" customHeight="1">
      <c r="A264" s="464" t="s">
        <v>136</v>
      </c>
      <c r="B264" s="6" t="s">
        <v>640</v>
      </c>
      <c r="C264" s="202"/>
      <c r="D264" s="202"/>
      <c r="E264" s="210">
        <f t="shared" si="8"/>
        <v>0</v>
      </c>
      <c r="F264" s="202"/>
      <c r="G264" s="210">
        <f>+D264-F264</f>
        <v>0</v>
      </c>
    </row>
    <row r="265" spans="1:7" ht="20.100000000000001" customHeight="1">
      <c r="A265" s="464">
        <v>900</v>
      </c>
      <c r="B265" s="6" t="s">
        <v>121</v>
      </c>
      <c r="C265" s="202"/>
      <c r="D265" s="202"/>
      <c r="E265" s="210">
        <f t="shared" si="8"/>
        <v>0</v>
      </c>
      <c r="F265" s="202"/>
      <c r="G265" s="210">
        <f>+D265-F265</f>
        <v>0</v>
      </c>
    </row>
    <row r="266" spans="1:7" ht="20.100000000000001" customHeight="1">
      <c r="A266" s="285">
        <v>480300</v>
      </c>
      <c r="B266" s="8" t="s">
        <v>850</v>
      </c>
      <c r="C266" s="210"/>
      <c r="D266" s="210"/>
      <c r="E266" s="210"/>
      <c r="F266" s="210"/>
      <c r="G266" s="210"/>
    </row>
    <row r="267" spans="1:7" ht="20.100000000000001" customHeight="1">
      <c r="A267" s="464">
        <v>100</v>
      </c>
      <c r="B267" s="6" t="s">
        <v>639</v>
      </c>
      <c r="C267" s="202"/>
      <c r="D267" s="202"/>
      <c r="E267" s="210">
        <f t="shared" si="8"/>
        <v>0</v>
      </c>
      <c r="F267" s="202"/>
      <c r="G267" s="210">
        <f>+D267-F267</f>
        <v>0</v>
      </c>
    </row>
    <row r="268" spans="1:7" ht="20.100000000000001" customHeight="1">
      <c r="A268" s="464" t="s">
        <v>136</v>
      </c>
      <c r="B268" s="6" t="s">
        <v>640</v>
      </c>
      <c r="C268" s="202"/>
      <c r="D268" s="202"/>
      <c r="E268" s="210">
        <f t="shared" si="8"/>
        <v>0</v>
      </c>
      <c r="F268" s="202"/>
      <c r="G268" s="210">
        <f>+D268-F268</f>
        <v>0</v>
      </c>
    </row>
    <row r="269" spans="1:7" ht="20.100000000000001" customHeight="1">
      <c r="A269" s="464">
        <v>900</v>
      </c>
      <c r="B269" s="6" t="s">
        <v>121</v>
      </c>
      <c r="C269" s="202"/>
      <c r="D269" s="202"/>
      <c r="E269" s="210">
        <f t="shared" si="8"/>
        <v>0</v>
      </c>
      <c r="F269" s="202"/>
      <c r="G269" s="210">
        <f>+D269-F269</f>
        <v>0</v>
      </c>
    </row>
    <row r="270" spans="1:7" ht="20.100000000000001" customHeight="1">
      <c r="A270" s="285">
        <v>490000</v>
      </c>
      <c r="B270" s="8" t="s">
        <v>2591</v>
      </c>
      <c r="C270" s="210"/>
      <c r="D270" s="210"/>
      <c r="E270" s="210"/>
      <c r="F270" s="210"/>
      <c r="G270" s="210"/>
    </row>
    <row r="271" spans="1:7" ht="20.100000000000001" customHeight="1">
      <c r="A271" s="464">
        <v>610</v>
      </c>
      <c r="B271" s="6" t="s">
        <v>171</v>
      </c>
      <c r="C271" s="202"/>
      <c r="D271" s="202"/>
      <c r="E271" s="210">
        <f t="shared" si="8"/>
        <v>0</v>
      </c>
      <c r="F271" s="202"/>
      <c r="G271" s="210">
        <f>+D271-F271</f>
        <v>0</v>
      </c>
    </row>
    <row r="272" spans="1:7" ht="20.100000000000001" customHeight="1">
      <c r="A272" s="464">
        <v>620</v>
      </c>
      <c r="B272" s="6" t="s">
        <v>172</v>
      </c>
      <c r="C272" s="202"/>
      <c r="D272" s="202"/>
      <c r="E272" s="210">
        <f t="shared" si="8"/>
        <v>0</v>
      </c>
      <c r="F272" s="202"/>
      <c r="G272" s="210">
        <f>+D272-F272</f>
        <v>0</v>
      </c>
    </row>
    <row r="273" spans="1:7" ht="20.100000000000001" customHeight="1" thickBot="1">
      <c r="A273" s="285">
        <v>510000</v>
      </c>
      <c r="B273" s="8" t="s">
        <v>159</v>
      </c>
      <c r="C273" s="204"/>
      <c r="D273" s="204"/>
      <c r="E273" s="211">
        <f t="shared" si="8"/>
        <v>0</v>
      </c>
      <c r="F273" s="204"/>
      <c r="G273" s="211">
        <f>+D273-F273</f>
        <v>0</v>
      </c>
    </row>
    <row r="274" spans="1:7" ht="20.100000000000001" customHeight="1" thickBot="1">
      <c r="A274" s="285"/>
      <c r="B274" s="9" t="s">
        <v>851</v>
      </c>
      <c r="C274" s="211">
        <f>SUM(C46:C273)</f>
        <v>0</v>
      </c>
      <c r="D274" s="211">
        <f>SUM(D46:D273)</f>
        <v>0</v>
      </c>
      <c r="E274" s="211">
        <f>SUM(E46:E273)</f>
        <v>0</v>
      </c>
      <c r="F274" s="211">
        <f>SUM(F46:F273)</f>
        <v>0</v>
      </c>
      <c r="G274" s="211">
        <f>SUM(G46:G273)</f>
        <v>0</v>
      </c>
    </row>
    <row r="275" spans="1:7" ht="20.100000000000001" customHeight="1" thickBot="1">
      <c r="A275" s="285"/>
      <c r="B275" s="8" t="s">
        <v>614</v>
      </c>
      <c r="C275" s="211">
        <f>+C43-C274</f>
        <v>0</v>
      </c>
      <c r="D275" s="211">
        <f>+D43-D274</f>
        <v>0</v>
      </c>
      <c r="E275" s="211">
        <f>+E43-E274</f>
        <v>0</v>
      </c>
      <c r="F275" s="211">
        <f>+F43-F274</f>
        <v>0</v>
      </c>
      <c r="G275" s="211">
        <f>+G43+G274</f>
        <v>0</v>
      </c>
    </row>
    <row r="276" spans="1:7" ht="20.100000000000001" customHeight="1">
      <c r="A276" s="285"/>
      <c r="B276" s="8" t="s">
        <v>853</v>
      </c>
      <c r="C276" s="210"/>
      <c r="D276" s="210"/>
      <c r="E276" s="210"/>
      <c r="F276" s="210"/>
      <c r="G276" s="210"/>
    </row>
    <row r="277" spans="1:7" ht="20.100000000000001" customHeight="1">
      <c r="A277" s="285" t="s">
        <v>131</v>
      </c>
      <c r="B277" s="6" t="s">
        <v>135</v>
      </c>
      <c r="C277" s="202"/>
      <c r="D277" s="202"/>
      <c r="E277" s="210">
        <f t="shared" ref="E277:E288" si="9">-C277+D277</f>
        <v>0</v>
      </c>
      <c r="F277" s="202"/>
      <c r="G277" s="210">
        <f t="shared" ref="G277:G289" si="10">-D277+F277</f>
        <v>0</v>
      </c>
    </row>
    <row r="278" spans="1:7" ht="20.100000000000001" customHeight="1">
      <c r="A278" s="285" t="s">
        <v>131</v>
      </c>
      <c r="B278" s="6" t="s">
        <v>315</v>
      </c>
      <c r="C278" s="202"/>
      <c r="D278" s="202"/>
      <c r="E278" s="210">
        <f t="shared" si="9"/>
        <v>0</v>
      </c>
      <c r="F278" s="202"/>
      <c r="G278" s="210">
        <f t="shared" si="10"/>
        <v>0</v>
      </c>
    </row>
    <row r="279" spans="1:7" ht="20.100000000000001" customHeight="1">
      <c r="A279" s="285">
        <v>381050</v>
      </c>
      <c r="B279" s="6" t="s">
        <v>2590</v>
      </c>
      <c r="C279" s="202"/>
      <c r="D279" s="202"/>
      <c r="E279" s="210">
        <f t="shared" si="9"/>
        <v>0</v>
      </c>
      <c r="F279" s="202"/>
      <c r="G279" s="210">
        <f t="shared" si="10"/>
        <v>0</v>
      </c>
    </row>
    <row r="280" spans="1:7" ht="20.100000000000001" customHeight="1">
      <c r="A280" s="285">
        <v>381070</v>
      </c>
      <c r="B280" s="6" t="s">
        <v>371</v>
      </c>
      <c r="C280" s="202"/>
      <c r="D280" s="202"/>
      <c r="E280" s="210">
        <f t="shared" si="9"/>
        <v>0</v>
      </c>
      <c r="F280" s="202"/>
      <c r="G280" s="210">
        <f t="shared" si="10"/>
        <v>0</v>
      </c>
    </row>
    <row r="281" spans="1:7" ht="20.100000000000001" customHeight="1">
      <c r="A281" s="285">
        <v>382010</v>
      </c>
      <c r="B281" s="6" t="s">
        <v>854</v>
      </c>
      <c r="C281" s="202"/>
      <c r="D281" s="202"/>
      <c r="E281" s="210">
        <f t="shared" si="9"/>
        <v>0</v>
      </c>
      <c r="F281" s="202"/>
      <c r="G281" s="210">
        <f t="shared" si="10"/>
        <v>0</v>
      </c>
    </row>
    <row r="282" spans="1:7" ht="20.100000000000001" customHeight="1">
      <c r="A282" s="285">
        <v>383000</v>
      </c>
      <c r="B282" s="6" t="s">
        <v>855</v>
      </c>
      <c r="C282" s="202"/>
      <c r="D282" s="202"/>
      <c r="E282" s="210">
        <f t="shared" si="9"/>
        <v>0</v>
      </c>
      <c r="F282" s="202"/>
      <c r="G282" s="210">
        <f t="shared" si="10"/>
        <v>0</v>
      </c>
    </row>
    <row r="283" spans="1:7" ht="20.100000000000001" customHeight="1" thickBot="1">
      <c r="A283" s="285">
        <v>520000</v>
      </c>
      <c r="B283" s="6" t="s">
        <v>1225</v>
      </c>
      <c r="C283" s="204"/>
      <c r="D283" s="204"/>
      <c r="E283" s="211">
        <f t="shared" si="9"/>
        <v>0</v>
      </c>
      <c r="F283" s="204"/>
      <c r="G283" s="211">
        <f t="shared" si="10"/>
        <v>0</v>
      </c>
    </row>
    <row r="284" spans="1:7" ht="20.100000000000001" customHeight="1" thickBot="1">
      <c r="A284" s="285"/>
      <c r="B284" s="9" t="s">
        <v>179</v>
      </c>
      <c r="C284" s="211">
        <f>SUM(C277:C283)</f>
        <v>0</v>
      </c>
      <c r="D284" s="211">
        <f t="shared" ref="D284:G284" si="11">SUM(D277:D283)</f>
        <v>0</v>
      </c>
      <c r="E284" s="211">
        <f>SUM(E277:E283)</f>
        <v>0</v>
      </c>
      <c r="F284" s="211">
        <f>SUM(F277:F283)</f>
        <v>0</v>
      </c>
      <c r="G284" s="211">
        <f t="shared" si="11"/>
        <v>0</v>
      </c>
    </row>
    <row r="285" spans="1:7" ht="20.100000000000001" customHeight="1">
      <c r="A285" s="285"/>
      <c r="B285" s="8" t="s">
        <v>3340</v>
      </c>
      <c r="C285" s="202"/>
      <c r="D285" s="202"/>
      <c r="E285" s="210"/>
      <c r="F285" s="202"/>
      <c r="G285" s="210"/>
    </row>
    <row r="286" spans="1:7" ht="20.100000000000001" customHeight="1">
      <c r="A286" s="285">
        <v>384000</v>
      </c>
      <c r="B286" s="1201" t="s">
        <v>3193</v>
      </c>
      <c r="C286" s="202"/>
      <c r="D286" s="202"/>
      <c r="E286" s="210">
        <f t="shared" si="9"/>
        <v>0</v>
      </c>
      <c r="F286" s="202"/>
      <c r="G286" s="210">
        <f t="shared" si="10"/>
        <v>0</v>
      </c>
    </row>
    <row r="287" spans="1:7" ht="20.100000000000001" customHeight="1">
      <c r="A287" s="285">
        <v>385000</v>
      </c>
      <c r="B287" s="1201" t="s">
        <v>3193</v>
      </c>
      <c r="C287" s="202"/>
      <c r="D287" s="202"/>
      <c r="E287" s="210">
        <f t="shared" si="9"/>
        <v>0</v>
      </c>
      <c r="F287" s="202"/>
      <c r="G287" s="210">
        <f t="shared" si="10"/>
        <v>0</v>
      </c>
    </row>
    <row r="288" spans="1:7" ht="20.100000000000001" customHeight="1">
      <c r="A288" s="285">
        <v>524000</v>
      </c>
      <c r="B288" s="1201" t="s">
        <v>3194</v>
      </c>
      <c r="C288" s="202"/>
      <c r="D288" s="202"/>
      <c r="E288" s="210">
        <f t="shared" si="9"/>
        <v>0</v>
      </c>
      <c r="F288" s="202"/>
      <c r="G288" s="210">
        <f t="shared" si="10"/>
        <v>0</v>
      </c>
    </row>
    <row r="289" spans="1:14" ht="20.100000000000001" customHeight="1" thickBot="1">
      <c r="A289" s="285">
        <v>525000</v>
      </c>
      <c r="B289" s="1201" t="s">
        <v>3194</v>
      </c>
      <c r="C289" s="204"/>
      <c r="D289" s="204"/>
      <c r="E289" s="211">
        <f>-C289+D289</f>
        <v>0</v>
      </c>
      <c r="F289" s="204"/>
      <c r="G289" s="211">
        <f t="shared" si="10"/>
        <v>0</v>
      </c>
    </row>
    <row r="290" spans="1:14" ht="20.100000000000001" customHeight="1" thickBot="1">
      <c r="A290" s="285"/>
      <c r="B290" s="9" t="s">
        <v>3341</v>
      </c>
      <c r="C290" s="202">
        <f>SUM(C286:C289)</f>
        <v>0</v>
      </c>
      <c r="D290" s="202">
        <f t="shared" ref="D290:F290" si="12">SUM(D286:D289)</f>
        <v>0</v>
      </c>
      <c r="E290" s="202">
        <f>SUM(E286:E289)</f>
        <v>0</v>
      </c>
      <c r="F290" s="202">
        <f t="shared" si="12"/>
        <v>0</v>
      </c>
      <c r="G290" s="202">
        <f>SUM(G286:G289)</f>
        <v>0</v>
      </c>
    </row>
    <row r="291" spans="1:14" ht="20.100000000000001" customHeight="1">
      <c r="A291" s="285"/>
      <c r="B291" s="9" t="s">
        <v>120</v>
      </c>
      <c r="C291" s="229">
        <f>+C275+C284+C290</f>
        <v>0</v>
      </c>
      <c r="D291" s="229">
        <f>+D275+D284+D290</f>
        <v>0</v>
      </c>
      <c r="E291" s="229">
        <f>+E275+E284+E290</f>
        <v>0</v>
      </c>
      <c r="F291" s="229">
        <f t="shared" ref="F291:G291" si="13">+F275+F284+F290</f>
        <v>0</v>
      </c>
      <c r="G291" s="229">
        <f t="shared" si="13"/>
        <v>0</v>
      </c>
    </row>
    <row r="292" spans="1:14" ht="32.1" customHeight="1">
      <c r="A292" s="226"/>
      <c r="B292" s="244" t="str">
        <f>+'GOVERMENTAL FUNDS-OPERATING(16)'!C58</f>
        <v>Fund balances - June 30, 2025, as previously reported</v>
      </c>
      <c r="C292" s="210"/>
      <c r="D292" s="210"/>
      <c r="E292" s="210"/>
      <c r="F292" s="202"/>
      <c r="G292" s="210"/>
    </row>
    <row r="293" spans="1:14" ht="32.1" customHeight="1">
      <c r="A293" s="226"/>
      <c r="B293" s="203" t="s">
        <v>3122</v>
      </c>
      <c r="C293" s="210"/>
      <c r="D293" s="210"/>
      <c r="E293" s="210"/>
      <c r="F293" s="202"/>
      <c r="G293" s="210"/>
    </row>
    <row r="294" spans="1:14" ht="32.1" customHeight="1">
      <c r="A294" s="226"/>
      <c r="B294" s="203" t="s">
        <v>3125</v>
      </c>
      <c r="C294" s="210"/>
      <c r="D294" s="210"/>
      <c r="E294" s="210"/>
      <c r="F294" s="202"/>
      <c r="G294" s="210"/>
    </row>
    <row r="295" spans="1:14" ht="20.100000000000001" customHeight="1" thickBot="1">
      <c r="A295" s="226"/>
      <c r="B295" s="196" t="s">
        <v>3124</v>
      </c>
      <c r="C295" s="210"/>
      <c r="D295" s="210"/>
      <c r="E295" s="210"/>
      <c r="F295" s="204"/>
      <c r="G295" s="210"/>
    </row>
    <row r="296" spans="1:14" ht="33" customHeight="1" thickBot="1">
      <c r="A296" s="226"/>
      <c r="B296" s="1148" t="s">
        <v>3148</v>
      </c>
      <c r="C296" s="210"/>
      <c r="D296" s="210"/>
      <c r="E296" s="210"/>
      <c r="F296" s="210">
        <f>SUM(F292:F295)</f>
        <v>0</v>
      </c>
      <c r="G296" s="210"/>
    </row>
    <row r="297" spans="1:14" ht="20.100000000000001" customHeight="1" thickBot="1">
      <c r="A297" s="226"/>
      <c r="B297" s="201" t="str">
        <f>+'GOVERMENTAL FUNDS-OPERATING(16)'!C64</f>
        <v>Fund balances - June 30, 2026</v>
      </c>
      <c r="C297" s="210"/>
      <c r="D297" s="210"/>
      <c r="E297" s="210"/>
      <c r="F297" s="213">
        <f>+F291+F296</f>
        <v>0</v>
      </c>
      <c r="G297" s="210"/>
    </row>
    <row r="298" spans="1:14" ht="20.100000000000001" customHeight="1" thickTop="1">
      <c r="B298" s="196"/>
    </row>
    <row r="299" spans="1:14" ht="20.100000000000001" customHeight="1">
      <c r="B299" s="1177" t="s">
        <v>3556</v>
      </c>
      <c r="C299" s="196"/>
      <c r="D299" s="196"/>
      <c r="E299" s="196"/>
      <c r="F299" s="202"/>
      <c r="G299" s="196"/>
    </row>
    <row r="300" spans="1:14" ht="20.100000000000001" customHeight="1">
      <c r="B300" s="196"/>
      <c r="D300" s="196"/>
      <c r="E300" s="196"/>
      <c r="F300" s="196"/>
      <c r="G300" s="196"/>
    </row>
    <row r="301" spans="1:14" ht="20.100000000000001" customHeight="1">
      <c r="C301" s="550" t="s">
        <v>935</v>
      </c>
      <c r="D301" s="1178"/>
      <c r="E301" s="1178"/>
      <c r="F301" s="1178"/>
      <c r="G301" s="1178"/>
      <c r="H301" s="1178"/>
      <c r="I301" s="1178"/>
      <c r="J301" s="1178"/>
      <c r="K301" s="1178"/>
      <c r="L301" s="1178"/>
      <c r="M301" s="1178"/>
      <c r="N301" s="1178"/>
    </row>
    <row r="302" spans="1:14" ht="20.100000000000001" customHeight="1">
      <c r="B302" s="196"/>
      <c r="D302" s="196"/>
      <c r="E302" s="196"/>
      <c r="F302" s="196"/>
      <c r="G302" s="196"/>
    </row>
    <row r="303" spans="1:14" ht="20.100000000000001" customHeight="1">
      <c r="B303" s="196"/>
      <c r="C303" s="196"/>
      <c r="D303" s="196"/>
      <c r="E303" s="196"/>
      <c r="F303" s="196"/>
      <c r="G303" s="196"/>
    </row>
    <row r="304" spans="1:14" ht="20.100000000000001" customHeight="1">
      <c r="B304" s="196"/>
      <c r="C304" s="196"/>
      <c r="D304" s="196"/>
      <c r="E304" s="196"/>
      <c r="F304" s="196"/>
      <c r="G304" s="196"/>
    </row>
    <row r="305" spans="2:7" ht="20.100000000000001" customHeight="1">
      <c r="B305" s="196"/>
      <c r="C305" s="196"/>
      <c r="D305" s="196"/>
      <c r="E305" s="196"/>
      <c r="F305" s="196"/>
      <c r="G305" s="196"/>
    </row>
    <row r="306" spans="2:7" ht="20.100000000000001" customHeight="1">
      <c r="B306" s="196"/>
      <c r="C306" s="196"/>
      <c r="D306" s="196"/>
      <c r="E306" s="196"/>
      <c r="F306" s="196"/>
      <c r="G306" s="196"/>
    </row>
    <row r="307" spans="2:7" ht="20.100000000000001" customHeight="1">
      <c r="B307" s="196"/>
      <c r="C307" s="196"/>
      <c r="D307" s="196"/>
      <c r="E307" s="196"/>
      <c r="F307" s="196"/>
      <c r="G307" s="196"/>
    </row>
    <row r="308" spans="2:7" ht="20.100000000000001" customHeight="1">
      <c r="B308" s="196"/>
      <c r="C308" s="196"/>
      <c r="D308" s="196"/>
      <c r="E308" s="196"/>
      <c r="F308" s="196"/>
      <c r="G308" s="196"/>
    </row>
    <row r="309" spans="2:7" ht="20.100000000000001" customHeight="1">
      <c r="B309" s="196"/>
      <c r="C309" s="196"/>
      <c r="D309" s="196"/>
      <c r="E309" s="196"/>
      <c r="F309" s="196"/>
      <c r="G309" s="196"/>
    </row>
    <row r="310" spans="2:7" ht="20.100000000000001" customHeight="1">
      <c r="B310" s="196"/>
      <c r="C310" s="196"/>
      <c r="D310" s="196"/>
      <c r="E310" s="196"/>
      <c r="F310" s="196"/>
      <c r="G310" s="196"/>
    </row>
    <row r="311" spans="2:7" ht="20.100000000000001" customHeight="1">
      <c r="B311" s="196"/>
      <c r="C311" s="196"/>
      <c r="D311" s="196"/>
      <c r="E311" s="196"/>
      <c r="F311" s="196"/>
      <c r="G311" s="196"/>
    </row>
    <row r="312" spans="2:7" ht="20.100000000000001" customHeight="1">
      <c r="B312" s="196"/>
      <c r="C312" s="196"/>
      <c r="D312" s="196"/>
      <c r="E312" s="196"/>
      <c r="F312" s="196"/>
      <c r="G312" s="196"/>
    </row>
    <row r="313" spans="2:7" ht="20.100000000000001" customHeight="1">
      <c r="B313" s="196"/>
      <c r="C313" s="196"/>
      <c r="D313" s="196"/>
      <c r="E313" s="196"/>
      <c r="F313" s="196"/>
      <c r="G313" s="196"/>
    </row>
    <row r="314" spans="2:7" ht="15">
      <c r="B314" s="196"/>
      <c r="C314" s="196"/>
      <c r="D314" s="196"/>
      <c r="E314" s="196"/>
      <c r="F314" s="196"/>
      <c r="G314" s="196"/>
    </row>
    <row r="315" spans="2:7" ht="15">
      <c r="B315" s="196"/>
      <c r="C315" s="196"/>
      <c r="D315" s="196"/>
      <c r="E315" s="196"/>
      <c r="F315" s="196"/>
      <c r="G315" s="196"/>
    </row>
    <row r="316" spans="2:7" ht="15">
      <c r="B316" s="196"/>
      <c r="C316" s="196"/>
      <c r="D316" s="196"/>
      <c r="E316" s="196"/>
      <c r="F316" s="196"/>
      <c r="G316" s="196"/>
    </row>
    <row r="317" spans="2:7" ht="15">
      <c r="B317" s="196"/>
      <c r="C317" s="196"/>
      <c r="D317" s="196"/>
      <c r="E317" s="196"/>
      <c r="F317" s="196"/>
      <c r="G317" s="196"/>
    </row>
    <row r="318" spans="2:7" ht="15">
      <c r="B318" s="196"/>
      <c r="C318" s="196"/>
      <c r="D318" s="196"/>
      <c r="E318" s="196"/>
      <c r="F318" s="196"/>
      <c r="G318" s="196"/>
    </row>
    <row r="319" spans="2:7" ht="15">
      <c r="B319" s="196"/>
      <c r="C319" s="196"/>
      <c r="D319" s="196"/>
      <c r="E319" s="196"/>
      <c r="F319" s="196"/>
      <c r="G319" s="196"/>
    </row>
    <row r="320" spans="2:7" ht="15">
      <c r="B320" s="196"/>
      <c r="C320" s="196"/>
      <c r="D320" s="196"/>
      <c r="E320" s="196"/>
      <c r="F320" s="196"/>
      <c r="G320" s="196"/>
    </row>
    <row r="321" spans="2:7" ht="15">
      <c r="B321" s="196"/>
      <c r="C321" s="196"/>
      <c r="D321" s="196"/>
      <c r="E321" s="196"/>
      <c r="F321" s="196"/>
      <c r="G321" s="196"/>
    </row>
    <row r="322" spans="2:7" ht="15">
      <c r="B322" s="196"/>
      <c r="C322" s="196"/>
      <c r="D322" s="196"/>
      <c r="E322" s="196"/>
      <c r="F322" s="196"/>
      <c r="G322" s="196"/>
    </row>
    <row r="323" spans="2:7" ht="15">
      <c r="B323" s="196"/>
      <c r="C323" s="196"/>
      <c r="D323" s="196"/>
      <c r="E323" s="196"/>
      <c r="F323" s="196"/>
      <c r="G323" s="196"/>
    </row>
    <row r="324" spans="2:7" ht="15">
      <c r="B324" s="196"/>
      <c r="C324" s="196"/>
      <c r="D324" s="196"/>
      <c r="E324" s="196"/>
      <c r="F324" s="196"/>
      <c r="G324" s="196"/>
    </row>
    <row r="325" spans="2:7" ht="15">
      <c r="B325" s="196"/>
      <c r="C325" s="196"/>
      <c r="D325" s="196"/>
      <c r="E325" s="196"/>
      <c r="F325" s="196"/>
      <c r="G325" s="196"/>
    </row>
    <row r="326" spans="2:7" ht="15">
      <c r="B326" s="196"/>
      <c r="C326" s="196"/>
      <c r="D326" s="196"/>
      <c r="E326" s="196"/>
      <c r="F326" s="196"/>
      <c r="G326" s="196"/>
    </row>
    <row r="327" spans="2:7" ht="15">
      <c r="B327" s="196"/>
      <c r="C327" s="196"/>
      <c r="D327" s="196"/>
      <c r="E327" s="196"/>
      <c r="F327" s="196"/>
      <c r="G327" s="196"/>
    </row>
    <row r="328" spans="2:7" ht="15">
      <c r="B328" s="196"/>
      <c r="C328" s="196"/>
      <c r="D328" s="196"/>
      <c r="E328" s="196"/>
      <c r="F328" s="196"/>
      <c r="G328" s="196"/>
    </row>
    <row r="329" spans="2:7" ht="15">
      <c r="B329" s="196"/>
      <c r="C329" s="196"/>
      <c r="D329" s="196"/>
      <c r="E329" s="196"/>
      <c r="F329" s="196"/>
      <c r="G329" s="196"/>
    </row>
    <row r="330" spans="2:7" ht="15">
      <c r="B330" s="196"/>
      <c r="C330" s="196"/>
      <c r="D330" s="196"/>
      <c r="E330" s="196"/>
      <c r="F330" s="196"/>
      <c r="G330" s="196"/>
    </row>
    <row r="331" spans="2:7" ht="15">
      <c r="B331" s="196"/>
      <c r="C331" s="196"/>
      <c r="D331" s="196"/>
      <c r="E331" s="196"/>
      <c r="F331" s="196"/>
      <c r="G331" s="196"/>
    </row>
    <row r="332" spans="2:7" ht="15">
      <c r="B332" s="196"/>
      <c r="C332" s="196"/>
      <c r="D332" s="196"/>
      <c r="E332" s="196"/>
      <c r="F332" s="196"/>
      <c r="G332" s="196"/>
    </row>
    <row r="333" spans="2:7" ht="15">
      <c r="B333" s="196"/>
      <c r="C333" s="196"/>
      <c r="D333" s="196"/>
      <c r="E333" s="196"/>
      <c r="F333" s="196"/>
      <c r="G333" s="196"/>
    </row>
    <row r="334" spans="2:7" ht="15">
      <c r="B334" s="196"/>
      <c r="C334" s="196"/>
      <c r="D334" s="196"/>
      <c r="E334" s="196"/>
      <c r="F334" s="196"/>
      <c r="G334" s="196"/>
    </row>
    <row r="335" spans="2:7" ht="15">
      <c r="B335" s="196"/>
      <c r="C335" s="196"/>
      <c r="D335" s="196"/>
      <c r="E335" s="196"/>
      <c r="F335" s="196"/>
      <c r="G335" s="196"/>
    </row>
    <row r="336" spans="2:7" ht="15">
      <c r="B336" s="196"/>
      <c r="C336" s="196"/>
      <c r="D336" s="196"/>
      <c r="E336" s="196"/>
      <c r="F336" s="196"/>
      <c r="G336" s="196"/>
    </row>
    <row r="337" spans="2:7" ht="15">
      <c r="B337" s="196"/>
      <c r="C337" s="196"/>
      <c r="D337" s="196"/>
      <c r="E337" s="196"/>
      <c r="F337" s="196"/>
      <c r="G337" s="196"/>
    </row>
    <row r="338" spans="2:7" ht="15">
      <c r="B338" s="196"/>
      <c r="C338" s="196"/>
      <c r="D338" s="196"/>
      <c r="E338" s="196"/>
      <c r="F338" s="196"/>
      <c r="G338" s="196"/>
    </row>
    <row r="339" spans="2:7" ht="15">
      <c r="B339" s="196"/>
      <c r="C339" s="196"/>
      <c r="D339" s="196"/>
      <c r="E339" s="196"/>
      <c r="F339" s="196"/>
      <c r="G339" s="196"/>
    </row>
    <row r="340" spans="2:7" ht="15">
      <c r="B340" s="196"/>
      <c r="C340" s="196"/>
      <c r="D340" s="196"/>
      <c r="E340" s="196"/>
      <c r="F340" s="196"/>
      <c r="G340" s="196"/>
    </row>
    <row r="341" spans="2:7" ht="15">
      <c r="B341" s="196"/>
      <c r="C341" s="196"/>
      <c r="D341" s="196"/>
      <c r="E341" s="196"/>
      <c r="F341" s="196"/>
      <c r="G341" s="196"/>
    </row>
    <row r="342" spans="2:7" ht="15">
      <c r="B342" s="196"/>
      <c r="C342" s="196"/>
      <c r="D342" s="196"/>
      <c r="E342" s="196"/>
      <c r="F342" s="196"/>
      <c r="G342" s="196"/>
    </row>
    <row r="343" spans="2:7" ht="15">
      <c r="B343" s="196"/>
      <c r="C343" s="196"/>
      <c r="D343" s="196"/>
      <c r="E343" s="196"/>
      <c r="F343" s="196"/>
      <c r="G343" s="196"/>
    </row>
    <row r="344" spans="2:7" ht="15">
      <c r="B344" s="196"/>
      <c r="C344" s="196"/>
      <c r="D344" s="196"/>
      <c r="E344" s="196"/>
      <c r="F344" s="196"/>
      <c r="G344" s="196"/>
    </row>
    <row r="345" spans="2:7" ht="15">
      <c r="B345" s="196"/>
      <c r="C345" s="196"/>
      <c r="D345" s="196"/>
      <c r="E345" s="196"/>
      <c r="F345" s="196"/>
      <c r="G345" s="196"/>
    </row>
    <row r="346" spans="2:7" ht="15">
      <c r="B346" s="196"/>
      <c r="C346" s="196"/>
      <c r="D346" s="196"/>
      <c r="E346" s="196"/>
      <c r="F346" s="196"/>
      <c r="G346" s="196"/>
    </row>
    <row r="347" spans="2:7" ht="15">
      <c r="B347" s="196"/>
      <c r="C347" s="196"/>
      <c r="D347" s="196"/>
      <c r="E347" s="196"/>
      <c r="F347" s="196"/>
      <c r="G347" s="196"/>
    </row>
    <row r="348" spans="2:7" ht="15">
      <c r="B348" s="196"/>
      <c r="C348" s="196"/>
      <c r="D348" s="196"/>
      <c r="E348" s="196"/>
      <c r="F348" s="196"/>
      <c r="G348" s="196"/>
    </row>
    <row r="349" spans="2:7" ht="15">
      <c r="B349" s="196"/>
      <c r="C349" s="196"/>
      <c r="D349" s="196"/>
      <c r="E349" s="196"/>
      <c r="F349" s="196"/>
      <c r="G349" s="196"/>
    </row>
    <row r="350" spans="2:7" ht="15">
      <c r="B350" s="196"/>
      <c r="C350" s="196"/>
      <c r="D350" s="196"/>
      <c r="E350" s="196"/>
      <c r="F350" s="196"/>
      <c r="G350" s="196"/>
    </row>
    <row r="351" spans="2:7" ht="15">
      <c r="B351" s="196"/>
      <c r="C351" s="196"/>
      <c r="D351" s="196"/>
      <c r="E351" s="196"/>
      <c r="F351" s="196"/>
      <c r="G351" s="196"/>
    </row>
    <row r="352" spans="2:7" ht="15">
      <c r="B352" s="196"/>
      <c r="C352" s="196"/>
      <c r="D352" s="196"/>
      <c r="E352" s="196"/>
      <c r="F352" s="196"/>
      <c r="G352" s="196"/>
    </row>
    <row r="353" spans="2:7" ht="15">
      <c r="B353" s="196"/>
      <c r="C353" s="196"/>
      <c r="D353" s="196"/>
      <c r="E353" s="196"/>
      <c r="F353" s="196"/>
      <c r="G353" s="196"/>
    </row>
    <row r="354" spans="2:7" ht="15">
      <c r="B354" s="196"/>
      <c r="C354" s="196"/>
      <c r="D354" s="196"/>
      <c r="E354" s="196"/>
      <c r="F354" s="196"/>
      <c r="G354" s="196"/>
    </row>
    <row r="355" spans="2:7" ht="15">
      <c r="B355" s="196"/>
      <c r="C355" s="196"/>
      <c r="D355" s="196"/>
      <c r="E355" s="196"/>
      <c r="F355" s="196"/>
      <c r="G355" s="196"/>
    </row>
    <row r="356" spans="2:7" ht="15">
      <c r="B356" s="196"/>
      <c r="C356" s="196"/>
      <c r="D356" s="196"/>
      <c r="E356" s="196"/>
      <c r="F356" s="196"/>
      <c r="G356" s="196"/>
    </row>
    <row r="357" spans="2:7" ht="15">
      <c r="B357" s="196"/>
      <c r="C357" s="196"/>
      <c r="D357" s="196"/>
      <c r="E357" s="196"/>
      <c r="F357" s="196"/>
      <c r="G357" s="196"/>
    </row>
    <row r="358" spans="2:7" ht="15">
      <c r="B358" s="196"/>
      <c r="C358" s="196"/>
      <c r="D358" s="196"/>
      <c r="E358" s="196"/>
      <c r="F358" s="196"/>
      <c r="G358" s="196"/>
    </row>
    <row r="359" spans="2:7" ht="15">
      <c r="B359" s="196"/>
      <c r="C359" s="196"/>
      <c r="D359" s="196"/>
      <c r="E359" s="196"/>
      <c r="F359" s="196"/>
      <c r="G359" s="196"/>
    </row>
    <row r="360" spans="2:7" ht="15">
      <c r="B360" s="196"/>
      <c r="C360" s="196"/>
      <c r="D360" s="196"/>
      <c r="E360" s="196"/>
      <c r="F360" s="196"/>
      <c r="G360" s="196"/>
    </row>
    <row r="361" spans="2:7" ht="15">
      <c r="B361" s="196"/>
      <c r="C361" s="196"/>
      <c r="D361" s="196"/>
      <c r="E361" s="196"/>
      <c r="F361" s="196"/>
      <c r="G361" s="196"/>
    </row>
    <row r="362" spans="2:7" ht="15">
      <c r="B362" s="196"/>
      <c r="C362" s="196"/>
      <c r="D362" s="196"/>
      <c r="E362" s="196"/>
      <c r="F362" s="196"/>
      <c r="G362" s="196"/>
    </row>
    <row r="363" spans="2:7" ht="15">
      <c r="B363" s="196"/>
      <c r="C363" s="196"/>
      <c r="D363" s="196"/>
      <c r="E363" s="196"/>
      <c r="F363" s="196"/>
      <c r="G363" s="196"/>
    </row>
    <row r="364" spans="2:7" ht="15">
      <c r="B364" s="196"/>
      <c r="C364" s="196"/>
      <c r="D364" s="196"/>
      <c r="E364" s="196"/>
      <c r="F364" s="196"/>
      <c r="G364" s="196"/>
    </row>
    <row r="365" spans="2:7" ht="15">
      <c r="B365" s="196"/>
      <c r="C365" s="196"/>
      <c r="D365" s="196"/>
      <c r="E365" s="196"/>
      <c r="F365" s="196"/>
      <c r="G365" s="196"/>
    </row>
    <row r="366" spans="2:7" ht="15">
      <c r="B366" s="196"/>
      <c r="C366" s="196"/>
      <c r="D366" s="196"/>
      <c r="E366" s="196"/>
      <c r="F366" s="196"/>
      <c r="G366" s="196"/>
    </row>
    <row r="367" spans="2:7" ht="15">
      <c r="B367" s="196"/>
      <c r="C367" s="196"/>
      <c r="D367" s="196"/>
      <c r="E367" s="196"/>
      <c r="F367" s="196"/>
      <c r="G367" s="196"/>
    </row>
    <row r="368" spans="2:7" ht="15">
      <c r="B368" s="196"/>
      <c r="C368" s="196"/>
      <c r="D368" s="196"/>
      <c r="E368" s="196"/>
      <c r="F368" s="196"/>
      <c r="G368" s="196"/>
    </row>
    <row r="369" spans="2:7" ht="15">
      <c r="B369" s="196"/>
      <c r="C369" s="196"/>
      <c r="D369" s="196"/>
      <c r="E369" s="196"/>
      <c r="F369" s="196"/>
      <c r="G369" s="196"/>
    </row>
    <row r="370" spans="2:7" ht="15">
      <c r="B370" s="196"/>
      <c r="C370" s="196"/>
      <c r="D370" s="196"/>
      <c r="E370" s="196"/>
      <c r="F370" s="196"/>
      <c r="G370" s="196"/>
    </row>
    <row r="371" spans="2:7" ht="15">
      <c r="B371" s="196"/>
      <c r="C371" s="196"/>
      <c r="D371" s="196"/>
      <c r="E371" s="196"/>
      <c r="F371" s="196"/>
      <c r="G371" s="196"/>
    </row>
    <row r="372" spans="2:7" ht="15">
      <c r="B372" s="196"/>
      <c r="C372" s="196"/>
      <c r="D372" s="196"/>
      <c r="E372" s="196"/>
      <c r="F372" s="196"/>
      <c r="G372" s="196"/>
    </row>
    <row r="373" spans="2:7" ht="15">
      <c r="B373" s="196"/>
      <c r="C373" s="196"/>
      <c r="D373" s="196"/>
      <c r="E373" s="196"/>
      <c r="F373" s="196"/>
      <c r="G373" s="196"/>
    </row>
    <row r="374" spans="2:7" ht="15">
      <c r="B374" s="196"/>
      <c r="C374" s="196"/>
      <c r="D374" s="196"/>
      <c r="E374" s="196"/>
      <c r="F374" s="196"/>
      <c r="G374" s="196"/>
    </row>
    <row r="375" spans="2:7" ht="15">
      <c r="B375" s="196"/>
      <c r="C375" s="196"/>
      <c r="D375" s="196"/>
      <c r="E375" s="196"/>
      <c r="F375" s="196"/>
      <c r="G375" s="196"/>
    </row>
    <row r="376" spans="2:7" ht="15">
      <c r="B376" s="196"/>
      <c r="C376" s="196"/>
      <c r="D376" s="196"/>
      <c r="E376" s="196"/>
      <c r="F376" s="196"/>
      <c r="G376" s="196"/>
    </row>
    <row r="377" spans="2:7" ht="15">
      <c r="B377" s="196"/>
      <c r="C377" s="196"/>
      <c r="D377" s="196"/>
      <c r="E377" s="196"/>
      <c r="F377" s="196"/>
      <c r="G377" s="196"/>
    </row>
    <row r="378" spans="2:7" ht="15">
      <c r="B378" s="196"/>
      <c r="C378" s="196"/>
      <c r="D378" s="196"/>
      <c r="E378" s="196"/>
      <c r="F378" s="196"/>
      <c r="G378" s="196"/>
    </row>
    <row r="379" spans="2:7" ht="15">
      <c r="B379" s="196"/>
      <c r="C379" s="196"/>
      <c r="D379" s="196"/>
      <c r="E379" s="196"/>
      <c r="F379" s="196"/>
      <c r="G379" s="196"/>
    </row>
    <row r="380" spans="2:7" ht="15">
      <c r="B380" s="196"/>
      <c r="C380" s="196"/>
      <c r="D380" s="196"/>
      <c r="E380" s="196"/>
      <c r="F380" s="196"/>
      <c r="G380" s="196"/>
    </row>
    <row r="381" spans="2:7" ht="15">
      <c r="B381" s="196"/>
      <c r="C381" s="196"/>
      <c r="D381" s="196"/>
      <c r="E381" s="196"/>
      <c r="F381" s="196"/>
      <c r="G381" s="196"/>
    </row>
    <row r="382" spans="2:7" ht="15">
      <c r="B382" s="196"/>
      <c r="C382" s="196"/>
      <c r="D382" s="196"/>
      <c r="E382" s="196"/>
      <c r="F382" s="196"/>
      <c r="G382" s="196"/>
    </row>
    <row r="383" spans="2:7" ht="15">
      <c r="B383" s="196"/>
      <c r="C383" s="196"/>
      <c r="D383" s="196"/>
      <c r="E383" s="196"/>
      <c r="F383" s="196"/>
      <c r="G383" s="196"/>
    </row>
    <row r="384" spans="2:7" ht="15">
      <c r="B384" s="196"/>
      <c r="C384" s="196"/>
      <c r="D384" s="196"/>
      <c r="E384" s="196"/>
      <c r="F384" s="196"/>
      <c r="G384" s="196"/>
    </row>
    <row r="385" spans="2:7" ht="15">
      <c r="B385" s="196"/>
      <c r="C385" s="196"/>
      <c r="D385" s="196"/>
      <c r="E385" s="196"/>
      <c r="F385" s="196"/>
      <c r="G385" s="196"/>
    </row>
    <row r="386" spans="2:7" ht="15">
      <c r="B386" s="196"/>
      <c r="C386" s="196"/>
      <c r="D386" s="196"/>
      <c r="E386" s="196"/>
      <c r="F386" s="196"/>
      <c r="G386" s="196"/>
    </row>
    <row r="387" spans="2:7" ht="15">
      <c r="C387" s="196"/>
      <c r="D387" s="196"/>
      <c r="E387" s="196"/>
      <c r="F387" s="196"/>
      <c r="G387" s="196"/>
    </row>
  </sheetData>
  <sheetProtection algorithmName="SHA-512" hashValue="qhMzf9QVtXSvb1FfrVES9hWaAiWBW7NJO71Robzjaf8MlPFsofoAVDQvOJgRsoq0ETVRLKgs0iSZ6VHtRLoMxw==" saltValue="KhnDdDZKS2edMS0RGRDK+Q=="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1">
    <mergeCell ref="C8:E8"/>
  </mergeCells>
  <phoneticPr fontId="0" type="noConversion"/>
  <printOptions horizontalCentered="1" verticalCentered="1" gridLines="1"/>
  <pageMargins left="0" right="0" top="0.48" bottom="0.55000000000000004" header="0.5" footer="0.5"/>
  <pageSetup scale="61" fitToHeight="6" orientation="portrait" horizontalDpi="360" verticalDpi="360" r:id="rId2"/>
  <headerFooter alignWithMargins="0"/>
  <rowBreaks count="6" manualBreakCount="6">
    <brk id="61" max="16383" man="1"/>
    <brk id="111" max="16383" man="1"/>
    <brk id="165" max="16383" man="1"/>
    <brk id="212" max="16383" man="1"/>
    <brk id="254" max="16383" man="1"/>
    <brk id="301" max="16383" man="1"/>
  </rowBreaks>
  <ignoredErrors>
    <ignoredError sqref="B297 B292" unlockedFormula="1"/>
  </ignoredError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pageSetUpPr fitToPage="1"/>
  </sheetPr>
  <dimension ref="A2:AK129"/>
  <sheetViews>
    <sheetView zoomScaleNormal="100" workbookViewId="0">
      <pane xSplit="2" ySplit="9" topLeftCell="C10" activePane="bottomRight" state="frozen"/>
      <selection activeCell="AB30" sqref="AB30"/>
      <selection pane="topRight" activeCell="AB30" sqref="AB30"/>
      <selection pane="bottomLeft" activeCell="AB30" sqref="AB30"/>
      <selection pane="bottomRight" activeCell="AI6" sqref="AI6:AI8"/>
    </sheetView>
  </sheetViews>
  <sheetFormatPr defaultColWidth="8.85546875" defaultRowHeight="12.75"/>
  <cols>
    <col min="1" max="1" width="13.7109375" style="194" customWidth="1"/>
    <col min="2" max="2" width="45.7109375" style="194" customWidth="1"/>
    <col min="3" max="37" width="16.7109375" style="194" customWidth="1"/>
    <col min="38" max="16384" width="8.85546875" style="194"/>
  </cols>
  <sheetData>
    <row r="2" spans="1:37" ht="15.75">
      <c r="A2" s="2"/>
      <c r="B2" s="2"/>
      <c r="C2" s="462" t="str">
        <f>'GOVERNMENTAL FUNDS - BS(15)'!E7</f>
        <v>Fund #</v>
      </c>
      <c r="D2" s="10"/>
      <c r="E2" s="10"/>
      <c r="F2" s="10"/>
      <c r="G2" s="453"/>
      <c r="H2" s="462" t="str">
        <f>'GOVERNMENTAL FUNDS - BS(15)'!F7</f>
        <v>Fund #</v>
      </c>
      <c r="I2" s="10"/>
      <c r="J2" s="10"/>
      <c r="K2" s="10"/>
      <c r="L2" s="453"/>
      <c r="M2" s="462" t="str">
        <f>'GOVERNMENTAL FUNDS - BS(15)'!G7</f>
        <v>Fund #</v>
      </c>
      <c r="N2" s="10"/>
      <c r="O2" s="10"/>
      <c r="P2" s="10"/>
      <c r="Q2" s="453"/>
      <c r="R2" s="462" t="str">
        <f>'GOVERNMENTAL FUNDS - BS(15)'!H7</f>
        <v>Fund #</v>
      </c>
      <c r="S2" s="10"/>
      <c r="T2" s="10"/>
      <c r="U2" s="10"/>
      <c r="V2" s="453"/>
      <c r="W2" s="462" t="str">
        <f>'GOVERNMENTAL FUNDS - BS(15)'!I7</f>
        <v>Fund #</v>
      </c>
      <c r="X2" s="10"/>
      <c r="Y2" s="10"/>
      <c r="Z2" s="10"/>
      <c r="AA2" s="453"/>
      <c r="AB2" s="462" t="str">
        <f>'GOVERNMENTAL FUNDS - BS(15)'!J7</f>
        <v>Fund #</v>
      </c>
      <c r="AC2" s="10"/>
      <c r="AD2" s="10"/>
      <c r="AE2" s="10"/>
      <c r="AF2" s="453"/>
      <c r="AG2" s="462" t="str">
        <f>'GOVERNMENTAL FUNDS - BS(15)'!K7</f>
        <v>Fund #</v>
      </c>
      <c r="AH2" s="10"/>
      <c r="AI2" s="10"/>
      <c r="AJ2" s="10"/>
      <c r="AK2" s="453"/>
    </row>
    <row r="3" spans="1:37" ht="15.75">
      <c r="A3" s="2"/>
      <c r="B3" s="2"/>
      <c r="C3" s="462" t="str">
        <f>'GOVERNMENTAL FUNDS - BS(15)'!E8</f>
        <v>Fund Name</v>
      </c>
      <c r="D3" s="10"/>
      <c r="E3" s="10"/>
      <c r="F3" s="10"/>
      <c r="G3" s="453"/>
      <c r="H3" s="462" t="str">
        <f>'GOVERNMENTAL FUNDS - BS(15)'!F8</f>
        <v>Fund Name</v>
      </c>
      <c r="I3" s="10"/>
      <c r="J3" s="10"/>
      <c r="K3" s="10"/>
      <c r="L3" s="453"/>
      <c r="M3" s="462" t="str">
        <f>'GOVERNMENTAL FUNDS - BS(15)'!G8</f>
        <v>Fund Name</v>
      </c>
      <c r="N3" s="10"/>
      <c r="O3" s="10"/>
      <c r="P3" s="10"/>
      <c r="Q3" s="453"/>
      <c r="R3" s="462" t="str">
        <f>'GOVERNMENTAL FUNDS - BS(15)'!H8</f>
        <v>Fund Name</v>
      </c>
      <c r="S3" s="10"/>
      <c r="T3" s="10"/>
      <c r="U3" s="10"/>
      <c r="V3" s="453"/>
      <c r="W3" s="462" t="str">
        <f>'GOVERNMENTAL FUNDS - BS(15)'!I8</f>
        <v>Fund Name</v>
      </c>
      <c r="X3" s="10"/>
      <c r="Y3" s="10"/>
      <c r="Z3" s="10"/>
      <c r="AA3" s="453"/>
      <c r="AB3" s="462" t="str">
        <f>'GOVERNMENTAL FUNDS - BS(15)'!J8</f>
        <v>Fund Name</v>
      </c>
      <c r="AC3" s="10"/>
      <c r="AD3" s="10"/>
      <c r="AE3" s="10"/>
      <c r="AF3" s="453"/>
      <c r="AG3" s="462" t="str">
        <f>'GOVERNMENTAL FUNDS - BS(15)'!K8</f>
        <v>Fund Name</v>
      </c>
      <c r="AH3" s="10"/>
      <c r="AI3" s="10"/>
      <c r="AJ3" s="10"/>
      <c r="AK3" s="453"/>
    </row>
    <row r="4" spans="1:37" ht="15.75">
      <c r="A4" s="2"/>
      <c r="B4" s="2"/>
      <c r="C4" s="462"/>
      <c r="D4" s="10"/>
      <c r="E4" s="10"/>
      <c r="F4" s="10"/>
      <c r="G4" s="9"/>
      <c r="H4" s="462"/>
      <c r="I4" s="10"/>
      <c r="J4" s="10"/>
      <c r="K4" s="10"/>
      <c r="L4" s="9"/>
      <c r="M4" s="462"/>
      <c r="N4" s="10"/>
      <c r="O4" s="10"/>
      <c r="P4" s="10"/>
      <c r="Q4" s="9"/>
      <c r="R4" s="462"/>
      <c r="S4" s="10"/>
      <c r="T4" s="10"/>
      <c r="U4" s="10"/>
      <c r="V4" s="9"/>
      <c r="W4" s="462"/>
      <c r="X4" s="10"/>
      <c r="Y4" s="10"/>
      <c r="Z4" s="10"/>
      <c r="AA4" s="9"/>
      <c r="AB4" s="462"/>
      <c r="AC4" s="10"/>
      <c r="AD4" s="10"/>
      <c r="AE4" s="10"/>
      <c r="AF4" s="9"/>
      <c r="AG4" s="462"/>
      <c r="AH4" s="10"/>
      <c r="AI4" s="10"/>
      <c r="AJ4" s="10"/>
      <c r="AK4" s="9"/>
    </row>
    <row r="5" spans="1:37" ht="16.5" thickBot="1">
      <c r="A5" s="270"/>
      <c r="B5" s="270"/>
      <c r="C5" s="1353" t="s">
        <v>720</v>
      </c>
      <c r="D5" s="1353"/>
      <c r="E5" s="1353"/>
      <c r="F5" s="9"/>
      <c r="G5" s="9"/>
      <c r="H5" s="1353" t="s">
        <v>720</v>
      </c>
      <c r="I5" s="1353"/>
      <c r="J5" s="1353"/>
      <c r="K5" s="9"/>
      <c r="L5" s="9"/>
      <c r="M5" s="1353" t="s">
        <v>720</v>
      </c>
      <c r="N5" s="1353"/>
      <c r="O5" s="1353"/>
      <c r="P5" s="9"/>
      <c r="Q5" s="9"/>
      <c r="R5" s="1353" t="s">
        <v>720</v>
      </c>
      <c r="S5" s="1353"/>
      <c r="T5" s="1353"/>
      <c r="U5" s="9"/>
      <c r="V5" s="9"/>
      <c r="W5" s="1353" t="s">
        <v>720</v>
      </c>
      <c r="X5" s="1353"/>
      <c r="Y5" s="1353"/>
      <c r="Z5" s="9"/>
      <c r="AA5" s="9"/>
      <c r="AB5" s="1353" t="s">
        <v>720</v>
      </c>
      <c r="AC5" s="1353"/>
      <c r="AD5" s="1353"/>
      <c r="AE5" s="9"/>
      <c r="AF5" s="9"/>
      <c r="AG5" s="1353" t="s">
        <v>720</v>
      </c>
      <c r="AH5" s="1353"/>
      <c r="AI5" s="1353"/>
      <c r="AJ5" s="9"/>
      <c r="AK5" s="9"/>
    </row>
    <row r="6" spans="1:37" ht="15.75">
      <c r="A6" s="6"/>
      <c r="B6" s="6"/>
      <c r="E6" s="199" t="s">
        <v>727</v>
      </c>
      <c r="F6" s="9"/>
      <c r="G6" s="9" t="s">
        <v>727</v>
      </c>
      <c r="J6" s="199" t="s">
        <v>727</v>
      </c>
      <c r="K6" s="9"/>
      <c r="L6" s="9" t="s">
        <v>727</v>
      </c>
      <c r="O6" s="199" t="s">
        <v>727</v>
      </c>
      <c r="P6" s="9"/>
      <c r="Q6" s="9" t="s">
        <v>727</v>
      </c>
      <c r="T6" s="199" t="s">
        <v>727</v>
      </c>
      <c r="U6" s="9"/>
      <c r="V6" s="9" t="s">
        <v>727</v>
      </c>
      <c r="Y6" s="199" t="s">
        <v>727</v>
      </c>
      <c r="Z6" s="9"/>
      <c r="AA6" s="9" t="s">
        <v>727</v>
      </c>
      <c r="AD6" s="199" t="s">
        <v>727</v>
      </c>
      <c r="AE6" s="9"/>
      <c r="AF6" s="9" t="s">
        <v>727</v>
      </c>
      <c r="AI6" s="199" t="s">
        <v>727</v>
      </c>
      <c r="AJ6" s="9"/>
      <c r="AK6" s="9" t="s">
        <v>727</v>
      </c>
    </row>
    <row r="7" spans="1:37" ht="15.75">
      <c r="A7" s="9" t="s">
        <v>735</v>
      </c>
      <c r="B7" s="9"/>
      <c r="C7" s="9"/>
      <c r="D7" s="9"/>
      <c r="E7" s="9" t="s">
        <v>3212</v>
      </c>
      <c r="F7" s="9" t="s">
        <v>725</v>
      </c>
      <c r="G7" s="9" t="s">
        <v>3211</v>
      </c>
      <c r="H7" s="9"/>
      <c r="I7" s="9"/>
      <c r="J7" s="9" t="s">
        <v>3212</v>
      </c>
      <c r="K7" s="9" t="s">
        <v>725</v>
      </c>
      <c r="L7" s="9" t="s">
        <v>3211</v>
      </c>
      <c r="M7" s="9"/>
      <c r="N7" s="9"/>
      <c r="O7" s="9" t="s">
        <v>3212</v>
      </c>
      <c r="P7" s="9" t="s">
        <v>725</v>
      </c>
      <c r="Q7" s="9" t="s">
        <v>3211</v>
      </c>
      <c r="R7" s="9"/>
      <c r="S7" s="9"/>
      <c r="T7" s="9" t="s">
        <v>3212</v>
      </c>
      <c r="U7" s="9" t="s">
        <v>725</v>
      </c>
      <c r="V7" s="9" t="s">
        <v>3211</v>
      </c>
      <c r="W7" s="9"/>
      <c r="X7" s="9"/>
      <c r="Y7" s="9" t="s">
        <v>3212</v>
      </c>
      <c r="Z7" s="9" t="s">
        <v>725</v>
      </c>
      <c r="AA7" s="9" t="s">
        <v>3211</v>
      </c>
      <c r="AB7" s="9"/>
      <c r="AC7" s="9"/>
      <c r="AD7" s="9" t="s">
        <v>3212</v>
      </c>
      <c r="AE7" s="9" t="s">
        <v>725</v>
      </c>
      <c r="AF7" s="9" t="s">
        <v>3211</v>
      </c>
      <c r="AG7" s="9"/>
      <c r="AH7" s="9"/>
      <c r="AI7" s="9" t="s">
        <v>3212</v>
      </c>
      <c r="AJ7" s="9" t="s">
        <v>725</v>
      </c>
      <c r="AK7" s="9" t="s">
        <v>3211</v>
      </c>
    </row>
    <row r="8" spans="1:37" ht="16.5" thickBot="1">
      <c r="A8" s="449" t="s">
        <v>736</v>
      </c>
      <c r="B8" s="449" t="s">
        <v>737</v>
      </c>
      <c r="C8" s="449" t="s">
        <v>721</v>
      </c>
      <c r="D8" s="449" t="s">
        <v>722</v>
      </c>
      <c r="E8" s="449" t="s">
        <v>722</v>
      </c>
      <c r="F8" s="449" t="s">
        <v>726</v>
      </c>
      <c r="G8" s="449" t="s">
        <v>725</v>
      </c>
      <c r="H8" s="449" t="s">
        <v>721</v>
      </c>
      <c r="I8" s="449" t="s">
        <v>722</v>
      </c>
      <c r="J8" s="449" t="s">
        <v>722</v>
      </c>
      <c r="K8" s="449" t="s">
        <v>726</v>
      </c>
      <c r="L8" s="449" t="s">
        <v>725</v>
      </c>
      <c r="M8" s="449" t="s">
        <v>721</v>
      </c>
      <c r="N8" s="449" t="s">
        <v>722</v>
      </c>
      <c r="O8" s="449" t="s">
        <v>722</v>
      </c>
      <c r="P8" s="449" t="s">
        <v>726</v>
      </c>
      <c r="Q8" s="449" t="s">
        <v>725</v>
      </c>
      <c r="R8" s="449" t="s">
        <v>721</v>
      </c>
      <c r="S8" s="449" t="s">
        <v>722</v>
      </c>
      <c r="T8" s="449" t="s">
        <v>722</v>
      </c>
      <c r="U8" s="449" t="s">
        <v>726</v>
      </c>
      <c r="V8" s="449" t="s">
        <v>725</v>
      </c>
      <c r="W8" s="449" t="s">
        <v>721</v>
      </c>
      <c r="X8" s="449" t="s">
        <v>722</v>
      </c>
      <c r="Y8" s="449" t="s">
        <v>722</v>
      </c>
      <c r="Z8" s="449" t="s">
        <v>726</v>
      </c>
      <c r="AA8" s="449" t="s">
        <v>725</v>
      </c>
      <c r="AB8" s="449" t="s">
        <v>721</v>
      </c>
      <c r="AC8" s="449" t="s">
        <v>722</v>
      </c>
      <c r="AD8" s="449" t="s">
        <v>722</v>
      </c>
      <c r="AE8" s="449" t="s">
        <v>726</v>
      </c>
      <c r="AF8" s="449" t="s">
        <v>725</v>
      </c>
      <c r="AG8" s="449" t="s">
        <v>721</v>
      </c>
      <c r="AH8" s="449" t="s">
        <v>722</v>
      </c>
      <c r="AI8" s="449" t="s">
        <v>722</v>
      </c>
      <c r="AJ8" s="449" t="s">
        <v>726</v>
      </c>
      <c r="AK8" s="449" t="s">
        <v>725</v>
      </c>
    </row>
    <row r="9" spans="1:37" ht="21.95" customHeight="1">
      <c r="A9" s="284"/>
      <c r="B9" s="8" t="s">
        <v>153</v>
      </c>
      <c r="C9" s="467"/>
      <c r="D9" s="467"/>
      <c r="E9" s="467"/>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row>
    <row r="10" spans="1:37" ht="21.95" customHeight="1">
      <c r="A10" s="284"/>
      <c r="B10" s="8" t="s">
        <v>84</v>
      </c>
      <c r="C10" s="467"/>
      <c r="D10" s="467"/>
      <c r="E10" s="467"/>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row>
    <row r="11" spans="1:37" ht="21.95" customHeight="1">
      <c r="A11" s="285" t="s">
        <v>132</v>
      </c>
      <c r="B11" s="6" t="s">
        <v>85</v>
      </c>
      <c r="C11" s="231"/>
      <c r="D11" s="231"/>
      <c r="E11" s="234">
        <f>-C11+D11</f>
        <v>0</v>
      </c>
      <c r="F11" s="231"/>
      <c r="G11" s="234">
        <f>-D11+F11</f>
        <v>0</v>
      </c>
      <c r="H11" s="231"/>
      <c r="I11" s="231"/>
      <c r="J11" s="234">
        <f>-H11+I11</f>
        <v>0</v>
      </c>
      <c r="K11" s="231"/>
      <c r="L11" s="234">
        <f>-I11+K11</f>
        <v>0</v>
      </c>
      <c r="M11" s="231"/>
      <c r="N11" s="231"/>
      <c r="O11" s="234">
        <f>-M11+N11</f>
        <v>0</v>
      </c>
      <c r="P11" s="231"/>
      <c r="Q11" s="234">
        <f>-N11+P11</f>
        <v>0</v>
      </c>
      <c r="R11" s="231"/>
      <c r="S11" s="231"/>
      <c r="T11" s="234">
        <f>-R11+S11</f>
        <v>0</v>
      </c>
      <c r="U11" s="231"/>
      <c r="V11" s="234">
        <f>-S11+U11</f>
        <v>0</v>
      </c>
      <c r="W11" s="231"/>
      <c r="X11" s="231"/>
      <c r="Y11" s="234">
        <f>-W11+X11</f>
        <v>0</v>
      </c>
      <c r="Z11" s="231"/>
      <c r="AA11" s="234">
        <f>-X11+Z11</f>
        <v>0</v>
      </c>
      <c r="AB11" s="231"/>
      <c r="AC11" s="231"/>
      <c r="AD11" s="234">
        <f>-AB11+AC11</f>
        <v>0</v>
      </c>
      <c r="AE11" s="231"/>
      <c r="AF11" s="234">
        <f>-AC11+AE11</f>
        <v>0</v>
      </c>
      <c r="AG11" s="231"/>
      <c r="AH11" s="231"/>
      <c r="AI11" s="234">
        <f>-AG11+AH11</f>
        <v>0</v>
      </c>
      <c r="AJ11" s="231"/>
      <c r="AK11" s="234">
        <f>-AH11+AJ11</f>
        <v>0</v>
      </c>
    </row>
    <row r="12" spans="1:37" ht="21.95" customHeight="1">
      <c r="A12" s="285">
        <v>314140</v>
      </c>
      <c r="B12" s="6" t="s">
        <v>86</v>
      </c>
      <c r="D12" s="231"/>
      <c r="E12" s="234">
        <f t="shared" ref="E12:E38" si="0">-C12+D12</f>
        <v>0</v>
      </c>
      <c r="F12" s="231"/>
      <c r="G12" s="234">
        <f>-D12+F12</f>
        <v>0</v>
      </c>
      <c r="H12" s="231"/>
      <c r="I12" s="231"/>
      <c r="J12" s="234">
        <f t="shared" ref="J12:J38" si="1">-H12+I12</f>
        <v>0</v>
      </c>
      <c r="K12" s="231"/>
      <c r="L12" s="234">
        <f>-I12+K12</f>
        <v>0</v>
      </c>
      <c r="M12" s="231"/>
      <c r="N12" s="231"/>
      <c r="O12" s="234">
        <f t="shared" ref="O12:O38" si="2">-M12+N12</f>
        <v>0</v>
      </c>
      <c r="P12" s="231"/>
      <c r="Q12" s="234">
        <f>-N12+P12</f>
        <v>0</v>
      </c>
      <c r="R12" s="231"/>
      <c r="S12" s="231"/>
      <c r="T12" s="234">
        <f t="shared" ref="T12:T38" si="3">-R12+S12</f>
        <v>0</v>
      </c>
      <c r="U12" s="231"/>
      <c r="V12" s="234">
        <f>-S12+U12</f>
        <v>0</v>
      </c>
      <c r="W12" s="231"/>
      <c r="X12" s="231"/>
      <c r="Y12" s="234">
        <f t="shared" ref="Y12:Y38" si="4">-W12+X12</f>
        <v>0</v>
      </c>
      <c r="Z12" s="231"/>
      <c r="AA12" s="234">
        <f>-X12+Z12</f>
        <v>0</v>
      </c>
      <c r="AB12" s="231"/>
      <c r="AC12" s="231"/>
      <c r="AD12" s="234">
        <f t="shared" ref="AD12:AD38" si="5">-AB12+AC12</f>
        <v>0</v>
      </c>
      <c r="AE12" s="231"/>
      <c r="AF12" s="234">
        <f>-AC12+AE12</f>
        <v>0</v>
      </c>
      <c r="AG12" s="231"/>
      <c r="AH12" s="231"/>
      <c r="AI12" s="234">
        <f t="shared" ref="AI12:AI38" si="6">-AG12+AH12</f>
        <v>0</v>
      </c>
      <c r="AJ12" s="231"/>
      <c r="AK12" s="234">
        <f>-AH12+AJ12</f>
        <v>0</v>
      </c>
    </row>
    <row r="13" spans="1:37" ht="21.95" customHeight="1">
      <c r="A13" s="285"/>
      <c r="B13" s="8" t="s">
        <v>154</v>
      </c>
      <c r="C13" s="234"/>
      <c r="D13" s="234"/>
      <c r="E13" s="231"/>
      <c r="F13" s="234"/>
      <c r="G13" s="234"/>
      <c r="H13" s="234"/>
      <c r="I13" s="234"/>
      <c r="J13" s="231"/>
      <c r="K13" s="234"/>
      <c r="L13" s="234"/>
      <c r="M13" s="234"/>
      <c r="N13" s="234"/>
      <c r="O13" s="231"/>
      <c r="P13" s="234"/>
      <c r="Q13" s="234"/>
      <c r="R13" s="234"/>
      <c r="S13" s="234"/>
      <c r="T13" s="231"/>
      <c r="U13" s="234"/>
      <c r="V13" s="234"/>
      <c r="W13" s="234"/>
      <c r="X13" s="234"/>
      <c r="Y13" s="231"/>
      <c r="Z13" s="234"/>
      <c r="AA13" s="234"/>
      <c r="AB13" s="234"/>
      <c r="AC13" s="234"/>
      <c r="AD13" s="231"/>
      <c r="AE13" s="234"/>
      <c r="AF13" s="234"/>
      <c r="AG13" s="234"/>
      <c r="AH13" s="234"/>
      <c r="AI13" s="231"/>
      <c r="AJ13" s="234"/>
      <c r="AK13" s="234"/>
    </row>
    <row r="14" spans="1:37" ht="21.95" customHeight="1">
      <c r="A14" s="285">
        <v>322010</v>
      </c>
      <c r="B14" s="6" t="s">
        <v>321</v>
      </c>
      <c r="C14" s="231"/>
      <c r="D14" s="231"/>
      <c r="E14" s="234">
        <f t="shared" si="0"/>
        <v>0</v>
      </c>
      <c r="F14" s="231"/>
      <c r="G14" s="234">
        <f>-D14+F14</f>
        <v>0</v>
      </c>
      <c r="H14" s="231"/>
      <c r="I14" s="231"/>
      <c r="J14" s="234">
        <f t="shared" si="1"/>
        <v>0</v>
      </c>
      <c r="K14" s="231"/>
      <c r="L14" s="234">
        <f>-I14+K14</f>
        <v>0</v>
      </c>
      <c r="M14" s="231"/>
      <c r="N14" s="231"/>
      <c r="O14" s="234">
        <f t="shared" si="2"/>
        <v>0</v>
      </c>
      <c r="P14" s="231"/>
      <c r="Q14" s="234">
        <f>-N14+P14</f>
        <v>0</v>
      </c>
      <c r="R14" s="231"/>
      <c r="S14" s="231"/>
      <c r="T14" s="234">
        <f t="shared" si="3"/>
        <v>0</v>
      </c>
      <c r="U14" s="231"/>
      <c r="V14" s="234">
        <f>-S14+U14</f>
        <v>0</v>
      </c>
      <c r="W14" s="231"/>
      <c r="X14" s="231"/>
      <c r="Y14" s="234">
        <f t="shared" si="4"/>
        <v>0</v>
      </c>
      <c r="Z14" s="231"/>
      <c r="AA14" s="234">
        <f>-X14+Z14</f>
        <v>0</v>
      </c>
      <c r="AB14" s="231"/>
      <c r="AC14" s="231"/>
      <c r="AD14" s="234">
        <f t="shared" si="5"/>
        <v>0</v>
      </c>
      <c r="AE14" s="231"/>
      <c r="AF14" s="234">
        <f>-AC14+AE14</f>
        <v>0</v>
      </c>
      <c r="AG14" s="231"/>
      <c r="AH14" s="231"/>
      <c r="AI14" s="234">
        <f t="shared" si="6"/>
        <v>0</v>
      </c>
      <c r="AJ14" s="231"/>
      <c r="AK14" s="234">
        <f>-AH14+AJ14</f>
        <v>0</v>
      </c>
    </row>
    <row r="15" spans="1:37" ht="21.95" customHeight="1">
      <c r="A15" s="285">
        <v>322020</v>
      </c>
      <c r="B15" s="6" t="s">
        <v>88</v>
      </c>
      <c r="C15" s="231"/>
      <c r="D15" s="231"/>
      <c r="E15" s="234">
        <f t="shared" si="0"/>
        <v>0</v>
      </c>
      <c r="F15" s="231"/>
      <c r="G15" s="234">
        <f>-D15+F15</f>
        <v>0</v>
      </c>
      <c r="H15" s="231"/>
      <c r="I15" s="231"/>
      <c r="J15" s="234">
        <f t="shared" si="1"/>
        <v>0</v>
      </c>
      <c r="K15" s="231"/>
      <c r="L15" s="234">
        <f>-I15+K15</f>
        <v>0</v>
      </c>
      <c r="M15" s="231"/>
      <c r="N15" s="231"/>
      <c r="O15" s="234">
        <f t="shared" si="2"/>
        <v>0</v>
      </c>
      <c r="P15" s="231"/>
      <c r="Q15" s="234">
        <f>-N15+P15</f>
        <v>0</v>
      </c>
      <c r="R15" s="231"/>
      <c r="S15" s="231"/>
      <c r="T15" s="234">
        <f t="shared" si="3"/>
        <v>0</v>
      </c>
      <c r="U15" s="231"/>
      <c r="V15" s="234">
        <f>-S15+U15</f>
        <v>0</v>
      </c>
      <c r="W15" s="231"/>
      <c r="X15" s="231"/>
      <c r="Y15" s="234">
        <f t="shared" si="4"/>
        <v>0</v>
      </c>
      <c r="Z15" s="231"/>
      <c r="AA15" s="234">
        <f>-X15+Z15</f>
        <v>0</v>
      </c>
      <c r="AB15" s="231"/>
      <c r="AC15" s="231"/>
      <c r="AD15" s="234">
        <f t="shared" si="5"/>
        <v>0</v>
      </c>
      <c r="AE15" s="231"/>
      <c r="AF15" s="234">
        <f>-AC15+AE15</f>
        <v>0</v>
      </c>
      <c r="AG15" s="231"/>
      <c r="AH15" s="231"/>
      <c r="AI15" s="234">
        <f t="shared" si="6"/>
        <v>0</v>
      </c>
      <c r="AJ15" s="231"/>
      <c r="AK15" s="234">
        <f>-AH15+AJ15</f>
        <v>0</v>
      </c>
    </row>
    <row r="16" spans="1:37" ht="21.95" customHeight="1">
      <c r="A16" s="285">
        <v>323010</v>
      </c>
      <c r="B16" s="6" t="s">
        <v>323</v>
      </c>
      <c r="C16" s="231"/>
      <c r="D16" s="231"/>
      <c r="E16" s="234">
        <f t="shared" si="0"/>
        <v>0</v>
      </c>
      <c r="F16" s="231"/>
      <c r="G16" s="234">
        <f>-D16+F16</f>
        <v>0</v>
      </c>
      <c r="H16" s="231"/>
      <c r="I16" s="231"/>
      <c r="J16" s="234">
        <f t="shared" si="1"/>
        <v>0</v>
      </c>
      <c r="K16" s="231"/>
      <c r="L16" s="234">
        <f>-I16+K16</f>
        <v>0</v>
      </c>
      <c r="M16" s="231"/>
      <c r="N16" s="231"/>
      <c r="O16" s="234">
        <f t="shared" si="2"/>
        <v>0</v>
      </c>
      <c r="P16" s="231"/>
      <c r="Q16" s="234">
        <f>-N16+P16</f>
        <v>0</v>
      </c>
      <c r="R16" s="231"/>
      <c r="S16" s="231"/>
      <c r="T16" s="234">
        <f t="shared" si="3"/>
        <v>0</v>
      </c>
      <c r="U16" s="231"/>
      <c r="V16" s="234">
        <f>-S16+U16</f>
        <v>0</v>
      </c>
      <c r="W16" s="231"/>
      <c r="X16" s="231"/>
      <c r="Y16" s="234">
        <f t="shared" si="4"/>
        <v>0</v>
      </c>
      <c r="Z16" s="231"/>
      <c r="AA16" s="234">
        <f>-X16+Z16</f>
        <v>0</v>
      </c>
      <c r="AB16" s="231"/>
      <c r="AC16" s="231"/>
      <c r="AD16" s="234">
        <f t="shared" si="5"/>
        <v>0</v>
      </c>
      <c r="AE16" s="231"/>
      <c r="AF16" s="234">
        <f>-AC16+AE16</f>
        <v>0</v>
      </c>
      <c r="AG16" s="231"/>
      <c r="AH16" s="231"/>
      <c r="AI16" s="234">
        <f t="shared" si="6"/>
        <v>0</v>
      </c>
      <c r="AJ16" s="231"/>
      <c r="AK16" s="234">
        <f>-AH16+AJ16</f>
        <v>0</v>
      </c>
    </row>
    <row r="17" spans="1:37" ht="21.95" customHeight="1">
      <c r="A17" s="285">
        <v>323030</v>
      </c>
      <c r="B17" s="6" t="s">
        <v>322</v>
      </c>
      <c r="C17" s="231"/>
      <c r="D17" s="231"/>
      <c r="E17" s="234">
        <f t="shared" si="0"/>
        <v>0</v>
      </c>
      <c r="F17" s="231"/>
      <c r="G17" s="234">
        <f>-D17+F17</f>
        <v>0</v>
      </c>
      <c r="H17" s="231"/>
      <c r="I17" s="231"/>
      <c r="J17" s="234">
        <f t="shared" si="1"/>
        <v>0</v>
      </c>
      <c r="K17" s="231"/>
      <c r="L17" s="234">
        <f>-I17+K17</f>
        <v>0</v>
      </c>
      <c r="M17" s="231"/>
      <c r="N17" s="231"/>
      <c r="O17" s="234">
        <f t="shared" si="2"/>
        <v>0</v>
      </c>
      <c r="P17" s="231"/>
      <c r="Q17" s="234">
        <f>-N17+P17</f>
        <v>0</v>
      </c>
      <c r="R17" s="231"/>
      <c r="S17" s="231"/>
      <c r="T17" s="234">
        <f t="shared" si="3"/>
        <v>0</v>
      </c>
      <c r="U17" s="231"/>
      <c r="V17" s="234">
        <f>-S17+U17</f>
        <v>0</v>
      </c>
      <c r="W17" s="231"/>
      <c r="X17" s="231"/>
      <c r="Y17" s="234">
        <f t="shared" si="4"/>
        <v>0</v>
      </c>
      <c r="Z17" s="231"/>
      <c r="AA17" s="234">
        <f>-X17+Z17</f>
        <v>0</v>
      </c>
      <c r="AB17" s="231"/>
      <c r="AC17" s="231"/>
      <c r="AD17" s="234">
        <f t="shared" si="5"/>
        <v>0</v>
      </c>
      <c r="AE17" s="231"/>
      <c r="AF17" s="234">
        <f>-AC17+AE17</f>
        <v>0</v>
      </c>
      <c r="AG17" s="231"/>
      <c r="AH17" s="231"/>
      <c r="AI17" s="234">
        <f t="shared" si="6"/>
        <v>0</v>
      </c>
      <c r="AJ17" s="231"/>
      <c r="AK17" s="234">
        <f>-AH17+AJ17</f>
        <v>0</v>
      </c>
    </row>
    <row r="18" spans="1:37" ht="21.95" customHeight="1">
      <c r="A18" s="285">
        <v>323050</v>
      </c>
      <c r="B18" s="6" t="s">
        <v>324</v>
      </c>
      <c r="C18" s="231"/>
      <c r="D18" s="231"/>
      <c r="E18" s="234">
        <f t="shared" si="0"/>
        <v>0</v>
      </c>
      <c r="F18" s="231"/>
      <c r="G18" s="234">
        <f>-D18+F18</f>
        <v>0</v>
      </c>
      <c r="H18" s="231"/>
      <c r="I18" s="231"/>
      <c r="J18" s="234">
        <f t="shared" si="1"/>
        <v>0</v>
      </c>
      <c r="K18" s="231"/>
      <c r="L18" s="234">
        <f>-I18+K18</f>
        <v>0</v>
      </c>
      <c r="M18" s="231"/>
      <c r="N18" s="231"/>
      <c r="O18" s="234">
        <f t="shared" si="2"/>
        <v>0</v>
      </c>
      <c r="P18" s="231"/>
      <c r="Q18" s="234">
        <f>-N18+P18</f>
        <v>0</v>
      </c>
      <c r="R18" s="231"/>
      <c r="S18" s="231"/>
      <c r="T18" s="234">
        <f t="shared" si="3"/>
        <v>0</v>
      </c>
      <c r="U18" s="231"/>
      <c r="V18" s="234">
        <f>-S18+U18</f>
        <v>0</v>
      </c>
      <c r="W18" s="231"/>
      <c r="X18" s="231"/>
      <c r="Y18" s="234">
        <f t="shared" si="4"/>
        <v>0</v>
      </c>
      <c r="Z18" s="231"/>
      <c r="AA18" s="234">
        <f>-X18+Z18</f>
        <v>0</v>
      </c>
      <c r="AB18" s="231"/>
      <c r="AC18" s="231"/>
      <c r="AD18" s="234">
        <f t="shared" si="5"/>
        <v>0</v>
      </c>
      <c r="AE18" s="231"/>
      <c r="AF18" s="234">
        <f>-AC18+AE18</f>
        <v>0</v>
      </c>
      <c r="AG18" s="231"/>
      <c r="AH18" s="231"/>
      <c r="AI18" s="234">
        <f t="shared" si="6"/>
        <v>0</v>
      </c>
      <c r="AJ18" s="231"/>
      <c r="AK18" s="234">
        <f>-AH18+AJ18</f>
        <v>0</v>
      </c>
    </row>
    <row r="19" spans="1:37" customFormat="1" ht="30" customHeight="1">
      <c r="A19" s="285"/>
      <c r="B19" s="287" t="s">
        <v>329</v>
      </c>
      <c r="C19" s="234"/>
      <c r="D19" s="234"/>
      <c r="E19" s="231"/>
      <c r="F19" s="234"/>
      <c r="G19" s="234"/>
      <c r="H19" s="234"/>
      <c r="I19" s="234"/>
      <c r="J19" s="231"/>
      <c r="K19" s="234"/>
      <c r="L19" s="234"/>
      <c r="M19" s="234"/>
      <c r="N19" s="234"/>
      <c r="O19" s="231"/>
      <c r="P19" s="234"/>
      <c r="Q19" s="234"/>
      <c r="R19" s="234"/>
      <c r="S19" s="234"/>
      <c r="T19" s="231"/>
      <c r="U19" s="234"/>
      <c r="V19" s="234"/>
      <c r="W19" s="234"/>
      <c r="X19" s="234"/>
      <c r="Y19" s="231"/>
      <c r="Z19" s="234"/>
      <c r="AA19" s="234"/>
      <c r="AB19" s="234"/>
      <c r="AC19" s="234"/>
      <c r="AD19" s="231"/>
      <c r="AE19" s="234"/>
      <c r="AF19" s="234"/>
      <c r="AG19" s="234"/>
      <c r="AH19" s="234"/>
      <c r="AI19" s="231"/>
      <c r="AJ19" s="234"/>
      <c r="AK19" s="234"/>
    </row>
    <row r="20" spans="1:37" ht="21.95" customHeight="1">
      <c r="A20" s="285">
        <v>331000</v>
      </c>
      <c r="B20" s="6" t="s">
        <v>325</v>
      </c>
      <c r="C20" s="231"/>
      <c r="D20" s="231"/>
      <c r="E20" s="234">
        <f t="shared" si="0"/>
        <v>0</v>
      </c>
      <c r="F20" s="231"/>
      <c r="G20" s="234">
        <f t="shared" ref="G20:G25" si="7">-D20+F20</f>
        <v>0</v>
      </c>
      <c r="H20" s="231"/>
      <c r="I20" s="231"/>
      <c r="J20" s="234">
        <f t="shared" si="1"/>
        <v>0</v>
      </c>
      <c r="K20" s="231"/>
      <c r="L20" s="234">
        <f t="shared" ref="L20:L25" si="8">-I20+K20</f>
        <v>0</v>
      </c>
      <c r="M20" s="231"/>
      <c r="N20" s="231"/>
      <c r="O20" s="234">
        <f t="shared" si="2"/>
        <v>0</v>
      </c>
      <c r="P20" s="231"/>
      <c r="Q20" s="234">
        <f t="shared" ref="Q20:Q25" si="9">-N20+P20</f>
        <v>0</v>
      </c>
      <c r="R20" s="231"/>
      <c r="S20" s="231"/>
      <c r="T20" s="234">
        <f t="shared" si="3"/>
        <v>0</v>
      </c>
      <c r="U20" s="231"/>
      <c r="V20" s="234">
        <f t="shared" ref="V20:V25" si="10">-S20+U20</f>
        <v>0</v>
      </c>
      <c r="W20" s="231"/>
      <c r="X20" s="231"/>
      <c r="Y20" s="234">
        <f t="shared" si="4"/>
        <v>0</v>
      </c>
      <c r="Z20" s="231"/>
      <c r="AA20" s="234">
        <f t="shared" ref="AA20:AA25" si="11">-X20+Z20</f>
        <v>0</v>
      </c>
      <c r="AB20" s="231"/>
      <c r="AC20" s="231"/>
      <c r="AD20" s="234">
        <f t="shared" si="5"/>
        <v>0</v>
      </c>
      <c r="AE20" s="231"/>
      <c r="AF20" s="234">
        <f t="shared" ref="AF20:AF25" si="12">-AC20+AE20</f>
        <v>0</v>
      </c>
      <c r="AG20" s="231"/>
      <c r="AH20" s="231"/>
      <c r="AI20" s="234">
        <f t="shared" si="6"/>
        <v>0</v>
      </c>
      <c r="AJ20" s="231"/>
      <c r="AK20" s="234">
        <f t="shared" ref="AK20:AK25" si="13">-AH20+AJ20</f>
        <v>0</v>
      </c>
    </row>
    <row r="21" spans="1:37" ht="21.95" customHeight="1">
      <c r="A21" s="285" t="s">
        <v>1369</v>
      </c>
      <c r="B21" s="6" t="s">
        <v>326</v>
      </c>
      <c r="C21" s="231"/>
      <c r="D21" s="231"/>
      <c r="E21" s="234">
        <f t="shared" si="0"/>
        <v>0</v>
      </c>
      <c r="F21" s="231"/>
      <c r="G21" s="234">
        <f t="shared" si="7"/>
        <v>0</v>
      </c>
      <c r="H21" s="231"/>
      <c r="I21" s="231"/>
      <c r="J21" s="234">
        <f t="shared" si="1"/>
        <v>0</v>
      </c>
      <c r="K21" s="231"/>
      <c r="L21" s="234">
        <f t="shared" si="8"/>
        <v>0</v>
      </c>
      <c r="M21" s="231"/>
      <c r="N21" s="231"/>
      <c r="O21" s="234">
        <f t="shared" si="2"/>
        <v>0</v>
      </c>
      <c r="P21" s="231"/>
      <c r="Q21" s="234">
        <f t="shared" si="9"/>
        <v>0</v>
      </c>
      <c r="R21" s="231"/>
      <c r="S21" s="231"/>
      <c r="T21" s="234">
        <f t="shared" si="3"/>
        <v>0</v>
      </c>
      <c r="U21" s="231"/>
      <c r="V21" s="234">
        <f t="shared" si="10"/>
        <v>0</v>
      </c>
      <c r="W21" s="231"/>
      <c r="X21" s="231"/>
      <c r="Y21" s="234">
        <f t="shared" si="4"/>
        <v>0</v>
      </c>
      <c r="Z21" s="231"/>
      <c r="AA21" s="234">
        <f t="shared" si="11"/>
        <v>0</v>
      </c>
      <c r="AB21" s="231"/>
      <c r="AC21" s="231"/>
      <c r="AD21" s="234">
        <f t="shared" si="5"/>
        <v>0</v>
      </c>
      <c r="AE21" s="231"/>
      <c r="AF21" s="234">
        <f t="shared" si="12"/>
        <v>0</v>
      </c>
      <c r="AG21" s="231"/>
      <c r="AH21" s="231"/>
      <c r="AI21" s="234">
        <f t="shared" si="6"/>
        <v>0</v>
      </c>
      <c r="AJ21" s="231"/>
      <c r="AK21" s="234">
        <f t="shared" si="13"/>
        <v>0</v>
      </c>
    </row>
    <row r="22" spans="1:37" ht="21.95" customHeight="1">
      <c r="A22" s="285">
        <v>334000</v>
      </c>
      <c r="B22" s="6" t="s">
        <v>327</v>
      </c>
      <c r="C22" s="231"/>
      <c r="D22" s="231"/>
      <c r="E22" s="234">
        <f t="shared" si="0"/>
        <v>0</v>
      </c>
      <c r="F22" s="231"/>
      <c r="G22" s="234">
        <f t="shared" si="7"/>
        <v>0</v>
      </c>
      <c r="H22" s="231"/>
      <c r="I22" s="231"/>
      <c r="J22" s="234">
        <f t="shared" si="1"/>
        <v>0</v>
      </c>
      <c r="K22" s="231"/>
      <c r="L22" s="234">
        <f t="shared" si="8"/>
        <v>0</v>
      </c>
      <c r="M22" s="231"/>
      <c r="N22" s="231"/>
      <c r="O22" s="234">
        <f t="shared" si="2"/>
        <v>0</v>
      </c>
      <c r="P22" s="231"/>
      <c r="Q22" s="234">
        <f t="shared" si="9"/>
        <v>0</v>
      </c>
      <c r="R22" s="231"/>
      <c r="S22" s="231"/>
      <c r="T22" s="234">
        <f t="shared" si="3"/>
        <v>0</v>
      </c>
      <c r="U22" s="231"/>
      <c r="V22" s="234">
        <f t="shared" si="10"/>
        <v>0</v>
      </c>
      <c r="W22" s="231"/>
      <c r="X22" s="231"/>
      <c r="Y22" s="234">
        <f t="shared" si="4"/>
        <v>0</v>
      </c>
      <c r="Z22" s="231"/>
      <c r="AA22" s="234">
        <f t="shared" si="11"/>
        <v>0</v>
      </c>
      <c r="AB22" s="231"/>
      <c r="AC22" s="231"/>
      <c r="AD22" s="234">
        <f t="shared" si="5"/>
        <v>0</v>
      </c>
      <c r="AE22" s="231"/>
      <c r="AF22" s="234">
        <f t="shared" si="12"/>
        <v>0</v>
      </c>
      <c r="AG22" s="231"/>
      <c r="AH22" s="231"/>
      <c r="AI22" s="234">
        <f t="shared" si="6"/>
        <v>0</v>
      </c>
      <c r="AJ22" s="231"/>
      <c r="AK22" s="234">
        <f t="shared" si="13"/>
        <v>0</v>
      </c>
    </row>
    <row r="23" spans="1:37" ht="21.95" customHeight="1">
      <c r="A23" s="285" t="s">
        <v>1370</v>
      </c>
      <c r="B23" s="6" t="s">
        <v>328</v>
      </c>
      <c r="C23" s="231"/>
      <c r="D23" s="231"/>
      <c r="E23" s="234">
        <f t="shared" si="0"/>
        <v>0</v>
      </c>
      <c r="F23" s="231"/>
      <c r="G23" s="234">
        <f t="shared" si="7"/>
        <v>0</v>
      </c>
      <c r="H23" s="231"/>
      <c r="I23" s="231"/>
      <c r="J23" s="234">
        <f t="shared" si="1"/>
        <v>0</v>
      </c>
      <c r="K23" s="231"/>
      <c r="L23" s="234">
        <f t="shared" si="8"/>
        <v>0</v>
      </c>
      <c r="M23" s="231"/>
      <c r="N23" s="231"/>
      <c r="O23" s="234">
        <f t="shared" si="2"/>
        <v>0</v>
      </c>
      <c r="P23" s="231"/>
      <c r="Q23" s="234">
        <f t="shared" si="9"/>
        <v>0</v>
      </c>
      <c r="R23" s="231"/>
      <c r="S23" s="231"/>
      <c r="T23" s="234">
        <f t="shared" si="3"/>
        <v>0</v>
      </c>
      <c r="U23" s="231"/>
      <c r="V23" s="234">
        <f t="shared" si="10"/>
        <v>0</v>
      </c>
      <c r="W23" s="231"/>
      <c r="X23" s="231"/>
      <c r="Y23" s="234">
        <f t="shared" si="4"/>
        <v>0</v>
      </c>
      <c r="Z23" s="231"/>
      <c r="AA23" s="234">
        <f t="shared" si="11"/>
        <v>0</v>
      </c>
      <c r="AB23" s="231"/>
      <c r="AC23" s="231"/>
      <c r="AD23" s="234">
        <f t="shared" si="5"/>
        <v>0</v>
      </c>
      <c r="AE23" s="231"/>
      <c r="AF23" s="234">
        <f t="shared" si="12"/>
        <v>0</v>
      </c>
      <c r="AG23" s="231"/>
      <c r="AH23" s="231"/>
      <c r="AI23" s="234">
        <f t="shared" si="6"/>
        <v>0</v>
      </c>
      <c r="AJ23" s="231"/>
      <c r="AK23" s="234">
        <f t="shared" si="13"/>
        <v>0</v>
      </c>
    </row>
    <row r="24" spans="1:37" ht="21.95" customHeight="1">
      <c r="A24" s="285">
        <v>337000</v>
      </c>
      <c r="B24" s="6" t="s">
        <v>846</v>
      </c>
      <c r="C24" s="231"/>
      <c r="D24" s="231"/>
      <c r="E24" s="234">
        <f t="shared" si="0"/>
        <v>0</v>
      </c>
      <c r="F24" s="231"/>
      <c r="G24" s="234">
        <f t="shared" si="7"/>
        <v>0</v>
      </c>
      <c r="H24" s="231"/>
      <c r="I24" s="231"/>
      <c r="J24" s="234">
        <f t="shared" si="1"/>
        <v>0</v>
      </c>
      <c r="K24" s="231"/>
      <c r="L24" s="234">
        <f t="shared" si="8"/>
        <v>0</v>
      </c>
      <c r="M24" s="231"/>
      <c r="N24" s="231"/>
      <c r="O24" s="234">
        <f t="shared" si="2"/>
        <v>0</v>
      </c>
      <c r="P24" s="231"/>
      <c r="Q24" s="234">
        <f t="shared" si="9"/>
        <v>0</v>
      </c>
      <c r="R24" s="231"/>
      <c r="S24" s="231"/>
      <c r="T24" s="234">
        <f t="shared" si="3"/>
        <v>0</v>
      </c>
      <c r="U24" s="231"/>
      <c r="V24" s="234">
        <f t="shared" si="10"/>
        <v>0</v>
      </c>
      <c r="W24" s="231"/>
      <c r="X24" s="231"/>
      <c r="Y24" s="234">
        <f t="shared" si="4"/>
        <v>0</v>
      </c>
      <c r="Z24" s="231"/>
      <c r="AA24" s="234">
        <f t="shared" si="11"/>
        <v>0</v>
      </c>
      <c r="AB24" s="231"/>
      <c r="AC24" s="231"/>
      <c r="AD24" s="234">
        <f t="shared" si="5"/>
        <v>0</v>
      </c>
      <c r="AE24" s="231"/>
      <c r="AF24" s="234">
        <f t="shared" si="12"/>
        <v>0</v>
      </c>
      <c r="AG24" s="231"/>
      <c r="AH24" s="231"/>
      <c r="AI24" s="234">
        <f t="shared" si="6"/>
        <v>0</v>
      </c>
      <c r="AJ24" s="231"/>
      <c r="AK24" s="234">
        <f t="shared" si="13"/>
        <v>0</v>
      </c>
    </row>
    <row r="25" spans="1:37" ht="21.95" customHeight="1">
      <c r="A25" s="285">
        <v>338000</v>
      </c>
      <c r="B25" s="6" t="s">
        <v>848</v>
      </c>
      <c r="C25" s="231"/>
      <c r="D25" s="231"/>
      <c r="E25" s="234">
        <f t="shared" si="0"/>
        <v>0</v>
      </c>
      <c r="F25" s="231"/>
      <c r="G25" s="234">
        <f t="shared" si="7"/>
        <v>0</v>
      </c>
      <c r="H25" s="231"/>
      <c r="I25" s="231"/>
      <c r="J25" s="234">
        <f t="shared" si="1"/>
        <v>0</v>
      </c>
      <c r="K25" s="231"/>
      <c r="L25" s="234">
        <f t="shared" si="8"/>
        <v>0</v>
      </c>
      <c r="M25" s="231"/>
      <c r="N25" s="231"/>
      <c r="O25" s="234">
        <f t="shared" si="2"/>
        <v>0</v>
      </c>
      <c r="P25" s="231"/>
      <c r="Q25" s="234">
        <f t="shared" si="9"/>
        <v>0</v>
      </c>
      <c r="R25" s="231"/>
      <c r="S25" s="231"/>
      <c r="T25" s="234">
        <f t="shared" si="3"/>
        <v>0</v>
      </c>
      <c r="U25" s="231"/>
      <c r="V25" s="234">
        <f t="shared" si="10"/>
        <v>0</v>
      </c>
      <c r="W25" s="231"/>
      <c r="X25" s="231"/>
      <c r="Y25" s="234">
        <f t="shared" si="4"/>
        <v>0</v>
      </c>
      <c r="Z25" s="231"/>
      <c r="AA25" s="234">
        <f t="shared" si="11"/>
        <v>0</v>
      </c>
      <c r="AB25" s="231"/>
      <c r="AC25" s="231"/>
      <c r="AD25" s="234">
        <f t="shared" si="5"/>
        <v>0</v>
      </c>
      <c r="AE25" s="231"/>
      <c r="AF25" s="234">
        <f t="shared" si="12"/>
        <v>0</v>
      </c>
      <c r="AG25" s="231"/>
      <c r="AH25" s="231"/>
      <c r="AI25" s="234">
        <f t="shared" si="6"/>
        <v>0</v>
      </c>
      <c r="AJ25" s="231"/>
      <c r="AK25" s="234">
        <f t="shared" si="13"/>
        <v>0</v>
      </c>
    </row>
    <row r="26" spans="1:37" customFormat="1" ht="21.95" customHeight="1">
      <c r="A26" s="285"/>
      <c r="B26" s="8" t="s">
        <v>157</v>
      </c>
      <c r="C26" s="234"/>
      <c r="D26" s="234"/>
      <c r="E26" s="231"/>
      <c r="F26" s="234"/>
      <c r="G26" s="234"/>
      <c r="H26" s="234"/>
      <c r="I26" s="234"/>
      <c r="J26" s="231"/>
      <c r="K26" s="234"/>
      <c r="L26" s="234"/>
      <c r="M26" s="234"/>
      <c r="N26" s="234"/>
      <c r="O26" s="231"/>
      <c r="P26" s="234"/>
      <c r="Q26" s="234"/>
      <c r="R26" s="234"/>
      <c r="S26" s="234"/>
      <c r="T26" s="231"/>
      <c r="U26" s="234"/>
      <c r="V26" s="234"/>
      <c r="W26" s="234"/>
      <c r="X26" s="234"/>
      <c r="Y26" s="231"/>
      <c r="Z26" s="234"/>
      <c r="AA26" s="234"/>
      <c r="AB26" s="234"/>
      <c r="AC26" s="234"/>
      <c r="AD26" s="231"/>
      <c r="AE26" s="234"/>
      <c r="AF26" s="234"/>
      <c r="AG26" s="234"/>
      <c r="AH26" s="234"/>
      <c r="AI26" s="231"/>
      <c r="AJ26" s="234"/>
      <c r="AK26" s="234"/>
    </row>
    <row r="27" spans="1:37" ht="21.95" customHeight="1">
      <c r="A27" s="285">
        <v>341000</v>
      </c>
      <c r="B27" s="6" t="s">
        <v>330</v>
      </c>
      <c r="C27" s="231"/>
      <c r="D27" s="231"/>
      <c r="E27" s="234">
        <f t="shared" si="0"/>
        <v>0</v>
      </c>
      <c r="F27" s="231"/>
      <c r="G27" s="234">
        <f t="shared" ref="G27:G32" si="14">-D27+F27</f>
        <v>0</v>
      </c>
      <c r="H27" s="231"/>
      <c r="I27" s="231"/>
      <c r="J27" s="234">
        <f t="shared" si="1"/>
        <v>0</v>
      </c>
      <c r="K27" s="231"/>
      <c r="L27" s="234">
        <f t="shared" ref="L27:L32" si="15">-I27+K27</f>
        <v>0</v>
      </c>
      <c r="M27" s="231"/>
      <c r="N27" s="231"/>
      <c r="O27" s="234">
        <f t="shared" si="2"/>
        <v>0</v>
      </c>
      <c r="P27" s="231"/>
      <c r="Q27" s="234">
        <f t="shared" ref="Q27:Q32" si="16">-N27+P27</f>
        <v>0</v>
      </c>
      <c r="R27" s="231"/>
      <c r="S27" s="231"/>
      <c r="T27" s="234">
        <f t="shared" si="3"/>
        <v>0</v>
      </c>
      <c r="U27" s="231"/>
      <c r="V27" s="234">
        <f t="shared" ref="V27:V32" si="17">-S27+U27</f>
        <v>0</v>
      </c>
      <c r="W27" s="231"/>
      <c r="X27" s="231"/>
      <c r="Y27" s="234">
        <f t="shared" si="4"/>
        <v>0</v>
      </c>
      <c r="Z27" s="231"/>
      <c r="AA27" s="234">
        <f t="shared" ref="AA27:AA32" si="18">-X27+Z27</f>
        <v>0</v>
      </c>
      <c r="AB27" s="231"/>
      <c r="AC27" s="231"/>
      <c r="AD27" s="234">
        <f t="shared" si="5"/>
        <v>0</v>
      </c>
      <c r="AE27" s="231"/>
      <c r="AF27" s="234">
        <f t="shared" ref="AF27:AF32" si="19">-AC27+AE27</f>
        <v>0</v>
      </c>
      <c r="AG27" s="231"/>
      <c r="AH27" s="231"/>
      <c r="AI27" s="234">
        <f t="shared" si="6"/>
        <v>0</v>
      </c>
      <c r="AJ27" s="231"/>
      <c r="AK27" s="234">
        <f t="shared" ref="AK27:AK32" si="20">-AH27+AJ27</f>
        <v>0</v>
      </c>
    </row>
    <row r="28" spans="1:37" ht="21.95" customHeight="1">
      <c r="A28" s="285">
        <v>342000</v>
      </c>
      <c r="B28" s="6" t="s">
        <v>164</v>
      </c>
      <c r="C28" s="231"/>
      <c r="D28" s="231"/>
      <c r="E28" s="234">
        <f t="shared" si="0"/>
        <v>0</v>
      </c>
      <c r="F28" s="231"/>
      <c r="G28" s="234">
        <f t="shared" si="14"/>
        <v>0</v>
      </c>
      <c r="H28" s="231"/>
      <c r="I28" s="231"/>
      <c r="J28" s="234">
        <f t="shared" si="1"/>
        <v>0</v>
      </c>
      <c r="K28" s="231"/>
      <c r="L28" s="234">
        <f t="shared" si="15"/>
        <v>0</v>
      </c>
      <c r="M28" s="231"/>
      <c r="N28" s="231"/>
      <c r="O28" s="234">
        <f t="shared" si="2"/>
        <v>0</v>
      </c>
      <c r="P28" s="231"/>
      <c r="Q28" s="234">
        <f t="shared" si="16"/>
        <v>0</v>
      </c>
      <c r="R28" s="231"/>
      <c r="S28" s="231"/>
      <c r="T28" s="234">
        <f t="shared" si="3"/>
        <v>0</v>
      </c>
      <c r="U28" s="231"/>
      <c r="V28" s="234">
        <f t="shared" si="17"/>
        <v>0</v>
      </c>
      <c r="W28" s="231"/>
      <c r="X28" s="231"/>
      <c r="Y28" s="234">
        <f t="shared" si="4"/>
        <v>0</v>
      </c>
      <c r="Z28" s="231"/>
      <c r="AA28" s="234">
        <f t="shared" si="18"/>
        <v>0</v>
      </c>
      <c r="AB28" s="231"/>
      <c r="AC28" s="231"/>
      <c r="AD28" s="234">
        <f t="shared" si="5"/>
        <v>0</v>
      </c>
      <c r="AE28" s="231"/>
      <c r="AF28" s="234">
        <f t="shared" si="19"/>
        <v>0</v>
      </c>
      <c r="AG28" s="231"/>
      <c r="AH28" s="231"/>
      <c r="AI28" s="234">
        <f t="shared" si="6"/>
        <v>0</v>
      </c>
      <c r="AJ28" s="231"/>
      <c r="AK28" s="234">
        <f t="shared" si="20"/>
        <v>0</v>
      </c>
    </row>
    <row r="29" spans="1:37" ht="21.95" customHeight="1">
      <c r="A29" s="285">
        <v>343000</v>
      </c>
      <c r="B29" s="6" t="s">
        <v>165</v>
      </c>
      <c r="C29" s="231"/>
      <c r="D29" s="231"/>
      <c r="E29" s="234">
        <f t="shared" si="0"/>
        <v>0</v>
      </c>
      <c r="F29" s="231"/>
      <c r="G29" s="234">
        <f t="shared" si="14"/>
        <v>0</v>
      </c>
      <c r="H29" s="231"/>
      <c r="I29" s="231"/>
      <c r="J29" s="234">
        <f t="shared" si="1"/>
        <v>0</v>
      </c>
      <c r="K29" s="231"/>
      <c r="L29" s="234">
        <f t="shared" si="15"/>
        <v>0</v>
      </c>
      <c r="M29" s="231"/>
      <c r="N29" s="231"/>
      <c r="O29" s="234">
        <f t="shared" si="2"/>
        <v>0</v>
      </c>
      <c r="P29" s="231"/>
      <c r="Q29" s="234">
        <f t="shared" si="16"/>
        <v>0</v>
      </c>
      <c r="R29" s="231"/>
      <c r="S29" s="231"/>
      <c r="T29" s="234">
        <f t="shared" si="3"/>
        <v>0</v>
      </c>
      <c r="U29" s="231"/>
      <c r="V29" s="234">
        <f t="shared" si="17"/>
        <v>0</v>
      </c>
      <c r="W29" s="231"/>
      <c r="X29" s="231"/>
      <c r="Y29" s="234">
        <f t="shared" si="4"/>
        <v>0</v>
      </c>
      <c r="Z29" s="231"/>
      <c r="AA29" s="234">
        <f t="shared" si="18"/>
        <v>0</v>
      </c>
      <c r="AB29" s="231"/>
      <c r="AC29" s="231"/>
      <c r="AD29" s="234">
        <f t="shared" si="5"/>
        <v>0</v>
      </c>
      <c r="AE29" s="231"/>
      <c r="AF29" s="234">
        <f t="shared" si="19"/>
        <v>0</v>
      </c>
      <c r="AG29" s="231"/>
      <c r="AH29" s="231"/>
      <c r="AI29" s="234">
        <f t="shared" si="6"/>
        <v>0</v>
      </c>
      <c r="AJ29" s="231"/>
      <c r="AK29" s="234">
        <f t="shared" si="20"/>
        <v>0</v>
      </c>
    </row>
    <row r="30" spans="1:37" ht="21.95" customHeight="1">
      <c r="A30" s="285">
        <v>344000</v>
      </c>
      <c r="B30" s="6" t="s">
        <v>133</v>
      </c>
      <c r="C30" s="231"/>
      <c r="D30" s="231"/>
      <c r="E30" s="234">
        <f t="shared" si="0"/>
        <v>0</v>
      </c>
      <c r="F30" s="231"/>
      <c r="G30" s="234">
        <f t="shared" si="14"/>
        <v>0</v>
      </c>
      <c r="H30" s="231"/>
      <c r="I30" s="231"/>
      <c r="J30" s="234">
        <f t="shared" si="1"/>
        <v>0</v>
      </c>
      <c r="K30" s="231"/>
      <c r="L30" s="234">
        <f t="shared" si="15"/>
        <v>0</v>
      </c>
      <c r="M30" s="231"/>
      <c r="N30" s="231"/>
      <c r="O30" s="234">
        <f t="shared" si="2"/>
        <v>0</v>
      </c>
      <c r="P30" s="231"/>
      <c r="Q30" s="234">
        <f t="shared" si="16"/>
        <v>0</v>
      </c>
      <c r="R30" s="231"/>
      <c r="S30" s="231"/>
      <c r="T30" s="234">
        <f t="shared" si="3"/>
        <v>0</v>
      </c>
      <c r="U30" s="231"/>
      <c r="V30" s="234">
        <f t="shared" si="17"/>
        <v>0</v>
      </c>
      <c r="W30" s="231"/>
      <c r="X30" s="231"/>
      <c r="Y30" s="234">
        <f t="shared" si="4"/>
        <v>0</v>
      </c>
      <c r="Z30" s="231"/>
      <c r="AA30" s="234">
        <f t="shared" si="18"/>
        <v>0</v>
      </c>
      <c r="AB30" s="231"/>
      <c r="AC30" s="231"/>
      <c r="AD30" s="234">
        <f t="shared" si="5"/>
        <v>0</v>
      </c>
      <c r="AE30" s="231"/>
      <c r="AF30" s="234">
        <f t="shared" si="19"/>
        <v>0</v>
      </c>
      <c r="AG30" s="231"/>
      <c r="AH30" s="231"/>
      <c r="AI30" s="234">
        <f t="shared" si="6"/>
        <v>0</v>
      </c>
      <c r="AJ30" s="231"/>
      <c r="AK30" s="234">
        <f t="shared" si="20"/>
        <v>0</v>
      </c>
    </row>
    <row r="31" spans="1:37" ht="21.95" customHeight="1">
      <c r="A31" s="285">
        <v>345000</v>
      </c>
      <c r="B31" s="6" t="s">
        <v>134</v>
      </c>
      <c r="C31" s="231"/>
      <c r="D31" s="231"/>
      <c r="E31" s="234">
        <f t="shared" si="0"/>
        <v>0</v>
      </c>
      <c r="F31" s="231"/>
      <c r="G31" s="234">
        <f t="shared" si="14"/>
        <v>0</v>
      </c>
      <c r="H31" s="231"/>
      <c r="I31" s="231"/>
      <c r="J31" s="234">
        <f t="shared" si="1"/>
        <v>0</v>
      </c>
      <c r="K31" s="231"/>
      <c r="L31" s="234">
        <f t="shared" si="15"/>
        <v>0</v>
      </c>
      <c r="M31" s="231"/>
      <c r="N31" s="231"/>
      <c r="O31" s="234">
        <f t="shared" si="2"/>
        <v>0</v>
      </c>
      <c r="P31" s="231"/>
      <c r="Q31" s="234">
        <f t="shared" si="16"/>
        <v>0</v>
      </c>
      <c r="R31" s="231"/>
      <c r="S31" s="231"/>
      <c r="T31" s="234">
        <f t="shared" si="3"/>
        <v>0</v>
      </c>
      <c r="U31" s="231"/>
      <c r="V31" s="234">
        <f t="shared" si="17"/>
        <v>0</v>
      </c>
      <c r="W31" s="231"/>
      <c r="X31" s="231"/>
      <c r="Y31" s="234">
        <f t="shared" si="4"/>
        <v>0</v>
      </c>
      <c r="Z31" s="231"/>
      <c r="AA31" s="234">
        <f t="shared" si="18"/>
        <v>0</v>
      </c>
      <c r="AB31" s="231"/>
      <c r="AC31" s="231"/>
      <c r="AD31" s="234">
        <f t="shared" si="5"/>
        <v>0</v>
      </c>
      <c r="AE31" s="231"/>
      <c r="AF31" s="234">
        <f t="shared" si="19"/>
        <v>0</v>
      </c>
      <c r="AG31" s="231"/>
      <c r="AH31" s="231"/>
      <c r="AI31" s="234">
        <f t="shared" si="6"/>
        <v>0</v>
      </c>
      <c r="AJ31" s="231"/>
      <c r="AK31" s="234">
        <f t="shared" si="20"/>
        <v>0</v>
      </c>
    </row>
    <row r="32" spans="1:37" ht="21.95" customHeight="1">
      <c r="A32" s="285">
        <v>346000</v>
      </c>
      <c r="B32" s="6" t="s">
        <v>168</v>
      </c>
      <c r="C32" s="231"/>
      <c r="D32" s="231"/>
      <c r="E32" s="234">
        <f t="shared" si="0"/>
        <v>0</v>
      </c>
      <c r="F32" s="231"/>
      <c r="G32" s="234">
        <f t="shared" si="14"/>
        <v>0</v>
      </c>
      <c r="H32" s="231"/>
      <c r="I32" s="231"/>
      <c r="J32" s="234">
        <f t="shared" si="1"/>
        <v>0</v>
      </c>
      <c r="K32" s="231"/>
      <c r="L32" s="234">
        <f t="shared" si="15"/>
        <v>0</v>
      </c>
      <c r="M32" s="231"/>
      <c r="N32" s="231"/>
      <c r="O32" s="234">
        <f t="shared" si="2"/>
        <v>0</v>
      </c>
      <c r="P32" s="231"/>
      <c r="Q32" s="234">
        <f t="shared" si="16"/>
        <v>0</v>
      </c>
      <c r="R32" s="231"/>
      <c r="S32" s="231"/>
      <c r="T32" s="234">
        <f t="shared" si="3"/>
        <v>0</v>
      </c>
      <c r="U32" s="231"/>
      <c r="V32" s="234">
        <f t="shared" si="17"/>
        <v>0</v>
      </c>
      <c r="W32" s="231"/>
      <c r="X32" s="231"/>
      <c r="Y32" s="234">
        <f t="shared" si="4"/>
        <v>0</v>
      </c>
      <c r="Z32" s="231"/>
      <c r="AA32" s="234">
        <f t="shared" si="18"/>
        <v>0</v>
      </c>
      <c r="AB32" s="231"/>
      <c r="AC32" s="231"/>
      <c r="AD32" s="234">
        <f t="shared" si="5"/>
        <v>0</v>
      </c>
      <c r="AE32" s="231"/>
      <c r="AF32" s="234">
        <f t="shared" si="19"/>
        <v>0</v>
      </c>
      <c r="AG32" s="231"/>
      <c r="AH32" s="231"/>
      <c r="AI32" s="234">
        <f t="shared" si="6"/>
        <v>0</v>
      </c>
      <c r="AJ32" s="231"/>
      <c r="AK32" s="234">
        <f t="shared" si="20"/>
        <v>0</v>
      </c>
    </row>
    <row r="33" spans="1:37" customFormat="1" ht="21.95" customHeight="1">
      <c r="A33" s="285"/>
      <c r="B33" s="8" t="s">
        <v>158</v>
      </c>
      <c r="C33" s="234"/>
      <c r="D33" s="234"/>
      <c r="E33" s="231"/>
      <c r="F33" s="234"/>
      <c r="G33" s="234"/>
      <c r="H33" s="234"/>
      <c r="I33" s="234"/>
      <c r="J33" s="231"/>
      <c r="K33" s="234"/>
      <c r="L33" s="234"/>
      <c r="M33" s="234"/>
      <c r="N33" s="234"/>
      <c r="O33" s="231"/>
      <c r="P33" s="234"/>
      <c r="Q33" s="234"/>
      <c r="R33" s="234"/>
      <c r="S33" s="234"/>
      <c r="T33" s="231"/>
      <c r="U33" s="234"/>
      <c r="V33" s="234"/>
      <c r="W33" s="234"/>
      <c r="X33" s="234"/>
      <c r="Y33" s="231"/>
      <c r="Z33" s="234"/>
      <c r="AA33" s="234"/>
      <c r="AB33" s="234"/>
      <c r="AC33" s="234"/>
      <c r="AD33" s="231"/>
      <c r="AE33" s="234"/>
      <c r="AF33" s="234"/>
      <c r="AG33" s="234"/>
      <c r="AH33" s="234"/>
      <c r="AI33" s="231"/>
      <c r="AJ33" s="234"/>
      <c r="AK33" s="234"/>
    </row>
    <row r="34" spans="1:37" ht="21.95" customHeight="1">
      <c r="A34" s="285">
        <v>351010</v>
      </c>
      <c r="B34" s="6" t="s">
        <v>238</v>
      </c>
      <c r="C34" s="231"/>
      <c r="D34" s="231"/>
      <c r="E34" s="234">
        <f t="shared" si="0"/>
        <v>0</v>
      </c>
      <c r="F34" s="231"/>
      <c r="G34" s="234">
        <f>-D34+F34</f>
        <v>0</v>
      </c>
      <c r="H34" s="231"/>
      <c r="I34" s="231"/>
      <c r="J34" s="234">
        <f t="shared" si="1"/>
        <v>0</v>
      </c>
      <c r="K34" s="231"/>
      <c r="L34" s="234">
        <f>-I34+K34</f>
        <v>0</v>
      </c>
      <c r="M34" s="231"/>
      <c r="N34" s="231"/>
      <c r="O34" s="234">
        <f t="shared" si="2"/>
        <v>0</v>
      </c>
      <c r="P34" s="231"/>
      <c r="Q34" s="234">
        <f>-N34+P34</f>
        <v>0</v>
      </c>
      <c r="R34" s="231"/>
      <c r="S34" s="231"/>
      <c r="T34" s="234">
        <f t="shared" si="3"/>
        <v>0</v>
      </c>
      <c r="U34" s="231"/>
      <c r="V34" s="234">
        <f>-S34+U34</f>
        <v>0</v>
      </c>
      <c r="W34" s="231"/>
      <c r="X34" s="231"/>
      <c r="Y34" s="234">
        <f t="shared" si="4"/>
        <v>0</v>
      </c>
      <c r="Z34" s="231"/>
      <c r="AA34" s="234">
        <f>-X34+Z34</f>
        <v>0</v>
      </c>
      <c r="AB34" s="231"/>
      <c r="AC34" s="231"/>
      <c r="AD34" s="234">
        <f t="shared" si="5"/>
        <v>0</v>
      </c>
      <c r="AE34" s="231"/>
      <c r="AF34" s="234">
        <f>-AC34+AE34</f>
        <v>0</v>
      </c>
      <c r="AG34" s="231"/>
      <c r="AH34" s="231"/>
      <c r="AI34" s="234">
        <f t="shared" si="6"/>
        <v>0</v>
      </c>
      <c r="AJ34" s="231"/>
      <c r="AK34" s="234">
        <f>-AH34+AJ34</f>
        <v>0</v>
      </c>
    </row>
    <row r="35" spans="1:37" ht="21.95" customHeight="1">
      <c r="A35" s="285">
        <v>351020</v>
      </c>
      <c r="B35" s="6" t="s">
        <v>240</v>
      </c>
      <c r="C35" s="231"/>
      <c r="D35" s="231"/>
      <c r="E35" s="234">
        <f t="shared" si="0"/>
        <v>0</v>
      </c>
      <c r="F35" s="231"/>
      <c r="G35" s="234">
        <f>-D35+F35</f>
        <v>0</v>
      </c>
      <c r="H35" s="231"/>
      <c r="I35" s="231"/>
      <c r="J35" s="234">
        <f t="shared" si="1"/>
        <v>0</v>
      </c>
      <c r="K35" s="231"/>
      <c r="L35" s="234">
        <f>-I35+K35</f>
        <v>0</v>
      </c>
      <c r="M35" s="231"/>
      <c r="N35" s="231"/>
      <c r="O35" s="234">
        <f t="shared" si="2"/>
        <v>0</v>
      </c>
      <c r="P35" s="231"/>
      <c r="Q35" s="234">
        <f>-N35+P35</f>
        <v>0</v>
      </c>
      <c r="R35" s="231"/>
      <c r="S35" s="231"/>
      <c r="T35" s="234">
        <f t="shared" si="3"/>
        <v>0</v>
      </c>
      <c r="U35" s="231"/>
      <c r="V35" s="234">
        <f>-S35+U35</f>
        <v>0</v>
      </c>
      <c r="W35" s="231"/>
      <c r="X35" s="231"/>
      <c r="Y35" s="234">
        <f t="shared" si="4"/>
        <v>0</v>
      </c>
      <c r="Z35" s="231"/>
      <c r="AA35" s="234">
        <f>-X35+Z35</f>
        <v>0</v>
      </c>
      <c r="AB35" s="231"/>
      <c r="AC35" s="231"/>
      <c r="AD35" s="234">
        <f t="shared" si="5"/>
        <v>0</v>
      </c>
      <c r="AE35" s="231"/>
      <c r="AF35" s="234">
        <f>-AC35+AE35</f>
        <v>0</v>
      </c>
      <c r="AG35" s="231"/>
      <c r="AH35" s="231"/>
      <c r="AI35" s="234">
        <f t="shared" si="6"/>
        <v>0</v>
      </c>
      <c r="AJ35" s="231"/>
      <c r="AK35" s="234">
        <f>-AH35+AJ35</f>
        <v>0</v>
      </c>
    </row>
    <row r="36" spans="1:37" ht="21.95" customHeight="1">
      <c r="A36" s="285">
        <v>351030</v>
      </c>
      <c r="B36" s="6" t="s">
        <v>239</v>
      </c>
      <c r="C36" s="231"/>
      <c r="D36" s="231"/>
      <c r="E36" s="234">
        <f t="shared" si="0"/>
        <v>0</v>
      </c>
      <c r="F36" s="231"/>
      <c r="G36" s="234">
        <f>-D36+F36</f>
        <v>0</v>
      </c>
      <c r="H36" s="231"/>
      <c r="I36" s="231"/>
      <c r="J36" s="234">
        <f t="shared" si="1"/>
        <v>0</v>
      </c>
      <c r="K36" s="231"/>
      <c r="L36" s="234">
        <f>-I36+K36</f>
        <v>0</v>
      </c>
      <c r="M36" s="231"/>
      <c r="N36" s="231"/>
      <c r="O36" s="234">
        <f t="shared" si="2"/>
        <v>0</v>
      </c>
      <c r="P36" s="231"/>
      <c r="Q36" s="234">
        <f>-N36+P36</f>
        <v>0</v>
      </c>
      <c r="R36" s="231"/>
      <c r="S36" s="231"/>
      <c r="T36" s="234">
        <f t="shared" si="3"/>
        <v>0</v>
      </c>
      <c r="U36" s="231"/>
      <c r="V36" s="234">
        <f>-S36+U36</f>
        <v>0</v>
      </c>
      <c r="W36" s="231"/>
      <c r="X36" s="231"/>
      <c r="Y36" s="234">
        <f t="shared" si="4"/>
        <v>0</v>
      </c>
      <c r="Z36" s="231"/>
      <c r="AA36" s="234">
        <f>-X36+Z36</f>
        <v>0</v>
      </c>
      <c r="AB36" s="231"/>
      <c r="AC36" s="231"/>
      <c r="AD36" s="234">
        <f t="shared" si="5"/>
        <v>0</v>
      </c>
      <c r="AE36" s="231"/>
      <c r="AF36" s="234">
        <f>-AC36+AE36</f>
        <v>0</v>
      </c>
      <c r="AG36" s="231"/>
      <c r="AH36" s="231"/>
      <c r="AI36" s="234">
        <f t="shared" si="6"/>
        <v>0</v>
      </c>
      <c r="AJ36" s="231"/>
      <c r="AK36" s="234">
        <f>-AH36+AJ36</f>
        <v>0</v>
      </c>
    </row>
    <row r="37" spans="1:37" ht="21.95" customHeight="1">
      <c r="A37" s="285">
        <v>360000</v>
      </c>
      <c r="B37" s="8" t="s">
        <v>159</v>
      </c>
      <c r="C37" s="231"/>
      <c r="D37" s="231"/>
      <c r="E37" s="234">
        <f t="shared" si="0"/>
        <v>0</v>
      </c>
      <c r="F37" s="231"/>
      <c r="G37" s="234">
        <f>-D37+F37</f>
        <v>0</v>
      </c>
      <c r="H37" s="231"/>
      <c r="I37" s="231"/>
      <c r="J37" s="234">
        <f t="shared" si="1"/>
        <v>0</v>
      </c>
      <c r="K37" s="231"/>
      <c r="L37" s="234">
        <f>-I37+K37</f>
        <v>0</v>
      </c>
      <c r="M37" s="231"/>
      <c r="N37" s="231"/>
      <c r="O37" s="234">
        <f t="shared" si="2"/>
        <v>0</v>
      </c>
      <c r="P37" s="231"/>
      <c r="Q37" s="234">
        <f>-N37+P37</f>
        <v>0</v>
      </c>
      <c r="R37" s="231"/>
      <c r="S37" s="231"/>
      <c r="T37" s="234">
        <f t="shared" si="3"/>
        <v>0</v>
      </c>
      <c r="U37" s="231"/>
      <c r="V37" s="234">
        <f>-S37+U37</f>
        <v>0</v>
      </c>
      <c r="W37" s="231"/>
      <c r="X37" s="231"/>
      <c r="Y37" s="234">
        <f t="shared" si="4"/>
        <v>0</v>
      </c>
      <c r="Z37" s="231"/>
      <c r="AA37" s="234">
        <f>-X37+Z37</f>
        <v>0</v>
      </c>
      <c r="AB37" s="231"/>
      <c r="AC37" s="231"/>
      <c r="AD37" s="234">
        <f t="shared" si="5"/>
        <v>0</v>
      </c>
      <c r="AE37" s="231"/>
      <c r="AF37" s="234">
        <f>-AC37+AE37</f>
        <v>0</v>
      </c>
      <c r="AG37" s="231"/>
      <c r="AH37" s="231"/>
      <c r="AI37" s="234">
        <f t="shared" si="6"/>
        <v>0</v>
      </c>
      <c r="AJ37" s="231"/>
      <c r="AK37" s="234">
        <f>-AH37+AJ37</f>
        <v>0</v>
      </c>
    </row>
    <row r="38" spans="1:37" ht="21.95" customHeight="1">
      <c r="A38" s="285">
        <v>370000</v>
      </c>
      <c r="B38" s="8" t="s">
        <v>160</v>
      </c>
      <c r="C38" s="231"/>
      <c r="D38" s="231"/>
      <c r="E38" s="234">
        <f t="shared" si="0"/>
        <v>0</v>
      </c>
      <c r="F38" s="231"/>
      <c r="G38" s="234">
        <f>-D38+F38</f>
        <v>0</v>
      </c>
      <c r="H38" s="231"/>
      <c r="I38" s="231"/>
      <c r="J38" s="234">
        <f t="shared" si="1"/>
        <v>0</v>
      </c>
      <c r="K38" s="231"/>
      <c r="L38" s="234">
        <f>-I38+K38</f>
        <v>0</v>
      </c>
      <c r="M38" s="231"/>
      <c r="N38" s="231"/>
      <c r="O38" s="234">
        <f t="shared" si="2"/>
        <v>0</v>
      </c>
      <c r="P38" s="231"/>
      <c r="Q38" s="234">
        <f>-N38+P38</f>
        <v>0</v>
      </c>
      <c r="R38" s="231"/>
      <c r="S38" s="231"/>
      <c r="T38" s="234">
        <f t="shared" si="3"/>
        <v>0</v>
      </c>
      <c r="U38" s="231"/>
      <c r="V38" s="234">
        <f>-S38+U38</f>
        <v>0</v>
      </c>
      <c r="W38" s="231"/>
      <c r="X38" s="231"/>
      <c r="Y38" s="234">
        <f t="shared" si="4"/>
        <v>0</v>
      </c>
      <c r="Z38" s="231"/>
      <c r="AA38" s="234">
        <f>-X38+Z38</f>
        <v>0</v>
      </c>
      <c r="AB38" s="231"/>
      <c r="AC38" s="231"/>
      <c r="AD38" s="234">
        <f t="shared" si="5"/>
        <v>0</v>
      </c>
      <c r="AE38" s="231"/>
      <c r="AF38" s="234">
        <f>-AC38+AE38</f>
        <v>0</v>
      </c>
      <c r="AG38" s="231"/>
      <c r="AH38" s="231"/>
      <c r="AI38" s="234">
        <f t="shared" si="6"/>
        <v>0</v>
      </c>
      <c r="AJ38" s="231"/>
      <c r="AK38" s="234">
        <f>-AH38+AJ38</f>
        <v>0</v>
      </c>
    </row>
    <row r="39" spans="1:37" customFormat="1" ht="21.95" customHeight="1" thickBot="1">
      <c r="A39" s="285"/>
      <c r="B39" s="6"/>
      <c r="C39" s="236"/>
      <c r="D39" s="236"/>
      <c r="E39" s="233"/>
      <c r="F39" s="236"/>
      <c r="G39" s="236"/>
      <c r="H39" s="236"/>
      <c r="I39" s="236"/>
      <c r="J39" s="233"/>
      <c r="K39" s="236"/>
      <c r="L39" s="236"/>
      <c r="M39" s="236"/>
      <c r="N39" s="236"/>
      <c r="O39" s="233"/>
      <c r="P39" s="236"/>
      <c r="Q39" s="236"/>
      <c r="R39" s="236"/>
      <c r="S39" s="236"/>
      <c r="T39" s="233"/>
      <c r="U39" s="236"/>
      <c r="V39" s="236"/>
      <c r="W39" s="236"/>
      <c r="X39" s="236"/>
      <c r="Y39" s="233"/>
      <c r="Z39" s="236"/>
      <c r="AA39" s="236"/>
      <c r="AB39" s="236"/>
      <c r="AC39" s="236"/>
      <c r="AD39" s="233"/>
      <c r="AE39" s="236"/>
      <c r="AF39" s="236"/>
      <c r="AG39" s="236"/>
      <c r="AH39" s="236"/>
      <c r="AI39" s="233"/>
      <c r="AJ39" s="236"/>
      <c r="AK39" s="236"/>
    </row>
    <row r="40" spans="1:37" customFormat="1" ht="21.95" customHeight="1">
      <c r="A40" s="285"/>
      <c r="B40" s="9" t="s">
        <v>87</v>
      </c>
      <c r="C40" s="234">
        <f t="shared" ref="C40:Q40" si="21">SUM(C9:C39)</f>
        <v>0</v>
      </c>
      <c r="D40" s="234">
        <f t="shared" si="21"/>
        <v>0</v>
      </c>
      <c r="E40" s="234">
        <f t="shared" si="21"/>
        <v>0</v>
      </c>
      <c r="F40" s="234">
        <f t="shared" si="21"/>
        <v>0</v>
      </c>
      <c r="G40" s="234">
        <f t="shared" si="21"/>
        <v>0</v>
      </c>
      <c r="H40" s="234">
        <f t="shared" si="21"/>
        <v>0</v>
      </c>
      <c r="I40" s="234">
        <f t="shared" si="21"/>
        <v>0</v>
      </c>
      <c r="J40" s="234">
        <f t="shared" ref="J40" si="22">SUM(J9:J39)</f>
        <v>0</v>
      </c>
      <c r="K40" s="234">
        <f t="shared" si="21"/>
        <v>0</v>
      </c>
      <c r="L40" s="234">
        <f t="shared" si="21"/>
        <v>0</v>
      </c>
      <c r="M40" s="234">
        <f t="shared" si="21"/>
        <v>0</v>
      </c>
      <c r="N40" s="234">
        <f t="shared" si="21"/>
        <v>0</v>
      </c>
      <c r="O40" s="234">
        <f t="shared" ref="O40" si="23">SUM(O9:O39)</f>
        <v>0</v>
      </c>
      <c r="P40" s="234">
        <f t="shared" si="21"/>
        <v>0</v>
      </c>
      <c r="Q40" s="234">
        <f t="shared" si="21"/>
        <v>0</v>
      </c>
      <c r="R40" s="234">
        <f t="shared" ref="R40:AK40" si="24">SUM(R9:R39)</f>
        <v>0</v>
      </c>
      <c r="S40" s="234">
        <f t="shared" si="24"/>
        <v>0</v>
      </c>
      <c r="T40" s="234">
        <f t="shared" si="24"/>
        <v>0</v>
      </c>
      <c r="U40" s="234">
        <f t="shared" si="24"/>
        <v>0</v>
      </c>
      <c r="V40" s="234">
        <f t="shared" si="24"/>
        <v>0</v>
      </c>
      <c r="W40" s="234">
        <f t="shared" si="24"/>
        <v>0</v>
      </c>
      <c r="X40" s="234">
        <f t="shared" si="24"/>
        <v>0</v>
      </c>
      <c r="Y40" s="234">
        <f t="shared" si="24"/>
        <v>0</v>
      </c>
      <c r="Z40" s="234">
        <f t="shared" si="24"/>
        <v>0</v>
      </c>
      <c r="AA40" s="234">
        <f t="shared" si="24"/>
        <v>0</v>
      </c>
      <c r="AB40" s="234">
        <f t="shared" si="24"/>
        <v>0</v>
      </c>
      <c r="AC40" s="234">
        <f t="shared" si="24"/>
        <v>0</v>
      </c>
      <c r="AD40" s="234">
        <f t="shared" si="24"/>
        <v>0</v>
      </c>
      <c r="AE40" s="234">
        <f t="shared" si="24"/>
        <v>0</v>
      </c>
      <c r="AF40" s="234">
        <f t="shared" si="24"/>
        <v>0</v>
      </c>
      <c r="AG40" s="234">
        <f t="shared" si="24"/>
        <v>0</v>
      </c>
      <c r="AH40" s="234">
        <f t="shared" si="24"/>
        <v>0</v>
      </c>
      <c r="AI40" s="234">
        <f t="shared" si="24"/>
        <v>0</v>
      </c>
      <c r="AJ40" s="234">
        <f t="shared" si="24"/>
        <v>0</v>
      </c>
      <c r="AK40" s="234">
        <f t="shared" si="24"/>
        <v>0</v>
      </c>
    </row>
    <row r="41" spans="1:37" customFormat="1" ht="21.95" customHeight="1">
      <c r="A41" s="285"/>
      <c r="B41" s="1177" t="s">
        <v>3556</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row>
    <row r="42" spans="1:37" ht="20.100000000000001" customHeight="1">
      <c r="A42" s="225"/>
      <c r="B42" s="196"/>
      <c r="C42" s="272" t="s">
        <v>3578</v>
      </c>
      <c r="D42" s="273"/>
      <c r="E42" s="273"/>
      <c r="F42" s="273"/>
      <c r="G42" s="273"/>
      <c r="H42" s="272" t="s">
        <v>3579</v>
      </c>
      <c r="I42" s="273"/>
      <c r="J42" s="273"/>
      <c r="K42" s="273"/>
      <c r="L42" s="273"/>
      <c r="M42" s="272" t="s">
        <v>3580</v>
      </c>
      <c r="N42" s="273"/>
      <c r="O42" s="273"/>
      <c r="P42" s="273"/>
      <c r="Q42" s="273"/>
      <c r="R42" s="272" t="s">
        <v>3581</v>
      </c>
      <c r="S42" s="273"/>
      <c r="T42" s="273"/>
      <c r="U42" s="273"/>
      <c r="V42" s="273"/>
      <c r="W42" s="272" t="s">
        <v>3582</v>
      </c>
      <c r="X42" s="273"/>
      <c r="Y42" s="273"/>
      <c r="Z42" s="273"/>
      <c r="AA42" s="273"/>
      <c r="AB42" s="272" t="s">
        <v>3583</v>
      </c>
      <c r="AC42" s="273"/>
      <c r="AD42" s="273"/>
      <c r="AE42" s="273"/>
      <c r="AF42" s="273"/>
      <c r="AG42" s="272" t="s">
        <v>3584</v>
      </c>
      <c r="AH42" s="273"/>
      <c r="AI42" s="273"/>
      <c r="AJ42" s="273"/>
      <c r="AK42" s="273"/>
    </row>
    <row r="43" spans="1:37" ht="15">
      <c r="A43" s="225"/>
      <c r="B43" s="196"/>
      <c r="C43" s="196"/>
      <c r="D43" s="196"/>
      <c r="E43" s="196"/>
      <c r="F43" s="196"/>
      <c r="G43" s="196"/>
      <c r="H43" s="196"/>
      <c r="I43" s="196"/>
      <c r="J43" s="196"/>
      <c r="K43" s="196"/>
      <c r="L43" s="196"/>
      <c r="M43" s="196"/>
      <c r="N43" s="196"/>
      <c r="O43" s="196"/>
      <c r="P43" s="196"/>
      <c r="Q43" s="196"/>
    </row>
    <row r="44" spans="1:37" ht="15">
      <c r="A44" s="225"/>
      <c r="B44" s="196"/>
      <c r="C44" s="196"/>
      <c r="D44" s="196"/>
      <c r="E44" s="196"/>
      <c r="F44" s="196"/>
      <c r="G44" s="196"/>
      <c r="H44" s="196"/>
      <c r="I44" s="196"/>
      <c r="J44" s="196"/>
      <c r="K44" s="196"/>
      <c r="L44" s="196"/>
      <c r="M44" s="196"/>
      <c r="N44" s="196"/>
      <c r="O44" s="196"/>
      <c r="P44" s="196"/>
      <c r="Q44" s="196"/>
    </row>
    <row r="45" spans="1:37" ht="15">
      <c r="A45" s="225"/>
      <c r="B45" s="196"/>
      <c r="C45" s="196"/>
      <c r="D45" s="196"/>
      <c r="E45" s="196"/>
      <c r="F45" s="196"/>
      <c r="G45" s="196"/>
      <c r="H45" s="196"/>
      <c r="I45" s="196"/>
      <c r="J45" s="196"/>
      <c r="K45" s="196"/>
      <c r="L45" s="196"/>
      <c r="M45" s="196"/>
      <c r="N45" s="196"/>
      <c r="O45" s="196"/>
      <c r="P45" s="196"/>
      <c r="Q45" s="196"/>
    </row>
    <row r="46" spans="1:37" ht="15">
      <c r="A46" s="225"/>
      <c r="B46" s="196"/>
      <c r="C46" s="196"/>
      <c r="D46" s="196"/>
      <c r="E46" s="196"/>
      <c r="F46" s="196"/>
      <c r="G46" s="196"/>
      <c r="H46" s="196"/>
      <c r="I46" s="196"/>
      <c r="J46" s="196"/>
      <c r="K46" s="196"/>
      <c r="L46" s="196"/>
      <c r="M46" s="196"/>
      <c r="N46" s="196"/>
      <c r="O46" s="196"/>
      <c r="P46" s="196"/>
      <c r="Q46" s="196"/>
    </row>
    <row r="47" spans="1:37" ht="15">
      <c r="A47" s="225"/>
      <c r="B47" s="196"/>
      <c r="C47" s="196"/>
      <c r="D47" s="196"/>
      <c r="E47" s="196"/>
      <c r="F47" s="196"/>
      <c r="G47" s="196"/>
      <c r="H47" s="196"/>
      <c r="I47" s="196"/>
      <c r="J47" s="196"/>
      <c r="K47" s="196"/>
      <c r="L47" s="196"/>
      <c r="M47" s="196"/>
      <c r="N47" s="196"/>
      <c r="O47" s="196"/>
      <c r="P47" s="196"/>
      <c r="Q47" s="196"/>
    </row>
    <row r="48" spans="1:37" ht="15">
      <c r="A48" s="225"/>
      <c r="B48" s="196"/>
      <c r="C48" s="196"/>
      <c r="D48" s="196"/>
      <c r="E48" s="196"/>
      <c r="F48" s="196"/>
      <c r="G48" s="196"/>
      <c r="H48" s="196"/>
      <c r="I48" s="196"/>
      <c r="J48" s="196"/>
      <c r="K48" s="196"/>
      <c r="L48" s="196"/>
      <c r="M48" s="196"/>
      <c r="N48" s="196"/>
      <c r="O48" s="196"/>
      <c r="P48" s="196"/>
      <c r="Q48" s="196"/>
    </row>
    <row r="49" spans="1:17" ht="15">
      <c r="A49" s="225"/>
      <c r="B49" s="196"/>
      <c r="C49" s="196"/>
      <c r="D49" s="196"/>
      <c r="E49" s="196"/>
      <c r="F49" s="196"/>
      <c r="G49" s="196"/>
      <c r="H49" s="196"/>
      <c r="I49" s="196"/>
      <c r="J49" s="196"/>
      <c r="K49" s="196"/>
      <c r="L49" s="196"/>
      <c r="M49" s="196"/>
      <c r="N49" s="196"/>
      <c r="O49" s="196"/>
      <c r="P49" s="196"/>
      <c r="Q49" s="196"/>
    </row>
    <row r="50" spans="1:17" ht="15">
      <c r="A50" s="225"/>
      <c r="B50" s="196"/>
      <c r="C50" s="196"/>
      <c r="D50" s="196"/>
      <c r="E50" s="196"/>
      <c r="F50" s="196"/>
      <c r="G50" s="196"/>
      <c r="H50" s="196"/>
      <c r="I50" s="196"/>
      <c r="J50" s="196"/>
      <c r="K50" s="196"/>
      <c r="L50" s="196"/>
      <c r="M50" s="196"/>
      <c r="N50" s="196"/>
      <c r="O50" s="196"/>
      <c r="P50" s="196"/>
      <c r="Q50" s="196"/>
    </row>
    <row r="51" spans="1:17" ht="15">
      <c r="A51" s="225"/>
      <c r="B51" s="196"/>
      <c r="C51" s="196"/>
      <c r="D51" s="196"/>
      <c r="E51" s="196"/>
      <c r="F51" s="196"/>
      <c r="G51" s="196"/>
      <c r="H51" s="196"/>
      <c r="I51" s="196"/>
      <c r="J51" s="196"/>
      <c r="K51" s="196"/>
      <c r="L51" s="196"/>
      <c r="M51" s="196"/>
      <c r="N51" s="196"/>
      <c r="O51" s="196"/>
      <c r="P51" s="196"/>
      <c r="Q51" s="196"/>
    </row>
    <row r="52" spans="1:17" ht="15">
      <c r="A52" s="225"/>
      <c r="B52" s="196"/>
      <c r="C52" s="196"/>
      <c r="D52" s="196"/>
      <c r="E52" s="196"/>
      <c r="F52" s="196"/>
      <c r="G52" s="196"/>
      <c r="H52" s="196"/>
      <c r="I52" s="196"/>
      <c r="J52" s="196"/>
      <c r="K52" s="196"/>
      <c r="L52" s="196"/>
      <c r="M52" s="196"/>
      <c r="N52" s="196"/>
      <c r="O52" s="196"/>
      <c r="P52" s="196"/>
      <c r="Q52" s="196"/>
    </row>
    <row r="53" spans="1:17" ht="15">
      <c r="A53" s="225"/>
      <c r="B53" s="196"/>
      <c r="C53" s="196"/>
      <c r="D53" s="196"/>
      <c r="E53" s="196"/>
      <c r="F53" s="196"/>
      <c r="G53" s="196"/>
      <c r="H53" s="196"/>
      <c r="I53" s="196"/>
      <c r="J53" s="196"/>
      <c r="K53" s="196"/>
      <c r="L53" s="196"/>
      <c r="M53" s="196"/>
      <c r="N53" s="196"/>
      <c r="O53" s="196"/>
      <c r="P53" s="196"/>
      <c r="Q53" s="196"/>
    </row>
    <row r="54" spans="1:17" ht="15">
      <c r="A54" s="225"/>
      <c r="B54" s="196"/>
      <c r="C54" s="196"/>
      <c r="D54" s="196"/>
      <c r="E54" s="196"/>
      <c r="F54" s="196"/>
      <c r="G54" s="196"/>
      <c r="H54" s="196"/>
      <c r="I54" s="196"/>
      <c r="J54" s="196"/>
      <c r="K54" s="196"/>
      <c r="L54" s="196"/>
      <c r="M54" s="196"/>
      <c r="N54" s="196"/>
      <c r="O54" s="196"/>
      <c r="P54" s="196"/>
      <c r="Q54" s="196"/>
    </row>
    <row r="55" spans="1:17" ht="15">
      <c r="A55" s="225"/>
      <c r="B55" s="196"/>
      <c r="C55" s="196"/>
      <c r="D55" s="196"/>
      <c r="E55" s="196"/>
      <c r="F55" s="196"/>
      <c r="G55" s="196"/>
      <c r="H55" s="196"/>
      <c r="I55" s="196"/>
      <c r="J55" s="196"/>
      <c r="K55" s="196"/>
      <c r="L55" s="196"/>
      <c r="M55" s="196"/>
      <c r="N55" s="196"/>
      <c r="O55" s="196"/>
      <c r="P55" s="196"/>
      <c r="Q55" s="196"/>
    </row>
    <row r="56" spans="1:17" ht="15">
      <c r="A56" s="225"/>
      <c r="B56" s="196"/>
      <c r="C56" s="196"/>
      <c r="D56" s="196"/>
      <c r="E56" s="196"/>
      <c r="F56" s="196"/>
      <c r="G56" s="196"/>
      <c r="H56" s="196"/>
      <c r="I56" s="196"/>
      <c r="J56" s="196"/>
      <c r="K56" s="196"/>
      <c r="L56" s="196"/>
      <c r="M56" s="196"/>
      <c r="N56" s="196"/>
      <c r="O56" s="196"/>
      <c r="P56" s="196"/>
      <c r="Q56" s="196"/>
    </row>
    <row r="57" spans="1:17" ht="15">
      <c r="A57" s="225"/>
      <c r="B57" s="196"/>
      <c r="C57" s="196"/>
      <c r="D57" s="196"/>
      <c r="E57" s="196"/>
      <c r="F57" s="196"/>
      <c r="G57" s="196"/>
      <c r="H57" s="196"/>
      <c r="I57" s="196"/>
      <c r="J57" s="196"/>
      <c r="K57" s="196"/>
      <c r="L57" s="196"/>
      <c r="M57" s="196"/>
      <c r="N57" s="196"/>
      <c r="O57" s="196"/>
      <c r="P57" s="196"/>
      <c r="Q57" s="196"/>
    </row>
    <row r="58" spans="1:17" ht="15">
      <c r="A58" s="225"/>
      <c r="B58" s="196"/>
      <c r="C58" s="196"/>
      <c r="D58" s="196"/>
      <c r="E58" s="196"/>
      <c r="F58" s="196"/>
      <c r="G58" s="196"/>
      <c r="H58" s="196"/>
      <c r="I58" s="196"/>
      <c r="J58" s="196"/>
      <c r="K58" s="196"/>
      <c r="L58" s="196"/>
      <c r="M58" s="196"/>
      <c r="N58" s="196"/>
      <c r="O58" s="196"/>
      <c r="P58" s="196"/>
      <c r="Q58" s="196"/>
    </row>
    <row r="59" spans="1:17" ht="15">
      <c r="A59" s="225"/>
      <c r="B59" s="196"/>
      <c r="C59" s="196"/>
      <c r="D59" s="196"/>
      <c r="E59" s="196"/>
      <c r="F59" s="196"/>
      <c r="G59" s="196"/>
      <c r="H59" s="196"/>
      <c r="I59" s="196"/>
      <c r="J59" s="196"/>
      <c r="K59" s="196"/>
      <c r="L59" s="196"/>
      <c r="M59" s="196"/>
      <c r="N59" s="196"/>
      <c r="O59" s="196"/>
      <c r="P59" s="196"/>
      <c r="Q59" s="196"/>
    </row>
    <row r="60" spans="1:17" ht="15">
      <c r="A60" s="196"/>
      <c r="B60" s="196"/>
      <c r="C60" s="196"/>
      <c r="D60" s="196"/>
      <c r="E60" s="196"/>
      <c r="F60" s="196"/>
      <c r="G60" s="196"/>
      <c r="H60" s="196"/>
      <c r="I60" s="196"/>
      <c r="J60" s="196"/>
      <c r="K60" s="196"/>
      <c r="L60" s="196"/>
      <c r="M60" s="196"/>
      <c r="N60" s="196"/>
      <c r="O60" s="196"/>
      <c r="P60" s="196"/>
      <c r="Q60" s="196"/>
    </row>
    <row r="61" spans="1:17" ht="15">
      <c r="A61" s="196"/>
      <c r="B61" s="196"/>
      <c r="C61" s="196"/>
      <c r="D61" s="196"/>
      <c r="E61" s="196"/>
      <c r="F61" s="196"/>
      <c r="G61" s="196"/>
      <c r="H61" s="196"/>
      <c r="I61" s="196"/>
      <c r="J61" s="196"/>
      <c r="K61" s="196"/>
      <c r="L61" s="196"/>
      <c r="M61" s="196"/>
      <c r="N61" s="196"/>
      <c r="O61" s="196"/>
      <c r="P61" s="196"/>
      <c r="Q61" s="196"/>
    </row>
    <row r="62" spans="1:17" ht="15">
      <c r="A62" s="196"/>
      <c r="B62" s="196"/>
      <c r="C62" s="196"/>
      <c r="D62" s="196"/>
      <c r="E62" s="196"/>
      <c r="F62" s="196"/>
      <c r="G62" s="196"/>
      <c r="H62" s="196"/>
      <c r="I62" s="196"/>
      <c r="J62" s="196"/>
      <c r="K62" s="196"/>
      <c r="L62" s="196"/>
      <c r="M62" s="196"/>
      <c r="N62" s="196"/>
      <c r="O62" s="196"/>
      <c r="P62" s="196"/>
      <c r="Q62" s="196"/>
    </row>
    <row r="63" spans="1:17" ht="15">
      <c r="A63" s="196"/>
      <c r="B63" s="196"/>
      <c r="C63" s="196"/>
      <c r="D63" s="196"/>
      <c r="E63" s="196"/>
      <c r="F63" s="196"/>
      <c r="G63" s="196"/>
      <c r="H63" s="196"/>
      <c r="I63" s="196"/>
      <c r="J63" s="196"/>
      <c r="K63" s="196"/>
      <c r="L63" s="196"/>
      <c r="M63" s="196"/>
      <c r="N63" s="196"/>
      <c r="O63" s="196"/>
      <c r="P63" s="196"/>
      <c r="Q63" s="196"/>
    </row>
    <row r="64" spans="1:17" ht="15">
      <c r="A64" s="196"/>
      <c r="B64" s="196"/>
      <c r="C64" s="196"/>
      <c r="D64" s="196"/>
      <c r="E64" s="196"/>
      <c r="F64" s="196"/>
      <c r="G64" s="196"/>
      <c r="H64" s="196"/>
      <c r="I64" s="196"/>
      <c r="J64" s="196"/>
      <c r="K64" s="196"/>
      <c r="L64" s="196"/>
      <c r="M64" s="196"/>
      <c r="N64" s="196"/>
      <c r="O64" s="196"/>
      <c r="P64" s="196"/>
      <c r="Q64" s="196"/>
    </row>
    <row r="65" spans="1:17" ht="15">
      <c r="A65" s="196"/>
      <c r="B65" s="196"/>
      <c r="C65" s="196"/>
      <c r="D65" s="196"/>
      <c r="E65" s="196"/>
      <c r="F65" s="196"/>
      <c r="G65" s="196"/>
      <c r="H65" s="196"/>
      <c r="I65" s="196"/>
      <c r="J65" s="196"/>
      <c r="K65" s="196"/>
      <c r="L65" s="196"/>
      <c r="M65" s="196"/>
      <c r="N65" s="196"/>
      <c r="O65" s="196"/>
      <c r="P65" s="196"/>
      <c r="Q65" s="196"/>
    </row>
    <row r="66" spans="1:17" ht="15">
      <c r="A66" s="196"/>
      <c r="B66" s="196"/>
      <c r="C66" s="196"/>
      <c r="D66" s="196"/>
      <c r="E66" s="196"/>
      <c r="F66" s="196"/>
      <c r="G66" s="196"/>
      <c r="H66" s="196"/>
      <c r="I66" s="196"/>
      <c r="J66" s="196"/>
      <c r="K66" s="196"/>
      <c r="L66" s="196"/>
      <c r="M66" s="196"/>
      <c r="N66" s="196"/>
      <c r="O66" s="196"/>
      <c r="P66" s="196"/>
      <c r="Q66" s="196"/>
    </row>
    <row r="67" spans="1:17" ht="15">
      <c r="A67" s="196"/>
      <c r="B67" s="196"/>
      <c r="C67" s="196"/>
      <c r="D67" s="196"/>
      <c r="E67" s="196"/>
      <c r="F67" s="196"/>
      <c r="G67" s="196"/>
      <c r="H67" s="196"/>
      <c r="I67" s="196"/>
      <c r="J67" s="196"/>
      <c r="K67" s="196"/>
      <c r="L67" s="196"/>
      <c r="M67" s="196"/>
      <c r="N67" s="196"/>
      <c r="O67" s="196"/>
      <c r="P67" s="196"/>
      <c r="Q67" s="196"/>
    </row>
    <row r="68" spans="1:17" ht="15">
      <c r="A68" s="196"/>
      <c r="B68" s="196"/>
      <c r="C68" s="196"/>
      <c r="D68" s="196"/>
      <c r="E68" s="196"/>
      <c r="F68" s="196"/>
      <c r="G68" s="196"/>
      <c r="H68" s="196"/>
      <c r="I68" s="196"/>
      <c r="J68" s="196"/>
      <c r="K68" s="196"/>
      <c r="L68" s="196"/>
      <c r="M68" s="196"/>
      <c r="N68" s="196"/>
      <c r="O68" s="196"/>
      <c r="P68" s="196"/>
      <c r="Q68" s="196"/>
    </row>
    <row r="69" spans="1:17" ht="15">
      <c r="A69" s="196"/>
      <c r="B69" s="196"/>
      <c r="C69" s="196"/>
      <c r="D69" s="196"/>
      <c r="E69" s="196"/>
      <c r="F69" s="196"/>
      <c r="G69" s="196"/>
      <c r="H69" s="196"/>
      <c r="I69" s="196"/>
      <c r="J69" s="196"/>
      <c r="K69" s="196"/>
      <c r="L69" s="196"/>
      <c r="M69" s="196"/>
      <c r="N69" s="196"/>
      <c r="O69" s="196"/>
      <c r="P69" s="196"/>
      <c r="Q69" s="196"/>
    </row>
    <row r="70" spans="1:17" ht="15">
      <c r="A70" s="196"/>
      <c r="B70" s="196"/>
      <c r="C70" s="196"/>
      <c r="D70" s="196"/>
      <c r="E70" s="196"/>
      <c r="F70" s="196"/>
      <c r="G70" s="196"/>
      <c r="H70" s="196"/>
      <c r="I70" s="196"/>
      <c r="J70" s="196"/>
      <c r="K70" s="196"/>
      <c r="L70" s="196"/>
      <c r="M70" s="196"/>
      <c r="N70" s="196"/>
      <c r="O70" s="196"/>
      <c r="P70" s="196"/>
      <c r="Q70" s="196"/>
    </row>
    <row r="71" spans="1:17" ht="15">
      <c r="A71" s="196"/>
      <c r="B71" s="196"/>
      <c r="C71" s="196"/>
      <c r="D71" s="196"/>
      <c r="E71" s="196"/>
      <c r="F71" s="196"/>
      <c r="G71" s="196"/>
      <c r="H71" s="196"/>
      <c r="I71" s="196"/>
      <c r="J71" s="196"/>
      <c r="K71" s="196"/>
      <c r="L71" s="196"/>
      <c r="M71" s="196"/>
      <c r="N71" s="196"/>
      <c r="O71" s="196"/>
      <c r="P71" s="196"/>
      <c r="Q71" s="196"/>
    </row>
    <row r="72" spans="1:17" ht="15">
      <c r="A72" s="196"/>
      <c r="B72" s="196"/>
      <c r="C72" s="196"/>
      <c r="D72" s="196"/>
      <c r="E72" s="196"/>
      <c r="F72" s="196"/>
      <c r="G72" s="196"/>
      <c r="H72" s="196"/>
      <c r="I72" s="196"/>
      <c r="J72" s="196"/>
      <c r="K72" s="196"/>
      <c r="L72" s="196"/>
      <c r="M72" s="196"/>
      <c r="N72" s="196"/>
      <c r="O72" s="196"/>
      <c r="P72" s="196"/>
      <c r="Q72" s="196"/>
    </row>
    <row r="73" spans="1:17" ht="15">
      <c r="A73" s="196"/>
      <c r="B73" s="196"/>
      <c r="C73" s="196"/>
      <c r="D73" s="196"/>
      <c r="E73" s="196"/>
      <c r="F73" s="196"/>
      <c r="G73" s="196"/>
      <c r="H73" s="196"/>
      <c r="I73" s="196"/>
      <c r="J73" s="196"/>
      <c r="K73" s="196"/>
      <c r="L73" s="196"/>
      <c r="M73" s="196"/>
      <c r="N73" s="196"/>
      <c r="O73" s="196"/>
      <c r="P73" s="196"/>
      <c r="Q73" s="196"/>
    </row>
    <row r="74" spans="1:17" ht="15">
      <c r="A74" s="196"/>
      <c r="B74" s="196"/>
      <c r="C74" s="196"/>
      <c r="D74" s="196"/>
      <c r="E74" s="196"/>
      <c r="F74" s="196"/>
      <c r="G74" s="196"/>
      <c r="H74" s="196"/>
      <c r="I74" s="196"/>
      <c r="J74" s="196"/>
      <c r="K74" s="196"/>
      <c r="L74" s="196"/>
      <c r="M74" s="196"/>
      <c r="N74" s="196"/>
      <c r="O74" s="196"/>
      <c r="P74" s="196"/>
      <c r="Q74" s="196"/>
    </row>
    <row r="75" spans="1:17" ht="15">
      <c r="A75" s="196"/>
      <c r="B75" s="196"/>
      <c r="C75" s="196"/>
      <c r="D75" s="196"/>
      <c r="E75" s="196"/>
      <c r="F75" s="196"/>
      <c r="G75" s="196"/>
      <c r="H75" s="196"/>
      <c r="I75" s="196"/>
      <c r="J75" s="196"/>
      <c r="K75" s="196"/>
      <c r="L75" s="196"/>
      <c r="M75" s="196"/>
      <c r="N75" s="196"/>
      <c r="O75" s="196"/>
      <c r="P75" s="196"/>
      <c r="Q75" s="196"/>
    </row>
    <row r="76" spans="1:17" ht="15">
      <c r="A76" s="196"/>
      <c r="B76" s="196"/>
      <c r="C76" s="196"/>
      <c r="D76" s="196"/>
      <c r="E76" s="196"/>
      <c r="F76" s="196"/>
      <c r="G76" s="196"/>
      <c r="H76" s="196"/>
      <c r="I76" s="196"/>
      <c r="J76" s="196"/>
      <c r="K76" s="196"/>
      <c r="L76" s="196"/>
      <c r="M76" s="196"/>
      <c r="N76" s="196"/>
      <c r="O76" s="196"/>
      <c r="P76" s="196"/>
      <c r="Q76" s="196"/>
    </row>
    <row r="77" spans="1:17" ht="15">
      <c r="A77" s="196"/>
      <c r="B77" s="196"/>
      <c r="C77" s="196"/>
      <c r="D77" s="196"/>
      <c r="E77" s="196"/>
      <c r="F77" s="196"/>
      <c r="G77" s="196"/>
      <c r="H77" s="196"/>
      <c r="I77" s="196"/>
      <c r="J77" s="196"/>
      <c r="K77" s="196"/>
      <c r="L77" s="196"/>
      <c r="M77" s="196"/>
      <c r="N77" s="196"/>
      <c r="O77" s="196"/>
      <c r="P77" s="196"/>
      <c r="Q77" s="196"/>
    </row>
    <row r="78" spans="1:17" ht="15">
      <c r="A78" s="196"/>
      <c r="B78" s="196"/>
      <c r="C78" s="196"/>
      <c r="D78" s="196"/>
      <c r="E78" s="196"/>
      <c r="F78" s="196"/>
      <c r="G78" s="196"/>
      <c r="H78" s="196"/>
      <c r="I78" s="196"/>
      <c r="J78" s="196"/>
      <c r="K78" s="196"/>
      <c r="L78" s="196"/>
      <c r="M78" s="196"/>
      <c r="N78" s="196"/>
      <c r="O78" s="196"/>
      <c r="P78" s="196"/>
      <c r="Q78" s="196"/>
    </row>
    <row r="79" spans="1:17" ht="15">
      <c r="A79" s="196"/>
      <c r="B79" s="196"/>
      <c r="C79" s="196"/>
      <c r="D79" s="196"/>
      <c r="E79" s="196"/>
      <c r="F79" s="196"/>
      <c r="G79" s="196"/>
      <c r="H79" s="196"/>
      <c r="I79" s="196"/>
      <c r="J79" s="196"/>
      <c r="K79" s="196"/>
      <c r="L79" s="196"/>
      <c r="M79" s="196"/>
      <c r="N79" s="196"/>
      <c r="O79" s="196"/>
      <c r="P79" s="196"/>
      <c r="Q79" s="196"/>
    </row>
    <row r="80" spans="1:17" ht="15">
      <c r="A80" s="196"/>
      <c r="B80" s="196"/>
      <c r="C80" s="196"/>
      <c r="D80" s="196"/>
      <c r="E80" s="196"/>
      <c r="F80" s="196"/>
      <c r="G80" s="196"/>
      <c r="H80" s="196"/>
      <c r="I80" s="196"/>
      <c r="J80" s="196"/>
      <c r="K80" s="196"/>
      <c r="L80" s="196"/>
      <c r="M80" s="196"/>
      <c r="N80" s="196"/>
      <c r="O80" s="196"/>
      <c r="P80" s="196"/>
      <c r="Q80" s="196"/>
    </row>
    <row r="81" spans="1:17" ht="15">
      <c r="A81" s="196"/>
      <c r="B81" s="196"/>
      <c r="C81" s="196"/>
      <c r="D81" s="196"/>
      <c r="E81" s="196"/>
      <c r="F81" s="196"/>
      <c r="G81" s="196"/>
      <c r="H81" s="196"/>
      <c r="I81" s="196"/>
      <c r="J81" s="196"/>
      <c r="K81" s="196"/>
      <c r="L81" s="196"/>
      <c r="M81" s="196"/>
      <c r="N81" s="196"/>
      <c r="O81" s="196"/>
      <c r="P81" s="196"/>
      <c r="Q81" s="196"/>
    </row>
    <row r="82" spans="1:17" ht="15">
      <c r="A82" s="196"/>
      <c r="B82" s="196"/>
      <c r="C82" s="196"/>
      <c r="D82" s="196"/>
      <c r="E82" s="196"/>
      <c r="F82" s="196"/>
      <c r="G82" s="196"/>
      <c r="H82" s="196"/>
      <c r="I82" s="196"/>
      <c r="J82" s="196"/>
      <c r="K82" s="196"/>
      <c r="L82" s="196"/>
      <c r="M82" s="196"/>
      <c r="N82" s="196"/>
      <c r="O82" s="196"/>
      <c r="P82" s="196"/>
      <c r="Q82" s="196"/>
    </row>
    <row r="83" spans="1:17" ht="15">
      <c r="A83" s="196"/>
      <c r="B83" s="196"/>
      <c r="C83" s="196"/>
      <c r="D83" s="196"/>
      <c r="E83" s="196"/>
      <c r="F83" s="196"/>
      <c r="G83" s="196"/>
      <c r="H83" s="196"/>
      <c r="I83" s="196"/>
      <c r="J83" s="196"/>
      <c r="K83" s="196"/>
      <c r="L83" s="196"/>
      <c r="M83" s="196"/>
      <c r="N83" s="196"/>
      <c r="O83" s="196"/>
      <c r="P83" s="196"/>
      <c r="Q83" s="196"/>
    </row>
    <row r="84" spans="1:17" ht="15">
      <c r="A84" s="196"/>
      <c r="B84" s="196"/>
      <c r="C84" s="196"/>
      <c r="D84" s="196"/>
      <c r="E84" s="196"/>
      <c r="F84" s="196"/>
      <c r="G84" s="196"/>
      <c r="H84" s="196"/>
      <c r="I84" s="196"/>
      <c r="J84" s="196"/>
      <c r="K84" s="196"/>
      <c r="L84" s="196"/>
      <c r="M84" s="196"/>
      <c r="N84" s="196"/>
      <c r="O84" s="196"/>
      <c r="P84" s="196"/>
      <c r="Q84" s="196"/>
    </row>
    <row r="85" spans="1:17" ht="15">
      <c r="A85" s="196"/>
      <c r="B85" s="196"/>
      <c r="C85" s="196"/>
      <c r="D85" s="196"/>
      <c r="E85" s="196"/>
      <c r="F85" s="196"/>
      <c r="G85" s="196"/>
      <c r="H85" s="196"/>
      <c r="I85" s="196"/>
      <c r="J85" s="196"/>
      <c r="K85" s="196"/>
      <c r="L85" s="196"/>
      <c r="M85" s="196"/>
      <c r="N85" s="196"/>
      <c r="O85" s="196"/>
      <c r="P85" s="196"/>
      <c r="Q85" s="196"/>
    </row>
    <row r="86" spans="1:17" ht="15">
      <c r="A86" s="196"/>
      <c r="B86" s="196"/>
      <c r="C86" s="196"/>
      <c r="D86" s="196"/>
      <c r="E86" s="196"/>
      <c r="F86" s="196"/>
      <c r="G86" s="196"/>
      <c r="H86" s="196"/>
      <c r="I86" s="196"/>
      <c r="J86" s="196"/>
      <c r="K86" s="196"/>
      <c r="L86" s="196"/>
      <c r="M86" s="196"/>
      <c r="N86" s="196"/>
      <c r="O86" s="196"/>
      <c r="P86" s="196"/>
      <c r="Q86" s="196"/>
    </row>
    <row r="87" spans="1:17" ht="15">
      <c r="A87" s="196"/>
      <c r="B87" s="196"/>
      <c r="C87" s="196"/>
      <c r="D87" s="196"/>
      <c r="E87" s="196"/>
      <c r="F87" s="196"/>
      <c r="G87" s="196"/>
      <c r="H87" s="196"/>
      <c r="I87" s="196"/>
      <c r="J87" s="196"/>
      <c r="K87" s="196"/>
      <c r="L87" s="196"/>
      <c r="M87" s="196"/>
      <c r="N87" s="196"/>
      <c r="O87" s="196"/>
      <c r="P87" s="196"/>
      <c r="Q87" s="196"/>
    </row>
    <row r="88" spans="1:17" ht="15">
      <c r="A88" s="196"/>
      <c r="B88" s="196"/>
      <c r="C88" s="196"/>
      <c r="D88" s="196"/>
      <c r="E88" s="196"/>
      <c r="F88" s="196"/>
      <c r="G88" s="196"/>
      <c r="H88" s="196"/>
      <c r="I88" s="196"/>
      <c r="J88" s="196"/>
      <c r="K88" s="196"/>
      <c r="L88" s="196"/>
      <c r="M88" s="196"/>
      <c r="N88" s="196"/>
      <c r="O88" s="196"/>
      <c r="P88" s="196"/>
      <c r="Q88" s="196"/>
    </row>
    <row r="89" spans="1:17" ht="15">
      <c r="A89" s="196"/>
      <c r="B89" s="196"/>
      <c r="C89" s="196"/>
      <c r="D89" s="196"/>
      <c r="E89" s="196"/>
      <c r="F89" s="196"/>
      <c r="G89" s="196"/>
      <c r="H89" s="196"/>
      <c r="I89" s="196"/>
      <c r="J89" s="196"/>
      <c r="K89" s="196"/>
      <c r="L89" s="196"/>
      <c r="M89" s="196"/>
      <c r="N89" s="196"/>
      <c r="O89" s="196"/>
      <c r="P89" s="196"/>
      <c r="Q89" s="196"/>
    </row>
    <row r="90" spans="1:17" ht="15">
      <c r="A90" s="196"/>
      <c r="B90" s="196"/>
      <c r="C90" s="196"/>
      <c r="D90" s="196"/>
      <c r="E90" s="196"/>
      <c r="F90" s="196"/>
      <c r="G90" s="196"/>
      <c r="H90" s="196"/>
      <c r="I90" s="196"/>
      <c r="J90" s="196"/>
      <c r="K90" s="196"/>
      <c r="L90" s="196"/>
      <c r="M90" s="196"/>
      <c r="N90" s="196"/>
      <c r="O90" s="196"/>
      <c r="P90" s="196"/>
      <c r="Q90" s="196"/>
    </row>
    <row r="91" spans="1:17" ht="15">
      <c r="A91" s="196"/>
      <c r="B91" s="196"/>
      <c r="C91" s="196"/>
      <c r="D91" s="196"/>
      <c r="E91" s="196"/>
      <c r="F91" s="196"/>
      <c r="G91" s="196"/>
      <c r="H91" s="196"/>
      <c r="I91" s="196"/>
      <c r="J91" s="196"/>
      <c r="K91" s="196"/>
      <c r="L91" s="196"/>
      <c r="M91" s="196"/>
      <c r="N91" s="196"/>
      <c r="O91" s="196"/>
      <c r="P91" s="196"/>
      <c r="Q91" s="196"/>
    </row>
    <row r="92" spans="1:17" ht="15">
      <c r="A92" s="196"/>
      <c r="B92" s="196"/>
      <c r="C92" s="196"/>
      <c r="D92" s="196"/>
      <c r="E92" s="196"/>
      <c r="F92" s="196"/>
      <c r="G92" s="196"/>
      <c r="H92" s="196"/>
      <c r="I92" s="196"/>
      <c r="J92" s="196"/>
      <c r="K92" s="196"/>
      <c r="L92" s="196"/>
      <c r="M92" s="196"/>
      <c r="N92" s="196"/>
      <c r="O92" s="196"/>
      <c r="P92" s="196"/>
      <c r="Q92" s="196"/>
    </row>
    <row r="93" spans="1:17" ht="15">
      <c r="A93" s="196"/>
      <c r="B93" s="196"/>
      <c r="C93" s="196"/>
      <c r="D93" s="196"/>
      <c r="E93" s="196"/>
      <c r="F93" s="196"/>
      <c r="G93" s="196"/>
      <c r="H93" s="196"/>
      <c r="I93" s="196"/>
      <c r="J93" s="196"/>
      <c r="K93" s="196"/>
      <c r="L93" s="196"/>
      <c r="M93" s="196"/>
      <c r="N93" s="196"/>
      <c r="O93" s="196"/>
      <c r="P93" s="196"/>
      <c r="Q93" s="196"/>
    </row>
    <row r="94" spans="1:17" ht="15">
      <c r="A94" s="196"/>
      <c r="B94" s="196"/>
      <c r="C94" s="196"/>
      <c r="D94" s="196"/>
      <c r="E94" s="196"/>
      <c r="F94" s="196"/>
      <c r="G94" s="196"/>
      <c r="H94" s="196"/>
      <c r="I94" s="196"/>
      <c r="J94" s="196"/>
      <c r="K94" s="196"/>
      <c r="L94" s="196"/>
      <c r="M94" s="196"/>
      <c r="N94" s="196"/>
      <c r="O94" s="196"/>
      <c r="P94" s="196"/>
      <c r="Q94" s="196"/>
    </row>
    <row r="95" spans="1:17" ht="15">
      <c r="A95" s="196"/>
      <c r="B95" s="196"/>
      <c r="C95" s="196"/>
      <c r="D95" s="196"/>
      <c r="E95" s="196"/>
      <c r="F95" s="196"/>
      <c r="G95" s="196"/>
      <c r="H95" s="196"/>
      <c r="I95" s="196"/>
      <c r="J95" s="196"/>
      <c r="K95" s="196"/>
      <c r="L95" s="196"/>
      <c r="M95" s="196"/>
      <c r="N95" s="196"/>
      <c r="O95" s="196"/>
      <c r="P95" s="196"/>
      <c r="Q95" s="196"/>
    </row>
    <row r="96" spans="1:17" ht="15">
      <c r="A96" s="196"/>
      <c r="B96" s="196"/>
      <c r="C96" s="196"/>
      <c r="D96" s="196"/>
      <c r="E96" s="196"/>
      <c r="F96" s="196"/>
      <c r="G96" s="196"/>
      <c r="H96" s="196"/>
      <c r="I96" s="196"/>
      <c r="J96" s="196"/>
      <c r="K96" s="196"/>
      <c r="L96" s="196"/>
      <c r="M96" s="196"/>
      <c r="N96" s="196"/>
      <c r="O96" s="196"/>
      <c r="P96" s="196"/>
      <c r="Q96" s="196"/>
    </row>
    <row r="97" spans="1:17" ht="15">
      <c r="A97" s="196"/>
      <c r="B97" s="196"/>
      <c r="C97" s="196"/>
      <c r="D97" s="196"/>
      <c r="E97" s="196"/>
      <c r="F97" s="196"/>
      <c r="G97" s="196"/>
      <c r="H97" s="196"/>
      <c r="I97" s="196"/>
      <c r="J97" s="196"/>
      <c r="K97" s="196"/>
      <c r="L97" s="196"/>
      <c r="M97" s="196"/>
      <c r="N97" s="196"/>
      <c r="O97" s="196"/>
      <c r="P97" s="196"/>
      <c r="Q97" s="196"/>
    </row>
    <row r="98" spans="1:17" ht="15">
      <c r="A98" s="196"/>
      <c r="B98" s="196"/>
      <c r="C98" s="196"/>
      <c r="D98" s="196"/>
      <c r="E98" s="196"/>
      <c r="F98" s="196"/>
      <c r="G98" s="196"/>
      <c r="H98" s="196"/>
      <c r="I98" s="196"/>
      <c r="J98" s="196"/>
      <c r="K98" s="196"/>
      <c r="L98" s="196"/>
      <c r="M98" s="196"/>
      <c r="N98" s="196"/>
      <c r="O98" s="196"/>
      <c r="P98" s="196"/>
      <c r="Q98" s="196"/>
    </row>
    <row r="99" spans="1:17" ht="15">
      <c r="A99" s="196"/>
      <c r="B99" s="196"/>
      <c r="C99" s="196"/>
      <c r="D99" s="196"/>
      <c r="E99" s="196"/>
      <c r="F99" s="196"/>
      <c r="G99" s="196"/>
      <c r="H99" s="196"/>
      <c r="I99" s="196"/>
      <c r="J99" s="196"/>
      <c r="K99" s="196"/>
      <c r="L99" s="196"/>
      <c r="M99" s="196"/>
      <c r="N99" s="196"/>
      <c r="O99" s="196"/>
      <c r="P99" s="196"/>
      <c r="Q99" s="196"/>
    </row>
    <row r="100" spans="1:17" ht="15">
      <c r="A100" s="196"/>
      <c r="B100" s="196"/>
      <c r="C100" s="196"/>
      <c r="D100" s="196"/>
      <c r="E100" s="196"/>
      <c r="F100" s="196"/>
      <c r="G100" s="196"/>
      <c r="H100" s="196"/>
      <c r="I100" s="196"/>
      <c r="J100" s="196"/>
      <c r="K100" s="196"/>
      <c r="L100" s="196"/>
      <c r="M100" s="196"/>
      <c r="N100" s="196"/>
      <c r="O100" s="196"/>
      <c r="P100" s="196"/>
      <c r="Q100" s="196"/>
    </row>
    <row r="101" spans="1:17" ht="15">
      <c r="A101" s="196"/>
      <c r="B101" s="196"/>
      <c r="C101" s="196"/>
      <c r="D101" s="196"/>
      <c r="E101" s="196"/>
      <c r="F101" s="196"/>
      <c r="G101" s="196"/>
      <c r="H101" s="196"/>
      <c r="I101" s="196"/>
      <c r="J101" s="196"/>
      <c r="K101" s="196"/>
      <c r="L101" s="196"/>
      <c r="M101" s="196"/>
      <c r="N101" s="196"/>
      <c r="O101" s="196"/>
      <c r="P101" s="196"/>
      <c r="Q101" s="196"/>
    </row>
    <row r="102" spans="1:17" ht="15">
      <c r="A102" s="196"/>
      <c r="B102" s="196"/>
      <c r="C102" s="196"/>
      <c r="D102" s="196"/>
      <c r="E102" s="196"/>
      <c r="F102" s="196"/>
      <c r="G102" s="196"/>
      <c r="H102" s="196"/>
      <c r="I102" s="196"/>
      <c r="J102" s="196"/>
      <c r="K102" s="196"/>
      <c r="L102" s="196"/>
      <c r="M102" s="196"/>
      <c r="N102" s="196"/>
      <c r="O102" s="196"/>
      <c r="P102" s="196"/>
      <c r="Q102" s="196"/>
    </row>
    <row r="103" spans="1:17" ht="15">
      <c r="A103" s="196"/>
      <c r="B103" s="196"/>
      <c r="C103" s="196"/>
      <c r="D103" s="196"/>
      <c r="E103" s="196"/>
      <c r="F103" s="196"/>
      <c r="G103" s="196"/>
      <c r="H103" s="196"/>
      <c r="I103" s="196"/>
      <c r="J103" s="196"/>
      <c r="K103" s="196"/>
      <c r="L103" s="196"/>
      <c r="M103" s="196"/>
      <c r="N103" s="196"/>
      <c r="O103" s="196"/>
      <c r="P103" s="196"/>
      <c r="Q103" s="196"/>
    </row>
    <row r="104" spans="1:17" ht="15">
      <c r="A104" s="196"/>
      <c r="B104" s="196"/>
      <c r="C104" s="196"/>
      <c r="D104" s="196"/>
      <c r="E104" s="196"/>
      <c r="F104" s="196"/>
      <c r="G104" s="196"/>
      <c r="H104" s="196"/>
      <c r="I104" s="196"/>
      <c r="J104" s="196"/>
      <c r="K104" s="196"/>
      <c r="L104" s="196"/>
      <c r="M104" s="196"/>
      <c r="N104" s="196"/>
      <c r="O104" s="196"/>
      <c r="P104" s="196"/>
      <c r="Q104" s="196"/>
    </row>
    <row r="105" spans="1:17" ht="15">
      <c r="A105" s="196"/>
      <c r="B105" s="196"/>
      <c r="C105" s="196"/>
      <c r="D105" s="196"/>
      <c r="E105" s="196"/>
      <c r="F105" s="196"/>
      <c r="G105" s="196"/>
      <c r="H105" s="196"/>
      <c r="I105" s="196"/>
      <c r="J105" s="196"/>
      <c r="K105" s="196"/>
      <c r="L105" s="196"/>
      <c r="M105" s="196"/>
      <c r="N105" s="196"/>
      <c r="O105" s="196"/>
      <c r="P105" s="196"/>
      <c r="Q105" s="196"/>
    </row>
    <row r="106" spans="1:17" ht="15">
      <c r="A106" s="196"/>
      <c r="B106" s="196"/>
      <c r="C106" s="196"/>
      <c r="D106" s="196"/>
      <c r="E106" s="196"/>
      <c r="F106" s="196"/>
      <c r="G106" s="196"/>
      <c r="H106" s="196"/>
      <c r="I106" s="196"/>
      <c r="J106" s="196"/>
      <c r="K106" s="196"/>
      <c r="L106" s="196"/>
      <c r="M106" s="196"/>
      <c r="N106" s="196"/>
      <c r="O106" s="196"/>
      <c r="P106" s="196"/>
      <c r="Q106" s="196"/>
    </row>
    <row r="107" spans="1:17" ht="15">
      <c r="A107" s="196"/>
      <c r="B107" s="196"/>
      <c r="C107" s="196"/>
      <c r="D107" s="196"/>
      <c r="E107" s="196"/>
      <c r="F107" s="196"/>
      <c r="G107" s="196"/>
      <c r="H107" s="196"/>
      <c r="I107" s="196"/>
      <c r="J107" s="196"/>
      <c r="K107" s="196"/>
      <c r="L107" s="196"/>
      <c r="M107" s="196"/>
      <c r="N107" s="196"/>
      <c r="O107" s="196"/>
      <c r="P107" s="196"/>
      <c r="Q107" s="196"/>
    </row>
    <row r="108" spans="1:17" ht="15">
      <c r="A108" s="196"/>
      <c r="B108" s="196"/>
      <c r="C108" s="196"/>
      <c r="D108" s="196"/>
      <c r="E108" s="196"/>
      <c r="F108" s="196"/>
      <c r="G108" s="196"/>
      <c r="H108" s="196"/>
      <c r="I108" s="196"/>
      <c r="J108" s="196"/>
      <c r="K108" s="196"/>
      <c r="L108" s="196"/>
      <c r="M108" s="196"/>
      <c r="N108" s="196"/>
      <c r="O108" s="196"/>
      <c r="P108" s="196"/>
      <c r="Q108" s="196"/>
    </row>
    <row r="109" spans="1:17" ht="15">
      <c r="A109" s="196"/>
      <c r="B109" s="196"/>
      <c r="C109" s="196"/>
      <c r="D109" s="196"/>
      <c r="E109" s="196"/>
      <c r="F109" s="196"/>
      <c r="G109" s="196"/>
      <c r="H109" s="196"/>
      <c r="I109" s="196"/>
      <c r="J109" s="196"/>
      <c r="K109" s="196"/>
      <c r="L109" s="196"/>
      <c r="M109" s="196"/>
      <c r="N109" s="196"/>
      <c r="O109" s="196"/>
      <c r="P109" s="196"/>
      <c r="Q109" s="196"/>
    </row>
    <row r="110" spans="1:17" ht="15">
      <c r="A110" s="196"/>
      <c r="B110" s="196"/>
      <c r="C110" s="196"/>
      <c r="D110" s="196"/>
      <c r="E110" s="196"/>
      <c r="F110" s="196"/>
      <c r="G110" s="196"/>
      <c r="H110" s="196"/>
      <c r="I110" s="196"/>
      <c r="J110" s="196"/>
      <c r="K110" s="196"/>
      <c r="L110" s="196"/>
      <c r="M110" s="196"/>
      <c r="N110" s="196"/>
      <c r="O110" s="196"/>
      <c r="P110" s="196"/>
      <c r="Q110" s="196"/>
    </row>
    <row r="111" spans="1:17" ht="15">
      <c r="A111" s="196"/>
      <c r="B111" s="196"/>
      <c r="C111" s="196"/>
      <c r="D111" s="196"/>
      <c r="E111" s="196"/>
      <c r="F111" s="196"/>
      <c r="G111" s="196"/>
      <c r="H111" s="196"/>
      <c r="I111" s="196"/>
      <c r="J111" s="196"/>
      <c r="K111" s="196"/>
      <c r="L111" s="196"/>
      <c r="M111" s="196"/>
      <c r="N111" s="196"/>
      <c r="O111" s="196"/>
      <c r="P111" s="196"/>
      <c r="Q111" s="196"/>
    </row>
    <row r="112" spans="1:17" ht="15">
      <c r="A112" s="196"/>
      <c r="B112" s="196"/>
      <c r="C112" s="196"/>
      <c r="D112" s="196"/>
      <c r="E112" s="196"/>
      <c r="F112" s="196"/>
      <c r="G112" s="196"/>
      <c r="H112" s="196"/>
      <c r="I112" s="196"/>
      <c r="J112" s="196"/>
      <c r="K112" s="196"/>
      <c r="L112" s="196"/>
      <c r="M112" s="196"/>
      <c r="N112" s="196"/>
      <c r="O112" s="196"/>
      <c r="P112" s="196"/>
      <c r="Q112" s="196"/>
    </row>
    <row r="113" spans="1:17" ht="15">
      <c r="A113" s="196"/>
      <c r="B113" s="196"/>
      <c r="C113" s="196"/>
      <c r="D113" s="196"/>
      <c r="E113" s="196"/>
      <c r="F113" s="196"/>
      <c r="G113" s="196"/>
      <c r="H113" s="196"/>
      <c r="I113" s="196"/>
      <c r="J113" s="196"/>
      <c r="K113" s="196"/>
      <c r="L113" s="196"/>
      <c r="M113" s="196"/>
      <c r="N113" s="196"/>
      <c r="O113" s="196"/>
      <c r="P113" s="196"/>
      <c r="Q113" s="196"/>
    </row>
    <row r="114" spans="1:17" ht="15">
      <c r="A114" s="196"/>
      <c r="B114" s="196"/>
      <c r="C114" s="196"/>
      <c r="D114" s="196"/>
      <c r="E114" s="196"/>
      <c r="F114" s="196"/>
      <c r="G114" s="196"/>
      <c r="H114" s="196"/>
      <c r="I114" s="196"/>
      <c r="J114" s="196"/>
      <c r="K114" s="196"/>
      <c r="L114" s="196"/>
      <c r="M114" s="196"/>
      <c r="N114" s="196"/>
      <c r="O114" s="196"/>
      <c r="P114" s="196"/>
      <c r="Q114" s="196"/>
    </row>
    <row r="115" spans="1:17" ht="15">
      <c r="A115" s="196"/>
      <c r="B115" s="196"/>
      <c r="C115" s="196"/>
      <c r="D115" s="196"/>
      <c r="E115" s="196"/>
      <c r="F115" s="196"/>
      <c r="G115" s="196"/>
      <c r="H115" s="196"/>
      <c r="I115" s="196"/>
      <c r="J115" s="196"/>
      <c r="K115" s="196"/>
      <c r="L115" s="196"/>
      <c r="M115" s="196"/>
      <c r="N115" s="196"/>
      <c r="O115" s="196"/>
      <c r="P115" s="196"/>
      <c r="Q115" s="196"/>
    </row>
    <row r="116" spans="1:17" ht="15">
      <c r="A116" s="196"/>
      <c r="B116" s="196"/>
      <c r="C116" s="196"/>
      <c r="D116" s="196"/>
      <c r="E116" s="196"/>
      <c r="F116" s="196"/>
      <c r="G116" s="196"/>
      <c r="H116" s="196"/>
      <c r="I116" s="196"/>
      <c r="J116" s="196"/>
      <c r="K116" s="196"/>
      <c r="L116" s="196"/>
      <c r="M116" s="196"/>
      <c r="N116" s="196"/>
      <c r="O116" s="196"/>
      <c r="P116" s="196"/>
      <c r="Q116" s="196"/>
    </row>
    <row r="117" spans="1:17" ht="15">
      <c r="A117" s="196"/>
      <c r="B117" s="196"/>
      <c r="C117" s="196"/>
      <c r="D117" s="196"/>
      <c r="E117" s="196"/>
      <c r="F117" s="196"/>
      <c r="G117" s="196"/>
      <c r="H117" s="196"/>
      <c r="I117" s="196"/>
      <c r="J117" s="196"/>
      <c r="K117" s="196"/>
      <c r="L117" s="196"/>
      <c r="M117" s="196"/>
      <c r="N117" s="196"/>
      <c r="O117" s="196"/>
      <c r="P117" s="196"/>
      <c r="Q117" s="196"/>
    </row>
    <row r="118" spans="1:17" ht="15">
      <c r="A118" s="196"/>
      <c r="B118" s="196"/>
      <c r="C118" s="196"/>
      <c r="D118" s="196"/>
      <c r="E118" s="196"/>
      <c r="F118" s="196"/>
      <c r="G118" s="196"/>
      <c r="H118" s="196"/>
      <c r="I118" s="196"/>
      <c r="J118" s="196"/>
      <c r="K118" s="196"/>
      <c r="L118" s="196"/>
      <c r="M118" s="196"/>
      <c r="N118" s="196"/>
      <c r="O118" s="196"/>
      <c r="P118" s="196"/>
      <c r="Q118" s="196"/>
    </row>
    <row r="119" spans="1:17" ht="15">
      <c r="A119" s="196"/>
      <c r="B119" s="196"/>
      <c r="C119" s="196"/>
      <c r="D119" s="196"/>
      <c r="E119" s="196"/>
      <c r="F119" s="196"/>
      <c r="G119" s="196"/>
      <c r="H119" s="196"/>
      <c r="I119" s="196"/>
      <c r="J119" s="196"/>
      <c r="K119" s="196"/>
      <c r="L119" s="196"/>
      <c r="M119" s="196"/>
      <c r="N119" s="196"/>
      <c r="O119" s="196"/>
      <c r="P119" s="196"/>
      <c r="Q119" s="196"/>
    </row>
    <row r="120" spans="1:17" ht="15">
      <c r="A120" s="196"/>
      <c r="B120" s="196"/>
      <c r="C120" s="196"/>
      <c r="D120" s="196"/>
      <c r="E120" s="196"/>
      <c r="F120" s="196"/>
      <c r="G120" s="196"/>
      <c r="H120" s="196"/>
      <c r="I120" s="196"/>
      <c r="J120" s="196"/>
      <c r="K120" s="196"/>
      <c r="L120" s="196"/>
      <c r="M120" s="196"/>
      <c r="N120" s="196"/>
      <c r="O120" s="196"/>
      <c r="P120" s="196"/>
      <c r="Q120" s="196"/>
    </row>
    <row r="121" spans="1:17" ht="15">
      <c r="A121" s="196"/>
      <c r="B121" s="196"/>
      <c r="C121" s="196"/>
      <c r="D121" s="196"/>
      <c r="E121" s="196"/>
      <c r="F121" s="196"/>
      <c r="G121" s="196"/>
      <c r="H121" s="196"/>
      <c r="I121" s="196"/>
      <c r="J121" s="196"/>
      <c r="K121" s="196"/>
      <c r="L121" s="196"/>
      <c r="M121" s="196"/>
      <c r="N121" s="196"/>
      <c r="O121" s="196"/>
      <c r="P121" s="196"/>
      <c r="Q121" s="196"/>
    </row>
    <row r="122" spans="1:17" ht="15">
      <c r="A122" s="196"/>
      <c r="B122" s="196"/>
      <c r="C122" s="196"/>
      <c r="D122" s="196"/>
      <c r="E122" s="196"/>
      <c r="F122" s="196"/>
      <c r="G122" s="196"/>
      <c r="H122" s="196"/>
      <c r="I122" s="196"/>
      <c r="J122" s="196"/>
      <c r="K122" s="196"/>
      <c r="L122" s="196"/>
      <c r="M122" s="196"/>
      <c r="N122" s="196"/>
      <c r="O122" s="196"/>
      <c r="P122" s="196"/>
      <c r="Q122" s="196"/>
    </row>
    <row r="123" spans="1:17" ht="15">
      <c r="A123" s="196"/>
      <c r="B123" s="196"/>
      <c r="C123" s="196"/>
      <c r="D123" s="196"/>
      <c r="E123" s="196"/>
      <c r="F123" s="196"/>
      <c r="G123" s="196"/>
      <c r="H123" s="196"/>
      <c r="I123" s="196"/>
      <c r="J123" s="196"/>
      <c r="K123" s="196"/>
      <c r="L123" s="196"/>
      <c r="M123" s="196"/>
      <c r="N123" s="196"/>
      <c r="O123" s="196"/>
      <c r="P123" s="196"/>
      <c r="Q123" s="196"/>
    </row>
    <row r="124" spans="1:17" ht="15">
      <c r="A124" s="196"/>
      <c r="B124" s="196"/>
      <c r="C124" s="196"/>
      <c r="D124" s="196"/>
      <c r="E124" s="196"/>
      <c r="F124" s="196"/>
      <c r="G124" s="196"/>
      <c r="H124" s="196"/>
      <c r="I124" s="196"/>
      <c r="J124" s="196"/>
      <c r="K124" s="196"/>
      <c r="L124" s="196"/>
      <c r="M124" s="196"/>
      <c r="N124" s="196"/>
      <c r="O124" s="196"/>
      <c r="P124" s="196"/>
      <c r="Q124" s="196"/>
    </row>
    <row r="125" spans="1:17" ht="15">
      <c r="A125" s="196"/>
      <c r="B125" s="196"/>
      <c r="C125" s="196"/>
      <c r="D125" s="196"/>
      <c r="E125" s="196"/>
      <c r="F125" s="196"/>
      <c r="G125" s="196"/>
      <c r="H125" s="196"/>
      <c r="I125" s="196"/>
      <c r="J125" s="196"/>
      <c r="K125" s="196"/>
      <c r="L125" s="196"/>
      <c r="M125" s="196"/>
      <c r="N125" s="196"/>
      <c r="O125" s="196"/>
      <c r="P125" s="196"/>
      <c r="Q125" s="196"/>
    </row>
    <row r="126" spans="1:17" ht="15">
      <c r="A126" s="196"/>
      <c r="B126" s="196"/>
      <c r="C126" s="196"/>
      <c r="D126" s="196"/>
      <c r="E126" s="196"/>
      <c r="F126" s="196"/>
      <c r="G126" s="196"/>
      <c r="H126" s="196"/>
      <c r="I126" s="196"/>
      <c r="J126" s="196"/>
      <c r="K126" s="196"/>
      <c r="L126" s="196"/>
      <c r="M126" s="196"/>
      <c r="N126" s="196"/>
      <c r="O126" s="196"/>
      <c r="P126" s="196"/>
      <c r="Q126" s="196"/>
    </row>
    <row r="127" spans="1:17" ht="15">
      <c r="A127" s="196"/>
      <c r="B127" s="196"/>
      <c r="C127" s="196"/>
      <c r="D127" s="196"/>
      <c r="E127" s="196"/>
      <c r="F127" s="196"/>
      <c r="G127" s="196"/>
      <c r="H127" s="196"/>
      <c r="I127" s="196"/>
      <c r="J127" s="196"/>
      <c r="K127" s="196"/>
      <c r="L127" s="196"/>
      <c r="M127" s="196"/>
      <c r="N127" s="196"/>
      <c r="O127" s="196"/>
      <c r="P127" s="196"/>
      <c r="Q127" s="196"/>
    </row>
    <row r="128" spans="1:17" ht="15">
      <c r="A128" s="196"/>
      <c r="B128" s="196"/>
      <c r="C128" s="196"/>
      <c r="D128" s="196"/>
      <c r="E128" s="196"/>
      <c r="F128" s="196"/>
      <c r="G128" s="196"/>
      <c r="H128" s="196"/>
      <c r="I128" s="196"/>
      <c r="J128" s="196"/>
      <c r="K128" s="196"/>
      <c r="L128" s="196"/>
      <c r="M128" s="196"/>
      <c r="N128" s="196"/>
      <c r="O128" s="196"/>
      <c r="P128" s="196"/>
      <c r="Q128" s="196"/>
    </row>
    <row r="129" spans="1:17" ht="15">
      <c r="A129" s="196"/>
      <c r="B129" s="196"/>
      <c r="C129" s="196"/>
      <c r="D129" s="196"/>
      <c r="E129" s="196"/>
      <c r="F129" s="196"/>
      <c r="G129" s="196"/>
      <c r="H129" s="196"/>
      <c r="I129" s="196"/>
      <c r="J129" s="196"/>
      <c r="K129" s="196"/>
      <c r="L129" s="196"/>
      <c r="M129" s="196"/>
      <c r="N129" s="196"/>
      <c r="O129" s="196"/>
      <c r="P129" s="196"/>
      <c r="Q129" s="196"/>
    </row>
  </sheetData>
  <sheetProtection algorithmName="SHA-512" hashValue="6D3ahs0Uf3f1MZnD7fRIgK1iQ9w1+skTxd1Q4aHmZqd/+Fi1FlEZoMzo2k6qUCCbxmNOcnJPaMsAhnwWeZgcrw==" saltValue="uiHfqGAwqbFKpAV+SLw9Ww==" spinCount="100000" sheet="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mergeCells count="7">
    <mergeCell ref="AG5:AI5"/>
    <mergeCell ref="C5:E5"/>
    <mergeCell ref="H5:J5"/>
    <mergeCell ref="M5:O5"/>
    <mergeCell ref="R5:T5"/>
    <mergeCell ref="W5:Y5"/>
    <mergeCell ref="AB5:AD5"/>
  </mergeCells>
  <phoneticPr fontId="0" type="noConversion"/>
  <printOptions horizontalCentered="1" verticalCentered="1" gridLines="1"/>
  <pageMargins left="0.5" right="0.5" top="1.25" bottom="0.5" header="0.4" footer="0.5"/>
  <pageSetup scale="64" fitToWidth="8"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pageSetUpPr fitToPage="1"/>
  </sheetPr>
  <dimension ref="A1:AK126"/>
  <sheetViews>
    <sheetView zoomScaleNormal="100" workbookViewId="0">
      <pane xSplit="2" ySplit="9" topLeftCell="C10" activePane="bottomRight" state="frozen"/>
      <selection activeCell="E8" sqref="E8"/>
      <selection pane="topRight" activeCell="E8" sqref="E8"/>
      <selection pane="bottomLeft" activeCell="E8" sqref="E8"/>
      <selection pane="bottomRight" activeCell="B4" sqref="B4"/>
    </sheetView>
  </sheetViews>
  <sheetFormatPr defaultColWidth="8.85546875" defaultRowHeight="12.75"/>
  <cols>
    <col min="1" max="1" width="13.7109375" style="194" customWidth="1"/>
    <col min="2" max="2" width="51.85546875" style="194" customWidth="1"/>
    <col min="3" max="37" width="16.7109375" style="194" customWidth="1"/>
    <col min="38" max="16384" width="8.85546875" style="194"/>
  </cols>
  <sheetData>
    <row r="1" spans="1:37" ht="15.75" customHeight="1">
      <c r="A1"/>
      <c r="B1"/>
      <c r="C1" s="462" t="str">
        <f>'OPER-MAJOR SP. REVENUE(54R)'!C2</f>
        <v>Fund #</v>
      </c>
      <c r="D1" s="10"/>
      <c r="E1" s="10"/>
      <c r="F1" s="10"/>
      <c r="G1" s="10"/>
      <c r="H1" s="462" t="str">
        <f>'OPER-MAJOR SP. REVENUE(54R)'!H2</f>
        <v>Fund #</v>
      </c>
      <c r="I1" s="10"/>
      <c r="J1" s="10"/>
      <c r="K1" s="10"/>
      <c r="L1" s="10"/>
      <c r="M1" s="462" t="str">
        <f>'OPER-MAJOR SP. REVENUE(54R)'!M2</f>
        <v>Fund #</v>
      </c>
      <c r="N1" s="10"/>
      <c r="O1" s="10"/>
      <c r="P1" s="10"/>
      <c r="Q1" s="10"/>
      <c r="R1" s="462" t="str">
        <f>'OPER-MAJOR SP. REVENUE(54R)'!R2</f>
        <v>Fund #</v>
      </c>
      <c r="S1" s="10"/>
      <c r="T1" s="10"/>
      <c r="U1" s="10"/>
      <c r="V1" s="10"/>
      <c r="W1" s="462" t="str">
        <f>'OPER-MAJOR SP. REVENUE(54R)'!W2</f>
        <v>Fund #</v>
      </c>
      <c r="X1" s="10"/>
      <c r="Y1" s="10"/>
      <c r="Z1" s="10"/>
      <c r="AA1" s="10"/>
      <c r="AB1" s="462" t="str">
        <f>'OPER-MAJOR SP. REVENUE(54R)'!AB2</f>
        <v>Fund #</v>
      </c>
      <c r="AC1" s="10"/>
      <c r="AD1" s="10"/>
      <c r="AE1" s="10"/>
      <c r="AF1" s="10"/>
      <c r="AG1" s="462" t="str">
        <f>'OPER-MAJOR SP. REVENUE(54R)'!AG2</f>
        <v>Fund #</v>
      </c>
      <c r="AH1" s="10"/>
      <c r="AI1" s="10"/>
      <c r="AJ1" s="10"/>
      <c r="AK1" s="10"/>
    </row>
    <row r="2" spans="1:37" customFormat="1" ht="15.75" customHeight="1">
      <c r="C2" s="1602" t="str">
        <f>'OPER-MAJOR SP. REVENUE(54R)'!C3</f>
        <v>Fund Name</v>
      </c>
      <c r="D2" s="1602"/>
      <c r="E2" s="1602"/>
      <c r="F2" s="1602"/>
      <c r="G2" s="1602"/>
      <c r="H2" s="1602" t="str">
        <f>'OPER-MAJOR SP. REVENUE(54R)'!H3</f>
        <v>Fund Name</v>
      </c>
      <c r="I2" s="1602"/>
      <c r="J2" s="1602"/>
      <c r="K2" s="1602"/>
      <c r="L2" s="1602"/>
      <c r="M2" s="1602" t="str">
        <f>'OPER-MAJOR SP. REVENUE(54R)'!M3</f>
        <v>Fund Name</v>
      </c>
      <c r="N2" s="1602"/>
      <c r="O2" s="1602"/>
      <c r="P2" s="1602"/>
      <c r="Q2" s="1602"/>
      <c r="R2" s="1602" t="str">
        <f>'OPER-MAJOR SP. REVENUE(54R)'!R3</f>
        <v>Fund Name</v>
      </c>
      <c r="S2" s="1602"/>
      <c r="T2" s="1602"/>
      <c r="U2" s="1602"/>
      <c r="V2" s="1602"/>
      <c r="W2" s="1602" t="str">
        <f>'OPER-MAJOR SP. REVENUE(54R)'!W3</f>
        <v>Fund Name</v>
      </c>
      <c r="X2" s="1602"/>
      <c r="Y2" s="1602"/>
      <c r="Z2" s="1602"/>
      <c r="AA2" s="1602"/>
      <c r="AB2" s="1602" t="str">
        <f>'OPER-MAJOR SP. REVENUE(54R)'!AB3</f>
        <v>Fund Name</v>
      </c>
      <c r="AC2" s="1602"/>
      <c r="AD2" s="1602"/>
      <c r="AE2" s="1602"/>
      <c r="AF2" s="1602"/>
      <c r="AG2" s="1602" t="str">
        <f>'OPER-MAJOR SP. REVENUE(54R)'!AG3</f>
        <v>Fund Name</v>
      </c>
      <c r="AH2" s="1602"/>
      <c r="AI2" s="1602"/>
      <c r="AJ2" s="1602"/>
      <c r="AK2" s="1602"/>
    </row>
    <row r="3" spans="1:37" customFormat="1" ht="15.75">
      <c r="A3" s="2"/>
      <c r="B3" s="2"/>
      <c r="C3" s="462"/>
      <c r="D3" s="10"/>
      <c r="E3" s="10"/>
      <c r="F3" s="10"/>
      <c r="G3" s="463"/>
      <c r="H3" s="462"/>
      <c r="I3" s="10"/>
      <c r="J3" s="10"/>
      <c r="K3" s="10"/>
      <c r="L3" s="463"/>
      <c r="M3" s="462"/>
      <c r="N3" s="10"/>
      <c r="O3" s="10"/>
      <c r="P3" s="10"/>
      <c r="Q3" s="463"/>
      <c r="R3" s="462"/>
      <c r="S3" s="10"/>
      <c r="T3" s="10"/>
      <c r="U3" s="10"/>
      <c r="V3" s="463"/>
      <c r="W3" s="462"/>
      <c r="X3" s="10"/>
      <c r="Y3" s="10"/>
      <c r="Z3" s="10"/>
      <c r="AA3" s="463"/>
      <c r="AB3" s="462"/>
      <c r="AC3" s="10"/>
      <c r="AD3" s="10"/>
      <c r="AE3" s="10"/>
      <c r="AF3" s="463"/>
      <c r="AG3" s="462"/>
      <c r="AH3" s="10"/>
      <c r="AI3" s="10"/>
      <c r="AJ3" s="10"/>
      <c r="AK3" s="463"/>
    </row>
    <row r="4" spans="1:37" customFormat="1" ht="15.75" customHeight="1" thickBot="1">
      <c r="A4" s="270"/>
      <c r="B4" s="270"/>
      <c r="C4" s="1601" t="s">
        <v>720</v>
      </c>
      <c r="D4" s="1601"/>
      <c r="E4" s="1601"/>
      <c r="F4" s="9"/>
      <c r="G4" s="9"/>
      <c r="H4" s="1601" t="s">
        <v>720</v>
      </c>
      <c r="I4" s="1601"/>
      <c r="J4" s="1601"/>
      <c r="K4" s="9"/>
      <c r="L4" s="9"/>
      <c r="M4" s="1601" t="s">
        <v>720</v>
      </c>
      <c r="N4" s="1601"/>
      <c r="O4" s="1601"/>
      <c r="P4" s="9"/>
      <c r="Q4" s="9"/>
      <c r="R4" s="1601" t="s">
        <v>720</v>
      </c>
      <c r="S4" s="1601"/>
      <c r="T4" s="1601"/>
      <c r="U4" s="9"/>
      <c r="V4" s="9"/>
      <c r="W4" s="1601" t="s">
        <v>720</v>
      </c>
      <c r="X4" s="1601"/>
      <c r="Y4" s="1601"/>
      <c r="Z4" s="9"/>
      <c r="AA4" s="9"/>
      <c r="AB4" s="1601" t="s">
        <v>720</v>
      </c>
      <c r="AC4" s="1601"/>
      <c r="AD4" s="1601"/>
      <c r="AE4" s="9"/>
      <c r="AF4" s="9"/>
      <c r="AG4" s="1601" t="s">
        <v>720</v>
      </c>
      <c r="AH4" s="1601"/>
      <c r="AI4" s="1601"/>
      <c r="AJ4" s="9"/>
      <c r="AK4" s="9"/>
    </row>
    <row r="5" spans="1:37" customFormat="1" ht="15.75">
      <c r="A5" s="6"/>
      <c r="B5" s="6"/>
      <c r="C5" s="194"/>
      <c r="D5" s="194"/>
      <c r="E5" s="199" t="s">
        <v>727</v>
      </c>
      <c r="F5" s="9"/>
      <c r="G5" s="9" t="s">
        <v>727</v>
      </c>
      <c r="H5" s="194"/>
      <c r="I5" s="194"/>
      <c r="J5" s="199" t="s">
        <v>727</v>
      </c>
      <c r="K5" s="9"/>
      <c r="L5" s="9" t="s">
        <v>727</v>
      </c>
      <c r="M5" s="194"/>
      <c r="N5" s="194"/>
      <c r="O5" s="199" t="s">
        <v>727</v>
      </c>
      <c r="P5" s="9"/>
      <c r="Q5" s="9" t="s">
        <v>727</v>
      </c>
      <c r="R5" s="194"/>
      <c r="S5" s="194"/>
      <c r="T5" s="199" t="s">
        <v>727</v>
      </c>
      <c r="U5" s="9"/>
      <c r="V5" s="9" t="s">
        <v>727</v>
      </c>
      <c r="W5" s="194"/>
      <c r="X5" s="194"/>
      <c r="Y5" s="199" t="s">
        <v>727</v>
      </c>
      <c r="Z5" s="9"/>
      <c r="AA5" s="9" t="s">
        <v>727</v>
      </c>
      <c r="AB5" s="194"/>
      <c r="AC5" s="194"/>
      <c r="AD5" s="199" t="s">
        <v>727</v>
      </c>
      <c r="AE5" s="9"/>
      <c r="AF5" s="9" t="s">
        <v>727</v>
      </c>
      <c r="AG5" s="194"/>
      <c r="AH5" s="194"/>
      <c r="AI5" s="199" t="s">
        <v>727</v>
      </c>
      <c r="AJ5" s="9"/>
      <c r="AK5" s="9" t="s">
        <v>727</v>
      </c>
    </row>
    <row r="6" spans="1:37" customFormat="1" ht="15.75">
      <c r="A6" s="9" t="s">
        <v>735</v>
      </c>
      <c r="B6" s="9"/>
      <c r="C6" s="9"/>
      <c r="D6" s="9"/>
      <c r="E6" s="9" t="s">
        <v>3212</v>
      </c>
      <c r="F6" s="9" t="s">
        <v>725</v>
      </c>
      <c r="G6" s="9" t="s">
        <v>3211</v>
      </c>
      <c r="H6" s="9"/>
      <c r="I6" s="9"/>
      <c r="J6" s="9" t="s">
        <v>3212</v>
      </c>
      <c r="K6" s="9" t="s">
        <v>725</v>
      </c>
      <c r="L6" s="9" t="s">
        <v>3211</v>
      </c>
      <c r="M6" s="9"/>
      <c r="N6" s="9"/>
      <c r="O6" s="9" t="s">
        <v>3212</v>
      </c>
      <c r="P6" s="9" t="s">
        <v>725</v>
      </c>
      <c r="Q6" s="9" t="s">
        <v>3211</v>
      </c>
      <c r="R6" s="9"/>
      <c r="S6" s="9"/>
      <c r="T6" s="9" t="s">
        <v>3212</v>
      </c>
      <c r="U6" s="9" t="s">
        <v>725</v>
      </c>
      <c r="V6" s="9" t="s">
        <v>3211</v>
      </c>
      <c r="W6" s="9"/>
      <c r="X6" s="9"/>
      <c r="Y6" s="9" t="s">
        <v>3212</v>
      </c>
      <c r="Z6" s="9" t="s">
        <v>725</v>
      </c>
      <c r="AA6" s="9" t="s">
        <v>3211</v>
      </c>
      <c r="AB6" s="9"/>
      <c r="AC6" s="9"/>
      <c r="AD6" s="9" t="s">
        <v>3212</v>
      </c>
      <c r="AE6" s="9" t="s">
        <v>725</v>
      </c>
      <c r="AF6" s="9" t="s">
        <v>3211</v>
      </c>
      <c r="AG6" s="9"/>
      <c r="AH6" s="9"/>
      <c r="AI6" s="9" t="s">
        <v>3212</v>
      </c>
      <c r="AJ6" s="9" t="s">
        <v>725</v>
      </c>
      <c r="AK6" s="9" t="s">
        <v>3211</v>
      </c>
    </row>
    <row r="7" spans="1:37" customFormat="1" ht="16.5" thickBot="1">
      <c r="A7" s="449" t="s">
        <v>736</v>
      </c>
      <c r="B7" s="449" t="s">
        <v>737</v>
      </c>
      <c r="C7" s="449" t="s">
        <v>721</v>
      </c>
      <c r="D7" s="449" t="s">
        <v>722</v>
      </c>
      <c r="E7" s="449" t="s">
        <v>722</v>
      </c>
      <c r="F7" s="449" t="s">
        <v>726</v>
      </c>
      <c r="G7" s="449" t="s">
        <v>725</v>
      </c>
      <c r="H7" s="449" t="s">
        <v>721</v>
      </c>
      <c r="I7" s="449" t="s">
        <v>722</v>
      </c>
      <c r="J7" s="449" t="s">
        <v>722</v>
      </c>
      <c r="K7" s="449" t="s">
        <v>726</v>
      </c>
      <c r="L7" s="449" t="s">
        <v>725</v>
      </c>
      <c r="M7" s="449" t="s">
        <v>721</v>
      </c>
      <c r="N7" s="449" t="s">
        <v>722</v>
      </c>
      <c r="O7" s="449" t="s">
        <v>722</v>
      </c>
      <c r="P7" s="449" t="s">
        <v>726</v>
      </c>
      <c r="Q7" s="449" t="s">
        <v>725</v>
      </c>
      <c r="R7" s="449" t="s">
        <v>721</v>
      </c>
      <c r="S7" s="449" t="s">
        <v>722</v>
      </c>
      <c r="T7" s="449" t="s">
        <v>722</v>
      </c>
      <c r="U7" s="449" t="s">
        <v>726</v>
      </c>
      <c r="V7" s="449" t="s">
        <v>725</v>
      </c>
      <c r="W7" s="449" t="s">
        <v>721</v>
      </c>
      <c r="X7" s="449" t="s">
        <v>722</v>
      </c>
      <c r="Y7" s="449" t="s">
        <v>722</v>
      </c>
      <c r="Z7" s="449" t="s">
        <v>726</v>
      </c>
      <c r="AA7" s="449" t="s">
        <v>725</v>
      </c>
      <c r="AB7" s="449" t="s">
        <v>721</v>
      </c>
      <c r="AC7" s="449" t="s">
        <v>722</v>
      </c>
      <c r="AD7" s="449" t="s">
        <v>722</v>
      </c>
      <c r="AE7" s="449" t="s">
        <v>726</v>
      </c>
      <c r="AF7" s="449" t="s">
        <v>725</v>
      </c>
      <c r="AG7" s="449" t="s">
        <v>721</v>
      </c>
      <c r="AH7" s="449" t="s">
        <v>722</v>
      </c>
      <c r="AI7" s="449" t="s">
        <v>722</v>
      </c>
      <c r="AJ7" s="449" t="s">
        <v>726</v>
      </c>
      <c r="AK7" s="449" t="s">
        <v>725</v>
      </c>
    </row>
    <row r="8" spans="1:37" customFormat="1" ht="15" customHeight="1">
      <c r="A8" s="285"/>
      <c r="B8" s="8" t="s">
        <v>162</v>
      </c>
      <c r="C8" s="289"/>
      <c r="D8" s="289"/>
      <c r="E8" s="289"/>
      <c r="F8" s="279"/>
      <c r="G8" s="279"/>
      <c r="H8" s="289"/>
      <c r="I8" s="289"/>
      <c r="J8" s="289"/>
      <c r="K8" s="279"/>
      <c r="L8" s="279"/>
      <c r="M8" s="289"/>
      <c r="N8" s="289"/>
      <c r="O8" s="289"/>
      <c r="P8" s="279"/>
      <c r="Q8" s="279"/>
      <c r="R8" s="289"/>
      <c r="S8" s="289"/>
      <c r="T8" s="289"/>
      <c r="U8" s="279"/>
      <c r="V8" s="279"/>
      <c r="W8" s="289"/>
      <c r="X8" s="289"/>
      <c r="Y8" s="289"/>
      <c r="Z8" s="279"/>
      <c r="AA8" s="279"/>
      <c r="AB8" s="289"/>
      <c r="AC8" s="289"/>
      <c r="AD8" s="289"/>
      <c r="AE8" s="279"/>
      <c r="AF8" s="279"/>
      <c r="AG8" s="289"/>
      <c r="AH8" s="289"/>
      <c r="AI8" s="289"/>
      <c r="AJ8" s="279"/>
      <c r="AK8" s="279"/>
    </row>
    <row r="9" spans="1:37" customFormat="1" ht="15" customHeight="1">
      <c r="A9" s="285"/>
      <c r="B9" s="8" t="s">
        <v>163</v>
      </c>
      <c r="C9" s="289"/>
      <c r="D9" s="289"/>
      <c r="E9" s="289"/>
      <c r="F9" s="279"/>
      <c r="G9" s="279"/>
      <c r="H9" s="289"/>
      <c r="I9" s="289"/>
      <c r="J9" s="289"/>
      <c r="K9" s="279"/>
      <c r="L9" s="279"/>
      <c r="M9" s="289"/>
      <c r="N9" s="289"/>
      <c r="O9" s="289"/>
      <c r="P9" s="279"/>
      <c r="Q9" s="279"/>
      <c r="R9" s="289"/>
      <c r="S9" s="289"/>
      <c r="T9" s="289"/>
      <c r="U9" s="279"/>
      <c r="V9" s="279"/>
      <c r="W9" s="289"/>
      <c r="X9" s="289"/>
      <c r="Y9" s="289"/>
      <c r="Z9" s="279"/>
      <c r="AA9" s="279"/>
      <c r="AB9" s="289"/>
      <c r="AC9" s="289"/>
      <c r="AD9" s="289"/>
      <c r="AE9" s="279"/>
      <c r="AF9" s="279"/>
      <c r="AG9" s="289"/>
      <c r="AH9" s="289"/>
      <c r="AI9" s="289"/>
      <c r="AJ9" s="279"/>
      <c r="AK9" s="279"/>
    </row>
    <row r="10" spans="1:37" customFormat="1" ht="15" customHeight="1">
      <c r="A10" s="285">
        <v>410000</v>
      </c>
      <c r="B10" s="8" t="s">
        <v>241</v>
      </c>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row>
    <row r="11" spans="1:37" ht="15" customHeight="1">
      <c r="A11" s="464">
        <v>100</v>
      </c>
      <c r="B11" s="6" t="s">
        <v>639</v>
      </c>
      <c r="C11" s="202"/>
      <c r="D11" s="202"/>
      <c r="E11" s="210">
        <f>-C11+D11</f>
        <v>0</v>
      </c>
      <c r="F11" s="202"/>
      <c r="G11" s="234">
        <f t="shared" ref="G11:G38" si="0">+D11-F11</f>
        <v>0</v>
      </c>
      <c r="H11" s="202"/>
      <c r="I11" s="202"/>
      <c r="J11" s="210">
        <f>-H11+I11</f>
        <v>0</v>
      </c>
      <c r="K11" s="202"/>
      <c r="L11" s="234">
        <f>+I11-K11</f>
        <v>0</v>
      </c>
      <c r="M11" s="202"/>
      <c r="N11" s="202"/>
      <c r="O11" s="210">
        <f>-M11+N11</f>
        <v>0</v>
      </c>
      <c r="P11" s="202"/>
      <c r="Q11" s="234">
        <f>+N11-P11</f>
        <v>0</v>
      </c>
      <c r="R11" s="202"/>
      <c r="S11" s="202"/>
      <c r="T11" s="210">
        <f>-R11+S11</f>
        <v>0</v>
      </c>
      <c r="U11" s="202"/>
      <c r="V11" s="234">
        <f>+S11-U11</f>
        <v>0</v>
      </c>
      <c r="W11" s="202"/>
      <c r="X11" s="202"/>
      <c r="Y11" s="210">
        <f>-W11+X11</f>
        <v>0</v>
      </c>
      <c r="Z11" s="202"/>
      <c r="AA11" s="234">
        <f>+X11-Z11</f>
        <v>0</v>
      </c>
      <c r="AB11" s="202"/>
      <c r="AC11" s="202"/>
      <c r="AD11" s="210">
        <f>-AB11+AC11</f>
        <v>0</v>
      </c>
      <c r="AE11" s="202"/>
      <c r="AF11" s="234">
        <f>+AC11-AE11</f>
        <v>0</v>
      </c>
      <c r="AG11" s="202"/>
      <c r="AH11" s="202"/>
      <c r="AI11" s="210">
        <f>-AG11+AH11</f>
        <v>0</v>
      </c>
      <c r="AJ11" s="202"/>
      <c r="AK11" s="234">
        <f>+AH11-AJ11</f>
        <v>0</v>
      </c>
    </row>
    <row r="12" spans="1:37" ht="15" customHeight="1">
      <c r="A12" s="464" t="s">
        <v>136</v>
      </c>
      <c r="B12" s="6" t="s">
        <v>640</v>
      </c>
      <c r="C12" s="202"/>
      <c r="D12" s="202"/>
      <c r="E12" s="210">
        <f t="shared" ref="E12:E38" si="1">-C12+D12</f>
        <v>0</v>
      </c>
      <c r="F12" s="202"/>
      <c r="G12" s="234">
        <f t="shared" si="0"/>
        <v>0</v>
      </c>
      <c r="H12" s="202"/>
      <c r="I12" s="202"/>
      <c r="J12" s="210">
        <f t="shared" ref="J12:J38" si="2">-H12+I12</f>
        <v>0</v>
      </c>
      <c r="K12" s="202"/>
      <c r="L12" s="234">
        <f>+I12-K12</f>
        <v>0</v>
      </c>
      <c r="M12" s="202"/>
      <c r="N12" s="202"/>
      <c r="O12" s="210">
        <f t="shared" ref="O12:O38" si="3">-M12+N12</f>
        <v>0</v>
      </c>
      <c r="P12" s="202"/>
      <c r="Q12" s="234">
        <f>+N12-P12</f>
        <v>0</v>
      </c>
      <c r="R12" s="202"/>
      <c r="S12" s="202"/>
      <c r="T12" s="210">
        <f t="shared" ref="T12:T38" si="4">-R12+S12</f>
        <v>0</v>
      </c>
      <c r="U12" s="202"/>
      <c r="V12" s="234">
        <f>+S12-U12</f>
        <v>0</v>
      </c>
      <c r="W12" s="202"/>
      <c r="X12" s="202"/>
      <c r="Y12" s="210">
        <f t="shared" ref="Y12:Y38" si="5">-W12+X12</f>
        <v>0</v>
      </c>
      <c r="Z12" s="202"/>
      <c r="AA12" s="234">
        <f>+X12-Z12</f>
        <v>0</v>
      </c>
      <c r="AB12" s="202"/>
      <c r="AC12" s="202"/>
      <c r="AD12" s="210">
        <f t="shared" ref="AD12:AD38" si="6">-AB12+AC12</f>
        <v>0</v>
      </c>
      <c r="AE12" s="202"/>
      <c r="AF12" s="234">
        <f>+AC12-AE12</f>
        <v>0</v>
      </c>
      <c r="AG12" s="202"/>
      <c r="AH12" s="202"/>
      <c r="AI12" s="210">
        <f t="shared" ref="AI12:AI38" si="7">-AG12+AH12</f>
        <v>0</v>
      </c>
      <c r="AJ12" s="202"/>
      <c r="AK12" s="234">
        <f>+AH12-AJ12</f>
        <v>0</v>
      </c>
    </row>
    <row r="13" spans="1:37" customFormat="1" ht="15" customHeight="1">
      <c r="A13" s="285">
        <v>420000</v>
      </c>
      <c r="B13" s="8" t="s">
        <v>761</v>
      </c>
      <c r="C13" s="210"/>
      <c r="D13" s="210"/>
      <c r="E13" s="202"/>
      <c r="F13" s="210"/>
      <c r="G13" s="210"/>
      <c r="H13" s="210"/>
      <c r="I13" s="210"/>
      <c r="J13" s="202"/>
      <c r="K13" s="210"/>
      <c r="L13" s="210"/>
      <c r="M13" s="210"/>
      <c r="N13" s="210"/>
      <c r="O13" s="202"/>
      <c r="P13" s="210"/>
      <c r="Q13" s="210"/>
      <c r="R13" s="210"/>
      <c r="S13" s="210"/>
      <c r="T13" s="202"/>
      <c r="U13" s="210"/>
      <c r="V13" s="210"/>
      <c r="W13" s="210"/>
      <c r="X13" s="210"/>
      <c r="Y13" s="202"/>
      <c r="Z13" s="210"/>
      <c r="AA13" s="210"/>
      <c r="AB13" s="210"/>
      <c r="AC13" s="210"/>
      <c r="AD13" s="202"/>
      <c r="AE13" s="210"/>
      <c r="AF13" s="210"/>
      <c r="AG13" s="210"/>
      <c r="AH13" s="210"/>
      <c r="AI13" s="202"/>
      <c r="AJ13" s="210"/>
      <c r="AK13" s="210"/>
    </row>
    <row r="14" spans="1:37" ht="15" customHeight="1">
      <c r="A14" s="464">
        <v>100</v>
      </c>
      <c r="B14" s="6" t="s">
        <v>639</v>
      </c>
      <c r="C14" s="202"/>
      <c r="D14" s="202"/>
      <c r="E14" s="210">
        <f t="shared" si="1"/>
        <v>0</v>
      </c>
      <c r="F14" s="202"/>
      <c r="G14" s="234">
        <f t="shared" si="0"/>
        <v>0</v>
      </c>
      <c r="H14" s="202"/>
      <c r="I14" s="202"/>
      <c r="J14" s="210">
        <f t="shared" si="2"/>
        <v>0</v>
      </c>
      <c r="K14" s="202"/>
      <c r="L14" s="234">
        <f>+I14-K14</f>
        <v>0</v>
      </c>
      <c r="M14" s="202"/>
      <c r="N14" s="202"/>
      <c r="O14" s="210">
        <f t="shared" si="3"/>
        <v>0</v>
      </c>
      <c r="P14" s="202"/>
      <c r="Q14" s="234">
        <f>+N14-P14</f>
        <v>0</v>
      </c>
      <c r="R14" s="202"/>
      <c r="S14" s="202"/>
      <c r="T14" s="210">
        <f t="shared" si="4"/>
        <v>0</v>
      </c>
      <c r="U14" s="202"/>
      <c r="V14" s="234">
        <f>+S14-U14</f>
        <v>0</v>
      </c>
      <c r="W14" s="202"/>
      <c r="X14" s="202"/>
      <c r="Y14" s="210">
        <f t="shared" si="5"/>
        <v>0</v>
      </c>
      <c r="Z14" s="202"/>
      <c r="AA14" s="234">
        <f>+X14-Z14</f>
        <v>0</v>
      </c>
      <c r="AB14" s="202"/>
      <c r="AC14" s="202"/>
      <c r="AD14" s="210">
        <f t="shared" si="6"/>
        <v>0</v>
      </c>
      <c r="AE14" s="202"/>
      <c r="AF14" s="234">
        <f>+AC14-AE14</f>
        <v>0</v>
      </c>
      <c r="AG14" s="202"/>
      <c r="AH14" s="202"/>
      <c r="AI14" s="210">
        <f t="shared" si="7"/>
        <v>0</v>
      </c>
      <c r="AJ14" s="202"/>
      <c r="AK14" s="234">
        <f>+AH14-AJ14</f>
        <v>0</v>
      </c>
    </row>
    <row r="15" spans="1:37" ht="15" customHeight="1">
      <c r="A15" s="464" t="s">
        <v>136</v>
      </c>
      <c r="B15" s="6" t="s">
        <v>640</v>
      </c>
      <c r="C15" s="202"/>
      <c r="D15" s="202"/>
      <c r="E15" s="210">
        <f t="shared" si="1"/>
        <v>0</v>
      </c>
      <c r="F15" s="202"/>
      <c r="G15" s="234">
        <f t="shared" si="0"/>
        <v>0</v>
      </c>
      <c r="H15" s="202"/>
      <c r="I15" s="202"/>
      <c r="J15" s="210">
        <f t="shared" si="2"/>
        <v>0</v>
      </c>
      <c r="K15" s="202"/>
      <c r="L15" s="234">
        <f>+I15-K15</f>
        <v>0</v>
      </c>
      <c r="M15" s="202"/>
      <c r="N15" s="202"/>
      <c r="O15" s="210">
        <f t="shared" si="3"/>
        <v>0</v>
      </c>
      <c r="P15" s="202"/>
      <c r="Q15" s="234">
        <f>+N15-P15</f>
        <v>0</v>
      </c>
      <c r="R15" s="202"/>
      <c r="S15" s="202"/>
      <c r="T15" s="210">
        <f t="shared" si="4"/>
        <v>0</v>
      </c>
      <c r="U15" s="202"/>
      <c r="V15" s="234">
        <f>+S15-U15</f>
        <v>0</v>
      </c>
      <c r="W15" s="202"/>
      <c r="X15" s="202"/>
      <c r="Y15" s="210">
        <f t="shared" si="5"/>
        <v>0</v>
      </c>
      <c r="Z15" s="202"/>
      <c r="AA15" s="234">
        <f>+X15-Z15</f>
        <v>0</v>
      </c>
      <c r="AB15" s="202"/>
      <c r="AC15" s="202"/>
      <c r="AD15" s="210">
        <f t="shared" si="6"/>
        <v>0</v>
      </c>
      <c r="AE15" s="202"/>
      <c r="AF15" s="234">
        <f>+AC15-AE15</f>
        <v>0</v>
      </c>
      <c r="AG15" s="202"/>
      <c r="AH15" s="202"/>
      <c r="AI15" s="210">
        <f t="shared" si="7"/>
        <v>0</v>
      </c>
      <c r="AJ15" s="202"/>
      <c r="AK15" s="234">
        <f>+AH15-AJ15</f>
        <v>0</v>
      </c>
    </row>
    <row r="16" spans="1:37" customFormat="1" ht="15" customHeight="1">
      <c r="A16" s="285">
        <v>430000</v>
      </c>
      <c r="B16" s="8" t="s">
        <v>762</v>
      </c>
      <c r="C16" s="210"/>
      <c r="D16" s="210"/>
      <c r="E16" s="202"/>
      <c r="F16" s="210"/>
      <c r="G16" s="210"/>
      <c r="H16" s="210"/>
      <c r="I16" s="210"/>
      <c r="J16" s="202"/>
      <c r="K16" s="210"/>
      <c r="L16" s="210"/>
      <c r="M16" s="210"/>
      <c r="N16" s="210"/>
      <c r="O16" s="202"/>
      <c r="P16" s="210"/>
      <c r="Q16" s="210"/>
      <c r="R16" s="210"/>
      <c r="S16" s="210"/>
      <c r="T16" s="202"/>
      <c r="U16" s="210"/>
      <c r="V16" s="210"/>
      <c r="W16" s="210"/>
      <c r="X16" s="210"/>
      <c r="Y16" s="202"/>
      <c r="Z16" s="210"/>
      <c r="AA16" s="210"/>
      <c r="AB16" s="210"/>
      <c r="AC16" s="210"/>
      <c r="AD16" s="202"/>
      <c r="AE16" s="210"/>
      <c r="AF16" s="210"/>
      <c r="AG16" s="210"/>
      <c r="AH16" s="210"/>
      <c r="AI16" s="202"/>
      <c r="AJ16" s="210"/>
      <c r="AK16" s="210"/>
    </row>
    <row r="17" spans="1:37" ht="15" customHeight="1">
      <c r="A17" s="464">
        <v>100</v>
      </c>
      <c r="B17" s="6" t="s">
        <v>639</v>
      </c>
      <c r="C17" s="202"/>
      <c r="D17" s="202"/>
      <c r="E17" s="210">
        <f t="shared" si="1"/>
        <v>0</v>
      </c>
      <c r="F17" s="202"/>
      <c r="G17" s="234">
        <f t="shared" si="0"/>
        <v>0</v>
      </c>
      <c r="H17" s="202"/>
      <c r="I17" s="202"/>
      <c r="J17" s="210">
        <f t="shared" si="2"/>
        <v>0</v>
      </c>
      <c r="K17" s="202"/>
      <c r="L17" s="234">
        <f>+I17-K17</f>
        <v>0</v>
      </c>
      <c r="M17" s="202"/>
      <c r="N17" s="202"/>
      <c r="O17" s="210">
        <f t="shared" si="3"/>
        <v>0</v>
      </c>
      <c r="P17" s="202"/>
      <c r="Q17" s="234">
        <f>+N17-P17</f>
        <v>0</v>
      </c>
      <c r="R17" s="202"/>
      <c r="S17" s="202"/>
      <c r="T17" s="210">
        <f t="shared" si="4"/>
        <v>0</v>
      </c>
      <c r="U17" s="202"/>
      <c r="V17" s="234">
        <f>+S17-U17</f>
        <v>0</v>
      </c>
      <c r="W17" s="202"/>
      <c r="X17" s="202"/>
      <c r="Y17" s="210">
        <f t="shared" si="5"/>
        <v>0</v>
      </c>
      <c r="Z17" s="202"/>
      <c r="AA17" s="234">
        <f>+X17-Z17</f>
        <v>0</v>
      </c>
      <c r="AB17" s="202"/>
      <c r="AC17" s="202"/>
      <c r="AD17" s="210">
        <f t="shared" si="6"/>
        <v>0</v>
      </c>
      <c r="AE17" s="202"/>
      <c r="AF17" s="234">
        <f>+AC17-AE17</f>
        <v>0</v>
      </c>
      <c r="AG17" s="202"/>
      <c r="AH17" s="202"/>
      <c r="AI17" s="210">
        <f t="shared" si="7"/>
        <v>0</v>
      </c>
      <c r="AJ17" s="202"/>
      <c r="AK17" s="234">
        <f>+AH17-AJ17</f>
        <v>0</v>
      </c>
    </row>
    <row r="18" spans="1:37" ht="15" customHeight="1">
      <c r="A18" s="464" t="s">
        <v>136</v>
      </c>
      <c r="B18" s="6" t="s">
        <v>640</v>
      </c>
      <c r="C18" s="202"/>
      <c r="D18" s="202"/>
      <c r="E18" s="210">
        <f t="shared" si="1"/>
        <v>0</v>
      </c>
      <c r="F18" s="202"/>
      <c r="G18" s="234">
        <f t="shared" si="0"/>
        <v>0</v>
      </c>
      <c r="H18" s="202"/>
      <c r="I18" s="202"/>
      <c r="J18" s="210">
        <f t="shared" si="2"/>
        <v>0</v>
      </c>
      <c r="K18" s="202"/>
      <c r="L18" s="234">
        <f>+I18-K18</f>
        <v>0</v>
      </c>
      <c r="M18" s="202"/>
      <c r="N18" s="202"/>
      <c r="O18" s="210">
        <f t="shared" si="3"/>
        <v>0</v>
      </c>
      <c r="P18" s="202"/>
      <c r="Q18" s="234">
        <f>+N18-P18</f>
        <v>0</v>
      </c>
      <c r="R18" s="202"/>
      <c r="S18" s="202"/>
      <c r="T18" s="210">
        <f t="shared" si="4"/>
        <v>0</v>
      </c>
      <c r="U18" s="202"/>
      <c r="V18" s="234">
        <f>+S18-U18</f>
        <v>0</v>
      </c>
      <c r="W18" s="202"/>
      <c r="X18" s="202"/>
      <c r="Y18" s="210">
        <f t="shared" si="5"/>
        <v>0</v>
      </c>
      <c r="Z18" s="202"/>
      <c r="AA18" s="234">
        <f>+X18-Z18</f>
        <v>0</v>
      </c>
      <c r="AB18" s="202"/>
      <c r="AC18" s="202"/>
      <c r="AD18" s="210">
        <f t="shared" si="6"/>
        <v>0</v>
      </c>
      <c r="AE18" s="202"/>
      <c r="AF18" s="234">
        <f>+AC18-AE18</f>
        <v>0</v>
      </c>
      <c r="AG18" s="202"/>
      <c r="AH18" s="202"/>
      <c r="AI18" s="210">
        <f t="shared" si="7"/>
        <v>0</v>
      </c>
      <c r="AJ18" s="202"/>
      <c r="AK18" s="234">
        <f>+AH18-AJ18</f>
        <v>0</v>
      </c>
    </row>
    <row r="19" spans="1:37" customFormat="1" ht="15" customHeight="1">
      <c r="A19" s="285">
        <v>440000</v>
      </c>
      <c r="B19" s="8" t="s">
        <v>763</v>
      </c>
      <c r="C19" s="210"/>
      <c r="D19" s="210"/>
      <c r="E19" s="202"/>
      <c r="F19" s="210"/>
      <c r="G19" s="210"/>
      <c r="H19" s="210"/>
      <c r="I19" s="210"/>
      <c r="J19" s="202"/>
      <c r="K19" s="210"/>
      <c r="L19" s="210"/>
      <c r="M19" s="210"/>
      <c r="N19" s="210"/>
      <c r="O19" s="202"/>
      <c r="P19" s="210"/>
      <c r="Q19" s="210"/>
      <c r="R19" s="210"/>
      <c r="S19" s="210"/>
      <c r="T19" s="202"/>
      <c r="U19" s="210"/>
      <c r="V19" s="210"/>
      <c r="W19" s="210"/>
      <c r="X19" s="210"/>
      <c r="Y19" s="202"/>
      <c r="Z19" s="210"/>
      <c r="AA19" s="210"/>
      <c r="AB19" s="210"/>
      <c r="AC19" s="210"/>
      <c r="AD19" s="202"/>
      <c r="AE19" s="210"/>
      <c r="AF19" s="210"/>
      <c r="AG19" s="210"/>
      <c r="AH19" s="210"/>
      <c r="AI19" s="202"/>
      <c r="AJ19" s="210"/>
      <c r="AK19" s="210"/>
    </row>
    <row r="20" spans="1:37" ht="15" customHeight="1">
      <c r="A20" s="464">
        <v>100</v>
      </c>
      <c r="B20" s="6" t="s">
        <v>639</v>
      </c>
      <c r="C20" s="202"/>
      <c r="D20" s="202"/>
      <c r="E20" s="210">
        <f t="shared" si="1"/>
        <v>0</v>
      </c>
      <c r="F20" s="202"/>
      <c r="G20" s="234">
        <f t="shared" si="0"/>
        <v>0</v>
      </c>
      <c r="H20" s="202"/>
      <c r="I20" s="202"/>
      <c r="J20" s="210">
        <f t="shared" si="2"/>
        <v>0</v>
      </c>
      <c r="K20" s="202"/>
      <c r="L20" s="234">
        <f>+I20-K20</f>
        <v>0</v>
      </c>
      <c r="M20" s="202"/>
      <c r="N20" s="202"/>
      <c r="O20" s="210">
        <f t="shared" si="3"/>
        <v>0</v>
      </c>
      <c r="P20" s="202"/>
      <c r="Q20" s="234">
        <f>+N20-P20</f>
        <v>0</v>
      </c>
      <c r="R20" s="202"/>
      <c r="S20" s="202"/>
      <c r="T20" s="210">
        <f t="shared" si="4"/>
        <v>0</v>
      </c>
      <c r="U20" s="202"/>
      <c r="V20" s="234">
        <f>+S20-U20</f>
        <v>0</v>
      </c>
      <c r="W20" s="202"/>
      <c r="X20" s="202"/>
      <c r="Y20" s="210">
        <f t="shared" si="5"/>
        <v>0</v>
      </c>
      <c r="Z20" s="202"/>
      <c r="AA20" s="234">
        <f>+X20-Z20</f>
        <v>0</v>
      </c>
      <c r="AB20" s="202"/>
      <c r="AC20" s="202"/>
      <c r="AD20" s="210">
        <f t="shared" si="6"/>
        <v>0</v>
      </c>
      <c r="AE20" s="202"/>
      <c r="AF20" s="234">
        <f>+AC20-AE20</f>
        <v>0</v>
      </c>
      <c r="AG20" s="202"/>
      <c r="AH20" s="202"/>
      <c r="AI20" s="210">
        <f t="shared" si="7"/>
        <v>0</v>
      </c>
      <c r="AJ20" s="202"/>
      <c r="AK20" s="234">
        <f>+AH20-AJ20</f>
        <v>0</v>
      </c>
    </row>
    <row r="21" spans="1:37" ht="15" customHeight="1">
      <c r="A21" s="464" t="s">
        <v>136</v>
      </c>
      <c r="B21" s="6" t="s">
        <v>640</v>
      </c>
      <c r="C21" s="202"/>
      <c r="D21" s="202"/>
      <c r="E21" s="210">
        <f t="shared" si="1"/>
        <v>0</v>
      </c>
      <c r="F21" s="202"/>
      <c r="G21" s="234">
        <f t="shared" si="0"/>
        <v>0</v>
      </c>
      <c r="H21" s="202"/>
      <c r="I21" s="202"/>
      <c r="J21" s="210">
        <f t="shared" si="2"/>
        <v>0</v>
      </c>
      <c r="K21" s="202"/>
      <c r="L21" s="234">
        <f>+I21-K21</f>
        <v>0</v>
      </c>
      <c r="M21" s="202"/>
      <c r="N21" s="202"/>
      <c r="O21" s="210">
        <f t="shared" si="3"/>
        <v>0</v>
      </c>
      <c r="P21" s="202"/>
      <c r="Q21" s="234">
        <f>+N21-P21</f>
        <v>0</v>
      </c>
      <c r="R21" s="202"/>
      <c r="S21" s="202"/>
      <c r="T21" s="210">
        <f t="shared" si="4"/>
        <v>0</v>
      </c>
      <c r="U21" s="202"/>
      <c r="V21" s="234">
        <f>+S21-U21</f>
        <v>0</v>
      </c>
      <c r="W21" s="202"/>
      <c r="X21" s="202"/>
      <c r="Y21" s="210">
        <f t="shared" si="5"/>
        <v>0</v>
      </c>
      <c r="Z21" s="202"/>
      <c r="AA21" s="234">
        <f>+X21-Z21</f>
        <v>0</v>
      </c>
      <c r="AB21" s="202"/>
      <c r="AC21" s="202"/>
      <c r="AD21" s="210">
        <f t="shared" si="6"/>
        <v>0</v>
      </c>
      <c r="AE21" s="202"/>
      <c r="AF21" s="234">
        <f>+AC21-AE21</f>
        <v>0</v>
      </c>
      <c r="AG21" s="202"/>
      <c r="AH21" s="202"/>
      <c r="AI21" s="210">
        <f t="shared" si="7"/>
        <v>0</v>
      </c>
      <c r="AJ21" s="202"/>
      <c r="AK21" s="234">
        <f>+AH21-AJ21</f>
        <v>0</v>
      </c>
    </row>
    <row r="22" spans="1:37" customFormat="1" ht="15" customHeight="1">
      <c r="A22" s="285">
        <v>450000</v>
      </c>
      <c r="B22" s="8" t="s">
        <v>764</v>
      </c>
      <c r="C22" s="210"/>
      <c r="D22" s="210"/>
      <c r="E22" s="202"/>
      <c r="F22" s="210"/>
      <c r="G22" s="210"/>
      <c r="H22" s="210"/>
      <c r="I22" s="210"/>
      <c r="J22" s="202"/>
      <c r="K22" s="210"/>
      <c r="L22" s="210"/>
      <c r="M22" s="210"/>
      <c r="N22" s="210"/>
      <c r="O22" s="202"/>
      <c r="P22" s="210"/>
      <c r="Q22" s="210"/>
      <c r="R22" s="210"/>
      <c r="S22" s="210"/>
      <c r="T22" s="202"/>
      <c r="U22" s="210"/>
      <c r="V22" s="210"/>
      <c r="W22" s="210"/>
      <c r="X22" s="210"/>
      <c r="Y22" s="202"/>
      <c r="Z22" s="210"/>
      <c r="AA22" s="210"/>
      <c r="AB22" s="210"/>
      <c r="AC22" s="210"/>
      <c r="AD22" s="202"/>
      <c r="AE22" s="210"/>
      <c r="AF22" s="210"/>
      <c r="AG22" s="210"/>
      <c r="AH22" s="210"/>
      <c r="AI22" s="202"/>
      <c r="AJ22" s="210"/>
      <c r="AK22" s="210"/>
    </row>
    <row r="23" spans="1:37" ht="15" customHeight="1">
      <c r="A23" s="464">
        <v>100</v>
      </c>
      <c r="B23" s="6" t="s">
        <v>639</v>
      </c>
      <c r="C23" s="202"/>
      <c r="D23" s="202"/>
      <c r="E23" s="210">
        <f t="shared" si="1"/>
        <v>0</v>
      </c>
      <c r="F23" s="202"/>
      <c r="G23" s="234">
        <f t="shared" si="0"/>
        <v>0</v>
      </c>
      <c r="H23" s="202"/>
      <c r="I23" s="202"/>
      <c r="J23" s="210">
        <f t="shared" si="2"/>
        <v>0</v>
      </c>
      <c r="K23" s="202"/>
      <c r="L23" s="234">
        <f>+I23-K23</f>
        <v>0</v>
      </c>
      <c r="M23" s="202"/>
      <c r="N23" s="202"/>
      <c r="O23" s="210">
        <f t="shared" si="3"/>
        <v>0</v>
      </c>
      <c r="P23" s="202"/>
      <c r="Q23" s="234">
        <f>+N23-P23</f>
        <v>0</v>
      </c>
      <c r="R23" s="202"/>
      <c r="S23" s="202"/>
      <c r="T23" s="210">
        <f t="shared" si="4"/>
        <v>0</v>
      </c>
      <c r="U23" s="202"/>
      <c r="V23" s="234">
        <f>+S23-U23</f>
        <v>0</v>
      </c>
      <c r="W23" s="202"/>
      <c r="X23" s="202"/>
      <c r="Y23" s="210">
        <f t="shared" si="5"/>
        <v>0</v>
      </c>
      <c r="Z23" s="202"/>
      <c r="AA23" s="234">
        <f>+X23-Z23</f>
        <v>0</v>
      </c>
      <c r="AB23" s="202"/>
      <c r="AC23" s="202"/>
      <c r="AD23" s="210">
        <f t="shared" si="6"/>
        <v>0</v>
      </c>
      <c r="AE23" s="202"/>
      <c r="AF23" s="234">
        <f>+AC23-AE23</f>
        <v>0</v>
      </c>
      <c r="AG23" s="202"/>
      <c r="AH23" s="202"/>
      <c r="AI23" s="210">
        <f t="shared" si="7"/>
        <v>0</v>
      </c>
      <c r="AJ23" s="202"/>
      <c r="AK23" s="234">
        <f>+AH23-AJ23</f>
        <v>0</v>
      </c>
    </row>
    <row r="24" spans="1:37" ht="15" customHeight="1">
      <c r="A24" s="464" t="s">
        <v>136</v>
      </c>
      <c r="B24" s="6" t="s">
        <v>640</v>
      </c>
      <c r="C24" s="202"/>
      <c r="D24" s="202"/>
      <c r="E24" s="210">
        <f t="shared" si="1"/>
        <v>0</v>
      </c>
      <c r="F24" s="202"/>
      <c r="G24" s="234">
        <f t="shared" si="0"/>
        <v>0</v>
      </c>
      <c r="H24" s="202"/>
      <c r="I24" s="202"/>
      <c r="J24" s="210">
        <f t="shared" si="2"/>
        <v>0</v>
      </c>
      <c r="K24" s="202"/>
      <c r="L24" s="234">
        <f>+I24-K24</f>
        <v>0</v>
      </c>
      <c r="M24" s="202"/>
      <c r="N24" s="202"/>
      <c r="O24" s="210">
        <f t="shared" si="3"/>
        <v>0</v>
      </c>
      <c r="P24" s="202"/>
      <c r="Q24" s="234">
        <f>+N24-P24</f>
        <v>0</v>
      </c>
      <c r="R24" s="202"/>
      <c r="S24" s="202"/>
      <c r="T24" s="210">
        <f t="shared" si="4"/>
        <v>0</v>
      </c>
      <c r="U24" s="202"/>
      <c r="V24" s="234">
        <f>+S24-U24</f>
        <v>0</v>
      </c>
      <c r="W24" s="202"/>
      <c r="X24" s="202"/>
      <c r="Y24" s="210">
        <f t="shared" si="5"/>
        <v>0</v>
      </c>
      <c r="Z24" s="202"/>
      <c r="AA24" s="234">
        <f>+X24-Z24</f>
        <v>0</v>
      </c>
      <c r="AB24" s="202"/>
      <c r="AC24" s="202"/>
      <c r="AD24" s="210">
        <f t="shared" si="6"/>
        <v>0</v>
      </c>
      <c r="AE24" s="202"/>
      <c r="AF24" s="234">
        <f>+AC24-AE24</f>
        <v>0</v>
      </c>
      <c r="AG24" s="202"/>
      <c r="AH24" s="202"/>
      <c r="AI24" s="210">
        <f t="shared" si="7"/>
        <v>0</v>
      </c>
      <c r="AJ24" s="202"/>
      <c r="AK24" s="234">
        <f>+AH24-AJ24</f>
        <v>0</v>
      </c>
    </row>
    <row r="25" spans="1:37" customFormat="1" ht="15" customHeight="1">
      <c r="A25" s="285">
        <v>460000</v>
      </c>
      <c r="B25" s="8" t="s">
        <v>765</v>
      </c>
      <c r="C25" s="210"/>
      <c r="D25" s="210"/>
      <c r="E25" s="202"/>
      <c r="F25" s="210"/>
      <c r="G25" s="210"/>
      <c r="H25" s="210"/>
      <c r="I25" s="210"/>
      <c r="J25" s="202"/>
      <c r="K25" s="210"/>
      <c r="L25" s="210"/>
      <c r="M25" s="210"/>
      <c r="N25" s="210"/>
      <c r="O25" s="202"/>
      <c r="P25" s="210"/>
      <c r="Q25" s="210"/>
      <c r="R25" s="210"/>
      <c r="S25" s="210"/>
      <c r="T25" s="202"/>
      <c r="U25" s="210"/>
      <c r="V25" s="210"/>
      <c r="W25" s="210"/>
      <c r="X25" s="210"/>
      <c r="Y25" s="202"/>
      <c r="Z25" s="210"/>
      <c r="AA25" s="210"/>
      <c r="AB25" s="210"/>
      <c r="AC25" s="210"/>
      <c r="AD25" s="202"/>
      <c r="AE25" s="210"/>
      <c r="AF25" s="210"/>
      <c r="AG25" s="210"/>
      <c r="AH25" s="210"/>
      <c r="AI25" s="202"/>
      <c r="AJ25" s="210"/>
      <c r="AK25" s="210"/>
    </row>
    <row r="26" spans="1:37" ht="15" customHeight="1">
      <c r="A26" s="464">
        <v>100</v>
      </c>
      <c r="B26" s="6" t="s">
        <v>639</v>
      </c>
      <c r="C26" s="202"/>
      <c r="D26" s="202"/>
      <c r="E26" s="210">
        <f t="shared" si="1"/>
        <v>0</v>
      </c>
      <c r="F26" s="202"/>
      <c r="G26" s="234">
        <f t="shared" si="0"/>
        <v>0</v>
      </c>
      <c r="H26" s="202"/>
      <c r="I26" s="202"/>
      <c r="J26" s="210">
        <f t="shared" si="2"/>
        <v>0</v>
      </c>
      <c r="K26" s="202"/>
      <c r="L26" s="234">
        <f>+I26-K26</f>
        <v>0</v>
      </c>
      <c r="M26" s="202"/>
      <c r="N26" s="202"/>
      <c r="O26" s="210">
        <f t="shared" si="3"/>
        <v>0</v>
      </c>
      <c r="P26" s="202"/>
      <c r="Q26" s="234">
        <f>+N26-P26</f>
        <v>0</v>
      </c>
      <c r="R26" s="202"/>
      <c r="S26" s="202"/>
      <c r="T26" s="210">
        <f t="shared" si="4"/>
        <v>0</v>
      </c>
      <c r="U26" s="202"/>
      <c r="V26" s="234">
        <f>+S26-U26</f>
        <v>0</v>
      </c>
      <c r="W26" s="202"/>
      <c r="X26" s="202"/>
      <c r="Y26" s="210">
        <f t="shared" si="5"/>
        <v>0</v>
      </c>
      <c r="Z26" s="202"/>
      <c r="AA26" s="234">
        <f>+X26-Z26</f>
        <v>0</v>
      </c>
      <c r="AB26" s="202"/>
      <c r="AC26" s="202"/>
      <c r="AD26" s="210">
        <f t="shared" si="6"/>
        <v>0</v>
      </c>
      <c r="AE26" s="202"/>
      <c r="AF26" s="234">
        <f>+AC26-AE26</f>
        <v>0</v>
      </c>
      <c r="AG26" s="202"/>
      <c r="AH26" s="202"/>
      <c r="AI26" s="210">
        <f t="shared" si="7"/>
        <v>0</v>
      </c>
      <c r="AJ26" s="202"/>
      <c r="AK26" s="234">
        <f>+AH26-AJ26</f>
        <v>0</v>
      </c>
    </row>
    <row r="27" spans="1:37" ht="15" customHeight="1">
      <c r="A27" s="464" t="s">
        <v>136</v>
      </c>
      <c r="B27" s="6" t="s">
        <v>640</v>
      </c>
      <c r="C27" s="202"/>
      <c r="D27" s="202"/>
      <c r="E27" s="210">
        <f t="shared" si="1"/>
        <v>0</v>
      </c>
      <c r="F27" s="202"/>
      <c r="G27" s="234">
        <f t="shared" si="0"/>
        <v>0</v>
      </c>
      <c r="H27" s="202"/>
      <c r="I27" s="202"/>
      <c r="J27" s="210">
        <f t="shared" si="2"/>
        <v>0</v>
      </c>
      <c r="K27" s="202"/>
      <c r="L27" s="234">
        <f>+I27-K27</f>
        <v>0</v>
      </c>
      <c r="M27" s="202"/>
      <c r="N27" s="202"/>
      <c r="O27" s="210">
        <f t="shared" si="3"/>
        <v>0</v>
      </c>
      <c r="P27" s="202"/>
      <c r="Q27" s="234">
        <f>+N27-P27</f>
        <v>0</v>
      </c>
      <c r="R27" s="202"/>
      <c r="S27" s="202"/>
      <c r="T27" s="210">
        <f t="shared" si="4"/>
        <v>0</v>
      </c>
      <c r="U27" s="202"/>
      <c r="V27" s="234">
        <f>+S27-U27</f>
        <v>0</v>
      </c>
      <c r="W27" s="202"/>
      <c r="X27" s="202"/>
      <c r="Y27" s="210">
        <f t="shared" si="5"/>
        <v>0</v>
      </c>
      <c r="Z27" s="202"/>
      <c r="AA27" s="234">
        <f>+X27-Z27</f>
        <v>0</v>
      </c>
      <c r="AB27" s="202"/>
      <c r="AC27" s="202"/>
      <c r="AD27" s="210">
        <f t="shared" si="6"/>
        <v>0</v>
      </c>
      <c r="AE27" s="202"/>
      <c r="AF27" s="234">
        <f>+AC27-AE27</f>
        <v>0</v>
      </c>
      <c r="AG27" s="202"/>
      <c r="AH27" s="202"/>
      <c r="AI27" s="210">
        <f t="shared" si="7"/>
        <v>0</v>
      </c>
      <c r="AJ27" s="202"/>
      <c r="AK27" s="234">
        <f>+AH27-AJ27</f>
        <v>0</v>
      </c>
    </row>
    <row r="28" spans="1:37" customFormat="1" ht="15" customHeight="1">
      <c r="A28" s="285">
        <v>470000</v>
      </c>
      <c r="B28" s="8" t="s">
        <v>766</v>
      </c>
      <c r="C28" s="210"/>
      <c r="D28" s="210"/>
      <c r="E28" s="202"/>
      <c r="F28" s="210"/>
      <c r="G28" s="210"/>
      <c r="H28" s="210"/>
      <c r="I28" s="210"/>
      <c r="J28" s="202"/>
      <c r="K28" s="210"/>
      <c r="L28" s="210"/>
      <c r="M28" s="210"/>
      <c r="N28" s="210"/>
      <c r="O28" s="202"/>
      <c r="P28" s="210"/>
      <c r="Q28" s="210"/>
      <c r="R28" s="210"/>
      <c r="S28" s="210"/>
      <c r="T28" s="202"/>
      <c r="U28" s="210"/>
      <c r="V28" s="210"/>
      <c r="W28" s="210"/>
      <c r="X28" s="210"/>
      <c r="Y28" s="202"/>
      <c r="Z28" s="210"/>
      <c r="AA28" s="210"/>
      <c r="AB28" s="210"/>
      <c r="AC28" s="210"/>
      <c r="AD28" s="202"/>
      <c r="AE28" s="210"/>
      <c r="AF28" s="210"/>
      <c r="AG28" s="210"/>
      <c r="AH28" s="210"/>
      <c r="AI28" s="202"/>
      <c r="AJ28" s="210"/>
      <c r="AK28" s="210"/>
    </row>
    <row r="29" spans="1:37" ht="15" customHeight="1">
      <c r="A29" s="464">
        <v>100</v>
      </c>
      <c r="B29" s="6" t="s">
        <v>639</v>
      </c>
      <c r="C29" s="202"/>
      <c r="D29" s="202"/>
      <c r="E29" s="210">
        <f t="shared" si="1"/>
        <v>0</v>
      </c>
      <c r="F29" s="202"/>
      <c r="G29" s="234">
        <f t="shared" si="0"/>
        <v>0</v>
      </c>
      <c r="H29" s="202"/>
      <c r="I29" s="202"/>
      <c r="J29" s="210">
        <f t="shared" si="2"/>
        <v>0</v>
      </c>
      <c r="K29" s="202"/>
      <c r="L29" s="234">
        <f>+I29-K29</f>
        <v>0</v>
      </c>
      <c r="M29" s="202"/>
      <c r="N29" s="202"/>
      <c r="O29" s="210">
        <f t="shared" si="3"/>
        <v>0</v>
      </c>
      <c r="P29" s="202"/>
      <c r="Q29" s="234">
        <f>+N29-P29</f>
        <v>0</v>
      </c>
      <c r="R29" s="202"/>
      <c r="S29" s="202"/>
      <c r="T29" s="210">
        <f t="shared" si="4"/>
        <v>0</v>
      </c>
      <c r="U29" s="202"/>
      <c r="V29" s="234">
        <f>+S29-U29</f>
        <v>0</v>
      </c>
      <c r="W29" s="202"/>
      <c r="X29" s="202"/>
      <c r="Y29" s="210">
        <f t="shared" si="5"/>
        <v>0</v>
      </c>
      <c r="Z29" s="202"/>
      <c r="AA29" s="234">
        <f>+X29-Z29</f>
        <v>0</v>
      </c>
      <c r="AB29" s="202"/>
      <c r="AC29" s="202"/>
      <c r="AD29" s="210">
        <f t="shared" si="6"/>
        <v>0</v>
      </c>
      <c r="AE29" s="202"/>
      <c r="AF29" s="234">
        <f>+AC29-AE29</f>
        <v>0</v>
      </c>
      <c r="AG29" s="202"/>
      <c r="AH29" s="202"/>
      <c r="AI29" s="210">
        <f t="shared" si="7"/>
        <v>0</v>
      </c>
      <c r="AJ29" s="202"/>
      <c r="AK29" s="234">
        <f>+AH29-AJ29</f>
        <v>0</v>
      </c>
    </row>
    <row r="30" spans="1:37" ht="15" customHeight="1">
      <c r="A30" s="464" t="s">
        <v>136</v>
      </c>
      <c r="B30" s="6" t="s">
        <v>640</v>
      </c>
      <c r="C30" s="227"/>
      <c r="D30" s="227"/>
      <c r="E30" s="210">
        <f t="shared" si="1"/>
        <v>0</v>
      </c>
      <c r="F30" s="227"/>
      <c r="G30" s="234">
        <f t="shared" si="0"/>
        <v>0</v>
      </c>
      <c r="H30" s="227"/>
      <c r="I30" s="227"/>
      <c r="J30" s="210">
        <f t="shared" si="2"/>
        <v>0</v>
      </c>
      <c r="K30" s="227"/>
      <c r="L30" s="234">
        <f>+I30-K30</f>
        <v>0</v>
      </c>
      <c r="M30" s="227"/>
      <c r="N30" s="227"/>
      <c r="O30" s="210">
        <f t="shared" si="3"/>
        <v>0</v>
      </c>
      <c r="P30" s="227"/>
      <c r="Q30" s="234">
        <f>+N30-P30</f>
        <v>0</v>
      </c>
      <c r="R30" s="227"/>
      <c r="S30" s="227"/>
      <c r="T30" s="210">
        <f t="shared" si="4"/>
        <v>0</v>
      </c>
      <c r="U30" s="227"/>
      <c r="V30" s="234">
        <f>+S30-U30</f>
        <v>0</v>
      </c>
      <c r="W30" s="227"/>
      <c r="X30" s="227"/>
      <c r="Y30" s="210">
        <f t="shared" si="5"/>
        <v>0</v>
      </c>
      <c r="Z30" s="227"/>
      <c r="AA30" s="234">
        <f>+X30-Z30</f>
        <v>0</v>
      </c>
      <c r="AB30" s="227"/>
      <c r="AC30" s="227"/>
      <c r="AD30" s="210">
        <f t="shared" si="6"/>
        <v>0</v>
      </c>
      <c r="AE30" s="227"/>
      <c r="AF30" s="234">
        <f>+AC30-AE30</f>
        <v>0</v>
      </c>
      <c r="AG30" s="227"/>
      <c r="AH30" s="227"/>
      <c r="AI30" s="210">
        <f t="shared" si="7"/>
        <v>0</v>
      </c>
      <c r="AJ30" s="227"/>
      <c r="AK30" s="234">
        <f>+AH30-AJ30</f>
        <v>0</v>
      </c>
    </row>
    <row r="31" spans="1:37" customFormat="1" ht="15" customHeight="1">
      <c r="A31" s="284">
        <v>480000</v>
      </c>
      <c r="B31" s="8" t="s">
        <v>805</v>
      </c>
      <c r="C31" s="210"/>
      <c r="D31" s="210"/>
      <c r="E31" s="202"/>
      <c r="F31" s="210"/>
      <c r="G31" s="210"/>
      <c r="H31" s="210"/>
      <c r="I31" s="210"/>
      <c r="J31" s="202"/>
      <c r="K31" s="210"/>
      <c r="L31" s="210"/>
      <c r="M31" s="210"/>
      <c r="N31" s="210"/>
      <c r="O31" s="202"/>
      <c r="P31" s="210"/>
      <c r="Q31" s="210"/>
      <c r="R31" s="210"/>
      <c r="S31" s="210"/>
      <c r="T31" s="202"/>
      <c r="U31" s="210"/>
      <c r="V31" s="210"/>
      <c r="W31" s="210"/>
      <c r="X31" s="210"/>
      <c r="Y31" s="202"/>
      <c r="Z31" s="210"/>
      <c r="AA31" s="210"/>
      <c r="AB31" s="210"/>
      <c r="AC31" s="210"/>
      <c r="AD31" s="202"/>
      <c r="AE31" s="210"/>
      <c r="AF31" s="210"/>
      <c r="AG31" s="210"/>
      <c r="AH31" s="210"/>
      <c r="AI31" s="202"/>
      <c r="AJ31" s="210"/>
      <c r="AK31" s="210"/>
    </row>
    <row r="32" spans="1:37" ht="15" customHeight="1">
      <c r="A32" s="464">
        <v>100</v>
      </c>
      <c r="B32" s="6" t="s">
        <v>639</v>
      </c>
      <c r="C32" s="202"/>
      <c r="D32" s="202"/>
      <c r="E32" s="210">
        <f t="shared" si="1"/>
        <v>0</v>
      </c>
      <c r="F32" s="202"/>
      <c r="G32" s="234">
        <f t="shared" si="0"/>
        <v>0</v>
      </c>
      <c r="H32" s="202"/>
      <c r="I32" s="202"/>
      <c r="J32" s="210">
        <f t="shared" si="2"/>
        <v>0</v>
      </c>
      <c r="K32" s="202"/>
      <c r="L32" s="234">
        <f>+I32-K32</f>
        <v>0</v>
      </c>
      <c r="M32" s="202"/>
      <c r="N32" s="202"/>
      <c r="O32" s="210">
        <f t="shared" si="3"/>
        <v>0</v>
      </c>
      <c r="P32" s="202"/>
      <c r="Q32" s="234">
        <f>+N32-P32</f>
        <v>0</v>
      </c>
      <c r="R32" s="202"/>
      <c r="S32" s="202"/>
      <c r="T32" s="210">
        <f t="shared" si="4"/>
        <v>0</v>
      </c>
      <c r="U32" s="202"/>
      <c r="V32" s="234">
        <f>+S32-U32</f>
        <v>0</v>
      </c>
      <c r="W32" s="202"/>
      <c r="X32" s="202"/>
      <c r="Y32" s="210">
        <f t="shared" si="5"/>
        <v>0</v>
      </c>
      <c r="Z32" s="202"/>
      <c r="AA32" s="234">
        <f>+X32-Z32</f>
        <v>0</v>
      </c>
      <c r="AB32" s="202"/>
      <c r="AC32" s="202"/>
      <c r="AD32" s="210">
        <f t="shared" si="6"/>
        <v>0</v>
      </c>
      <c r="AE32" s="202"/>
      <c r="AF32" s="234">
        <f>+AC32-AE32</f>
        <v>0</v>
      </c>
      <c r="AG32" s="202"/>
      <c r="AH32" s="202"/>
      <c r="AI32" s="210">
        <f t="shared" si="7"/>
        <v>0</v>
      </c>
      <c r="AJ32" s="202"/>
      <c r="AK32" s="234">
        <f>+AH32-AJ32</f>
        <v>0</v>
      </c>
    </row>
    <row r="33" spans="1:37" ht="15" customHeight="1">
      <c r="A33" s="464" t="s">
        <v>136</v>
      </c>
      <c r="B33" s="6" t="s">
        <v>640</v>
      </c>
      <c r="C33" s="202"/>
      <c r="D33" s="202"/>
      <c r="E33" s="210">
        <f t="shared" si="1"/>
        <v>0</v>
      </c>
      <c r="F33" s="202"/>
      <c r="G33" s="234">
        <f t="shared" si="0"/>
        <v>0</v>
      </c>
      <c r="H33" s="202"/>
      <c r="I33" s="202"/>
      <c r="J33" s="210">
        <f t="shared" si="2"/>
        <v>0</v>
      </c>
      <c r="K33" s="202"/>
      <c r="L33" s="234">
        <f>+I33-K33</f>
        <v>0</v>
      </c>
      <c r="M33" s="202"/>
      <c r="N33" s="202"/>
      <c r="O33" s="210">
        <f t="shared" si="3"/>
        <v>0</v>
      </c>
      <c r="P33" s="202"/>
      <c r="Q33" s="234">
        <f>+N33-P33</f>
        <v>0</v>
      </c>
      <c r="R33" s="202"/>
      <c r="S33" s="202"/>
      <c r="T33" s="210">
        <f t="shared" si="4"/>
        <v>0</v>
      </c>
      <c r="U33" s="202"/>
      <c r="V33" s="234">
        <f>+S33-U33</f>
        <v>0</v>
      </c>
      <c r="W33" s="202"/>
      <c r="X33" s="202"/>
      <c r="Y33" s="210">
        <f t="shared" si="5"/>
        <v>0</v>
      </c>
      <c r="Z33" s="202"/>
      <c r="AA33" s="234">
        <f>+X33-Z33</f>
        <v>0</v>
      </c>
      <c r="AB33" s="202"/>
      <c r="AC33" s="202"/>
      <c r="AD33" s="210">
        <f t="shared" si="6"/>
        <v>0</v>
      </c>
      <c r="AE33" s="202"/>
      <c r="AF33" s="234">
        <f>+AC33-AE33</f>
        <v>0</v>
      </c>
      <c r="AG33" s="202"/>
      <c r="AH33" s="202"/>
      <c r="AI33" s="210">
        <f t="shared" si="7"/>
        <v>0</v>
      </c>
      <c r="AJ33" s="202"/>
      <c r="AK33" s="234">
        <f>+AH33-AJ33</f>
        <v>0</v>
      </c>
    </row>
    <row r="34" spans="1:37" ht="15" customHeight="1">
      <c r="A34" s="464">
        <v>900</v>
      </c>
      <c r="B34" s="8" t="s">
        <v>806</v>
      </c>
      <c r="C34" s="202"/>
      <c r="D34" s="202"/>
      <c r="E34" s="210">
        <f t="shared" si="1"/>
        <v>0</v>
      </c>
      <c r="F34" s="202"/>
      <c r="G34" s="234">
        <f t="shared" si="0"/>
        <v>0</v>
      </c>
      <c r="H34" s="202"/>
      <c r="I34" s="202"/>
      <c r="J34" s="210">
        <f t="shared" si="2"/>
        <v>0</v>
      </c>
      <c r="K34" s="202"/>
      <c r="L34" s="234">
        <f>+I34-K34</f>
        <v>0</v>
      </c>
      <c r="M34" s="202"/>
      <c r="N34" s="202"/>
      <c r="O34" s="210">
        <f t="shared" si="3"/>
        <v>0</v>
      </c>
      <c r="P34" s="202"/>
      <c r="Q34" s="234">
        <f>+N34-P34</f>
        <v>0</v>
      </c>
      <c r="R34" s="202"/>
      <c r="S34" s="202"/>
      <c r="T34" s="210">
        <f t="shared" si="4"/>
        <v>0</v>
      </c>
      <c r="U34" s="202"/>
      <c r="V34" s="234">
        <f>+S34-U34</f>
        <v>0</v>
      </c>
      <c r="W34" s="202"/>
      <c r="X34" s="202"/>
      <c r="Y34" s="210">
        <f t="shared" si="5"/>
        <v>0</v>
      </c>
      <c r="Z34" s="202"/>
      <c r="AA34" s="234">
        <f>+X34-Z34</f>
        <v>0</v>
      </c>
      <c r="AB34" s="202"/>
      <c r="AC34" s="202"/>
      <c r="AD34" s="210">
        <f t="shared" si="6"/>
        <v>0</v>
      </c>
      <c r="AE34" s="202"/>
      <c r="AF34" s="234">
        <f>+AC34-AE34</f>
        <v>0</v>
      </c>
      <c r="AG34" s="202"/>
      <c r="AH34" s="202"/>
      <c r="AI34" s="210">
        <f t="shared" si="7"/>
        <v>0</v>
      </c>
      <c r="AJ34" s="202"/>
      <c r="AK34" s="234">
        <f>+AH34-AJ34</f>
        <v>0</v>
      </c>
    </row>
    <row r="35" spans="1:37" customFormat="1" ht="15" customHeight="1">
      <c r="A35" s="284">
        <v>490000</v>
      </c>
      <c r="B35" s="8" t="s">
        <v>2592</v>
      </c>
      <c r="C35" s="210"/>
      <c r="D35" s="210"/>
      <c r="E35" s="202"/>
      <c r="F35" s="210"/>
      <c r="G35" s="210"/>
      <c r="H35" s="210"/>
      <c r="I35" s="210"/>
      <c r="J35" s="202"/>
      <c r="K35" s="210"/>
      <c r="L35" s="210"/>
      <c r="M35" s="210"/>
      <c r="N35" s="210"/>
      <c r="O35" s="202"/>
      <c r="P35" s="210"/>
      <c r="Q35" s="210"/>
      <c r="R35" s="210"/>
      <c r="S35" s="210"/>
      <c r="T35" s="202"/>
      <c r="U35" s="210"/>
      <c r="V35" s="210"/>
      <c r="W35" s="210"/>
      <c r="X35" s="210"/>
      <c r="Y35" s="202"/>
      <c r="Z35" s="210"/>
      <c r="AA35" s="210"/>
      <c r="AB35" s="210"/>
      <c r="AC35" s="210"/>
      <c r="AD35" s="202"/>
      <c r="AE35" s="210"/>
      <c r="AF35" s="210"/>
      <c r="AG35" s="210"/>
      <c r="AH35" s="210"/>
      <c r="AI35" s="202"/>
      <c r="AJ35" s="210"/>
      <c r="AK35" s="210"/>
    </row>
    <row r="36" spans="1:37" ht="15" customHeight="1">
      <c r="A36" s="464">
        <v>610</v>
      </c>
      <c r="B36" s="6" t="s">
        <v>171</v>
      </c>
      <c r="C36" s="202"/>
      <c r="D36" s="202"/>
      <c r="E36" s="210">
        <f t="shared" si="1"/>
        <v>0</v>
      </c>
      <c r="F36" s="202"/>
      <c r="G36" s="234">
        <f t="shared" si="0"/>
        <v>0</v>
      </c>
      <c r="H36" s="202"/>
      <c r="I36" s="202"/>
      <c r="J36" s="210">
        <f t="shared" si="2"/>
        <v>0</v>
      </c>
      <c r="K36" s="202"/>
      <c r="L36" s="234">
        <f>+I36-K36</f>
        <v>0</v>
      </c>
      <c r="M36" s="202"/>
      <c r="N36" s="202"/>
      <c r="O36" s="210">
        <f t="shared" si="3"/>
        <v>0</v>
      </c>
      <c r="P36" s="202"/>
      <c r="Q36" s="234">
        <f>+N36-P36</f>
        <v>0</v>
      </c>
      <c r="R36" s="202"/>
      <c r="S36" s="202"/>
      <c r="T36" s="210">
        <f t="shared" si="4"/>
        <v>0</v>
      </c>
      <c r="U36" s="202"/>
      <c r="V36" s="234">
        <f>+S36-U36</f>
        <v>0</v>
      </c>
      <c r="W36" s="202"/>
      <c r="X36" s="202"/>
      <c r="Y36" s="210">
        <f t="shared" si="5"/>
        <v>0</v>
      </c>
      <c r="Z36" s="202"/>
      <c r="AA36" s="234">
        <f>+X36-Z36</f>
        <v>0</v>
      </c>
      <c r="AB36" s="202"/>
      <c r="AC36" s="202"/>
      <c r="AD36" s="210">
        <f t="shared" si="6"/>
        <v>0</v>
      </c>
      <c r="AE36" s="202"/>
      <c r="AF36" s="234">
        <f>+AC36-AE36</f>
        <v>0</v>
      </c>
      <c r="AG36" s="202"/>
      <c r="AH36" s="202"/>
      <c r="AI36" s="210">
        <f t="shared" si="7"/>
        <v>0</v>
      </c>
      <c r="AJ36" s="202"/>
      <c r="AK36" s="234">
        <f>+AH36-AJ36</f>
        <v>0</v>
      </c>
    </row>
    <row r="37" spans="1:37" ht="15" customHeight="1">
      <c r="A37" s="464">
        <v>620</v>
      </c>
      <c r="B37" s="6" t="s">
        <v>172</v>
      </c>
      <c r="C37" s="202"/>
      <c r="D37" s="202"/>
      <c r="E37" s="210">
        <f t="shared" si="1"/>
        <v>0</v>
      </c>
      <c r="F37" s="202"/>
      <c r="G37" s="234">
        <f t="shared" si="0"/>
        <v>0</v>
      </c>
      <c r="H37" s="202"/>
      <c r="I37" s="202"/>
      <c r="J37" s="210">
        <f t="shared" si="2"/>
        <v>0</v>
      </c>
      <c r="K37" s="202"/>
      <c r="L37" s="234">
        <f>+I37-K37</f>
        <v>0</v>
      </c>
      <c r="M37" s="202"/>
      <c r="N37" s="202"/>
      <c r="O37" s="210">
        <f t="shared" si="3"/>
        <v>0</v>
      </c>
      <c r="P37" s="202"/>
      <c r="Q37" s="234">
        <f>+N37-P37</f>
        <v>0</v>
      </c>
      <c r="R37" s="202"/>
      <c r="S37" s="202"/>
      <c r="T37" s="210">
        <f t="shared" si="4"/>
        <v>0</v>
      </c>
      <c r="U37" s="202"/>
      <c r="V37" s="234">
        <f>+S37-U37</f>
        <v>0</v>
      </c>
      <c r="W37" s="202"/>
      <c r="X37" s="202"/>
      <c r="Y37" s="210">
        <f t="shared" si="5"/>
        <v>0</v>
      </c>
      <c r="Z37" s="202"/>
      <c r="AA37" s="234">
        <f>+X37-Z37</f>
        <v>0</v>
      </c>
      <c r="AB37" s="202"/>
      <c r="AC37" s="202"/>
      <c r="AD37" s="210">
        <f t="shared" si="6"/>
        <v>0</v>
      </c>
      <c r="AE37" s="202"/>
      <c r="AF37" s="234">
        <f>+AC37-AE37</f>
        <v>0</v>
      </c>
      <c r="AG37" s="202"/>
      <c r="AH37" s="202"/>
      <c r="AI37" s="210">
        <f t="shared" si="7"/>
        <v>0</v>
      </c>
      <c r="AJ37" s="202"/>
      <c r="AK37" s="234">
        <f>+AH37-AJ37</f>
        <v>0</v>
      </c>
    </row>
    <row r="38" spans="1:37" ht="15" customHeight="1" thickBot="1">
      <c r="A38" s="285">
        <v>510000</v>
      </c>
      <c r="B38" s="8" t="s">
        <v>159</v>
      </c>
      <c r="C38" s="204"/>
      <c r="D38" s="204"/>
      <c r="E38" s="211">
        <f t="shared" si="1"/>
        <v>0</v>
      </c>
      <c r="F38" s="204"/>
      <c r="G38" s="236">
        <f t="shared" si="0"/>
        <v>0</v>
      </c>
      <c r="H38" s="204"/>
      <c r="I38" s="204"/>
      <c r="J38" s="211">
        <f t="shared" si="2"/>
        <v>0</v>
      </c>
      <c r="K38" s="204"/>
      <c r="L38" s="236">
        <f>+I38-K38</f>
        <v>0</v>
      </c>
      <c r="M38" s="204"/>
      <c r="N38" s="204"/>
      <c r="O38" s="211">
        <f t="shared" si="3"/>
        <v>0</v>
      </c>
      <c r="P38" s="204"/>
      <c r="Q38" s="236">
        <f>+N38-P38</f>
        <v>0</v>
      </c>
      <c r="R38" s="204"/>
      <c r="S38" s="204"/>
      <c r="T38" s="211">
        <f t="shared" si="4"/>
        <v>0</v>
      </c>
      <c r="U38" s="204"/>
      <c r="V38" s="236">
        <f>+S38-U38</f>
        <v>0</v>
      </c>
      <c r="W38" s="204"/>
      <c r="X38" s="204"/>
      <c r="Y38" s="211">
        <f t="shared" si="5"/>
        <v>0</v>
      </c>
      <c r="Z38" s="204"/>
      <c r="AA38" s="236">
        <f>+X38-Z38</f>
        <v>0</v>
      </c>
      <c r="AB38" s="204"/>
      <c r="AC38" s="204"/>
      <c r="AD38" s="211">
        <f t="shared" si="6"/>
        <v>0</v>
      </c>
      <c r="AE38" s="204"/>
      <c r="AF38" s="236">
        <f>+AC38-AE38</f>
        <v>0</v>
      </c>
      <c r="AG38" s="204"/>
      <c r="AH38" s="204"/>
      <c r="AI38" s="211">
        <f t="shared" si="7"/>
        <v>0</v>
      </c>
      <c r="AJ38" s="204"/>
      <c r="AK38" s="236">
        <f>+AH38-AJ38</f>
        <v>0</v>
      </c>
    </row>
    <row r="39" spans="1:37" customFormat="1" ht="15" customHeight="1" thickBot="1">
      <c r="A39" s="285"/>
      <c r="B39" s="9" t="s">
        <v>851</v>
      </c>
      <c r="C39" s="211">
        <f t="shared" ref="C39:Q39" si="8">SUM(C8:C38)</f>
        <v>0</v>
      </c>
      <c r="D39" s="211">
        <f t="shared" si="8"/>
        <v>0</v>
      </c>
      <c r="E39" s="211">
        <f t="shared" si="8"/>
        <v>0</v>
      </c>
      <c r="F39" s="211">
        <f t="shared" si="8"/>
        <v>0</v>
      </c>
      <c r="G39" s="211">
        <f t="shared" si="8"/>
        <v>0</v>
      </c>
      <c r="H39" s="211">
        <f t="shared" si="8"/>
        <v>0</v>
      </c>
      <c r="I39" s="211">
        <f t="shared" si="8"/>
        <v>0</v>
      </c>
      <c r="J39" s="211">
        <f t="shared" si="8"/>
        <v>0</v>
      </c>
      <c r="K39" s="211">
        <f t="shared" si="8"/>
        <v>0</v>
      </c>
      <c r="L39" s="211">
        <f t="shared" si="8"/>
        <v>0</v>
      </c>
      <c r="M39" s="211">
        <f t="shared" si="8"/>
        <v>0</v>
      </c>
      <c r="N39" s="211">
        <f t="shared" si="8"/>
        <v>0</v>
      </c>
      <c r="O39" s="211">
        <f t="shared" si="8"/>
        <v>0</v>
      </c>
      <c r="P39" s="211">
        <f t="shared" si="8"/>
        <v>0</v>
      </c>
      <c r="Q39" s="211">
        <f t="shared" si="8"/>
        <v>0</v>
      </c>
      <c r="R39" s="211">
        <f t="shared" ref="R39:AK39" si="9">SUM(R8:R38)</f>
        <v>0</v>
      </c>
      <c r="S39" s="211">
        <f t="shared" si="9"/>
        <v>0</v>
      </c>
      <c r="T39" s="211">
        <f t="shared" si="9"/>
        <v>0</v>
      </c>
      <c r="U39" s="211">
        <f t="shared" si="9"/>
        <v>0</v>
      </c>
      <c r="V39" s="211">
        <f t="shared" si="9"/>
        <v>0</v>
      </c>
      <c r="W39" s="211">
        <f t="shared" si="9"/>
        <v>0</v>
      </c>
      <c r="X39" s="211">
        <f t="shared" si="9"/>
        <v>0</v>
      </c>
      <c r="Y39" s="211">
        <f t="shared" si="9"/>
        <v>0</v>
      </c>
      <c r="Z39" s="211">
        <f t="shared" si="9"/>
        <v>0</v>
      </c>
      <c r="AA39" s="211">
        <f t="shared" si="9"/>
        <v>0</v>
      </c>
      <c r="AB39" s="211">
        <f t="shared" si="9"/>
        <v>0</v>
      </c>
      <c r="AC39" s="211">
        <f t="shared" si="9"/>
        <v>0</v>
      </c>
      <c r="AD39" s="211">
        <f t="shared" si="9"/>
        <v>0</v>
      </c>
      <c r="AE39" s="211">
        <f t="shared" si="9"/>
        <v>0</v>
      </c>
      <c r="AF39" s="211">
        <f t="shared" si="9"/>
        <v>0</v>
      </c>
      <c r="AG39" s="211">
        <f t="shared" si="9"/>
        <v>0</v>
      </c>
      <c r="AH39" s="211">
        <f t="shared" si="9"/>
        <v>0</v>
      </c>
      <c r="AI39" s="211">
        <f t="shared" si="9"/>
        <v>0</v>
      </c>
      <c r="AJ39" s="211">
        <f t="shared" si="9"/>
        <v>0</v>
      </c>
      <c r="AK39" s="211">
        <f t="shared" si="9"/>
        <v>0</v>
      </c>
    </row>
    <row r="40" spans="1:37" customFormat="1" ht="15" customHeight="1">
      <c r="A40" s="285"/>
      <c r="B40" s="8" t="s">
        <v>614</v>
      </c>
      <c r="C40" s="210">
        <f>+'OPER-MAJOR SP. REVENUE(54R)'!C40-C39</f>
        <v>0</v>
      </c>
      <c r="D40" s="210">
        <f>+'OPER-MAJOR SP. REVENUE(54R)'!D40-D39</f>
        <v>0</v>
      </c>
      <c r="E40" s="210">
        <f>+'OPER-MAJOR SP. REVENUE(54R)'!E40-E39</f>
        <v>0</v>
      </c>
      <c r="F40" s="210">
        <f>+'OPER-MAJOR SP. REVENUE(54R)'!F40-F39</f>
        <v>0</v>
      </c>
      <c r="G40" s="210">
        <f>+'OPER-MAJOR SP. REVENUE(54R)'!G40+G39</f>
        <v>0</v>
      </c>
      <c r="H40" s="210">
        <f>+'OPER-MAJOR SP. REVENUE(54R)'!H40-H39</f>
        <v>0</v>
      </c>
      <c r="I40" s="210">
        <f>+'OPER-MAJOR SP. REVENUE(54R)'!I40-I39</f>
        <v>0</v>
      </c>
      <c r="J40" s="210">
        <f>+'OPER-MAJOR SP. REVENUE(54R)'!J40-J39</f>
        <v>0</v>
      </c>
      <c r="K40" s="210">
        <f>+'OPER-MAJOR SP. REVENUE(54R)'!K40-K39</f>
        <v>0</v>
      </c>
      <c r="L40" s="210">
        <f>+'OPER-MAJOR SP. REVENUE(54R)'!L40+L39</f>
        <v>0</v>
      </c>
      <c r="M40" s="210">
        <f>+'OPER-MAJOR SP. REVENUE(54R)'!M40-M39</f>
        <v>0</v>
      </c>
      <c r="N40" s="210">
        <f>+'OPER-MAJOR SP. REVENUE(54R)'!N40-N39</f>
        <v>0</v>
      </c>
      <c r="O40" s="210">
        <f>+'OPER-MAJOR SP. REVENUE(54R)'!O40-O39</f>
        <v>0</v>
      </c>
      <c r="P40" s="210">
        <f>+'OPER-MAJOR SP. REVENUE(54R)'!P40-P39</f>
        <v>0</v>
      </c>
      <c r="Q40" s="210">
        <f>+'OPER-MAJOR SP. REVENUE(54R)'!Q40+Q39</f>
        <v>0</v>
      </c>
      <c r="R40" s="210">
        <f>+'OPER-MAJOR SP. REVENUE(54R)'!R40-R39</f>
        <v>0</v>
      </c>
      <c r="S40" s="210">
        <f>+'OPER-MAJOR SP. REVENUE(54R)'!S40-S39</f>
        <v>0</v>
      </c>
      <c r="T40" s="210">
        <f>+'OPER-MAJOR SP. REVENUE(54R)'!T40-T39</f>
        <v>0</v>
      </c>
      <c r="U40" s="210">
        <f>+'OPER-MAJOR SP. REVENUE(54R)'!U40-U39</f>
        <v>0</v>
      </c>
      <c r="V40" s="210">
        <f>+'OPER-MAJOR SP. REVENUE(54R)'!V40+V39</f>
        <v>0</v>
      </c>
      <c r="W40" s="210">
        <f>+'OPER-MAJOR SP. REVENUE(54R)'!W40-W39</f>
        <v>0</v>
      </c>
      <c r="X40" s="210">
        <f>+'OPER-MAJOR SP. REVENUE(54R)'!X40-X39</f>
        <v>0</v>
      </c>
      <c r="Y40" s="210">
        <f>+'OPER-MAJOR SP. REVENUE(54R)'!Y40-Y39</f>
        <v>0</v>
      </c>
      <c r="Z40" s="210">
        <f>+'OPER-MAJOR SP. REVENUE(54R)'!Z40-Z39</f>
        <v>0</v>
      </c>
      <c r="AA40" s="210">
        <f>+'OPER-MAJOR SP. REVENUE(54R)'!AA40+AA39</f>
        <v>0</v>
      </c>
      <c r="AB40" s="210">
        <f>+'OPER-MAJOR SP. REVENUE(54R)'!AB40-AB39</f>
        <v>0</v>
      </c>
      <c r="AC40" s="210">
        <f>+'OPER-MAJOR SP. REVENUE(54R)'!AC40-AC39</f>
        <v>0</v>
      </c>
      <c r="AD40" s="210">
        <f>+'OPER-MAJOR SP. REVENUE(54R)'!AD40-AD39</f>
        <v>0</v>
      </c>
      <c r="AE40" s="210">
        <f>+'OPER-MAJOR SP. REVENUE(54R)'!AE40-AE39</f>
        <v>0</v>
      </c>
      <c r="AF40" s="210">
        <f>+'OPER-MAJOR SP. REVENUE(54R)'!AF40+AF39</f>
        <v>0</v>
      </c>
      <c r="AG40" s="210">
        <f>+'OPER-MAJOR SP. REVENUE(54R)'!AG40-AG39</f>
        <v>0</v>
      </c>
      <c r="AH40" s="210">
        <f>+'OPER-MAJOR SP. REVENUE(54R)'!AH40-AH39</f>
        <v>0</v>
      </c>
      <c r="AI40" s="210">
        <f>+'OPER-MAJOR SP. REVENUE(54R)'!AI40-AI39</f>
        <v>0</v>
      </c>
      <c r="AJ40" s="210">
        <f>+'OPER-MAJOR SP. REVENUE(54R)'!AJ40-AJ39</f>
        <v>0</v>
      </c>
      <c r="AK40" s="210">
        <f>+'OPER-MAJOR SP. REVENUE(54R)'!AK40+AK39</f>
        <v>0</v>
      </c>
    </row>
    <row r="41" spans="1:37" customFormat="1" ht="15" customHeight="1">
      <c r="A41" s="285"/>
      <c r="B41" s="8" t="s">
        <v>853</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row>
    <row r="42" spans="1:37" ht="15" customHeight="1">
      <c r="A42" s="285">
        <v>381000</v>
      </c>
      <c r="B42" s="6" t="s">
        <v>316</v>
      </c>
      <c r="C42" s="202"/>
      <c r="D42" s="202"/>
      <c r="E42" s="210">
        <f>-C42+D42</f>
        <v>0</v>
      </c>
      <c r="F42" s="202"/>
      <c r="G42" s="234">
        <f t="shared" ref="G42:G53" si="10">-D42+F42</f>
        <v>0</v>
      </c>
      <c r="H42" s="202"/>
      <c r="I42" s="202"/>
      <c r="J42" s="210">
        <f>-H42+I42</f>
        <v>0</v>
      </c>
      <c r="K42" s="202"/>
      <c r="L42" s="234">
        <f t="shared" ref="L42:L53" si="11">-I42+K42</f>
        <v>0</v>
      </c>
      <c r="M42" s="202"/>
      <c r="N42" s="202"/>
      <c r="O42" s="210">
        <f>-M42+N42</f>
        <v>0</v>
      </c>
      <c r="P42" s="202"/>
      <c r="Q42" s="234">
        <f t="shared" ref="Q42:Q53" si="12">-N42+P42</f>
        <v>0</v>
      </c>
      <c r="R42" s="202"/>
      <c r="S42" s="202"/>
      <c r="T42" s="210">
        <f>-R42+S42</f>
        <v>0</v>
      </c>
      <c r="U42" s="202"/>
      <c r="V42" s="234">
        <f t="shared" ref="V42:V53" si="13">-S42+U42</f>
        <v>0</v>
      </c>
      <c r="W42" s="202"/>
      <c r="X42" s="202"/>
      <c r="Y42" s="210">
        <f>-W42+X42</f>
        <v>0</v>
      </c>
      <c r="Z42" s="202"/>
      <c r="AA42" s="234">
        <f t="shared" ref="AA42:AA53" si="14">-X42+Z42</f>
        <v>0</v>
      </c>
      <c r="AB42" s="202"/>
      <c r="AC42" s="202"/>
      <c r="AD42" s="210">
        <f>-AB42+AC42</f>
        <v>0</v>
      </c>
      <c r="AE42" s="202"/>
      <c r="AF42" s="234">
        <f t="shared" ref="AF42:AF53" si="15">-AC42+AE42</f>
        <v>0</v>
      </c>
      <c r="AG42" s="202"/>
      <c r="AH42" s="202"/>
      <c r="AI42" s="210">
        <f>-AG42+AH42</f>
        <v>0</v>
      </c>
      <c r="AJ42" s="202"/>
      <c r="AK42" s="234">
        <f t="shared" ref="AK42:AK53" si="16">-AH42+AJ42</f>
        <v>0</v>
      </c>
    </row>
    <row r="43" spans="1:37" ht="15" customHeight="1">
      <c r="A43" s="285">
        <v>381000</v>
      </c>
      <c r="B43" s="6" t="s">
        <v>826</v>
      </c>
      <c r="C43" s="202"/>
      <c r="D43" s="202"/>
      <c r="E43" s="210">
        <f t="shared" ref="E43:E54" si="17">-C43+D43</f>
        <v>0</v>
      </c>
      <c r="F43" s="202"/>
      <c r="G43" s="234">
        <f t="shared" si="10"/>
        <v>0</v>
      </c>
      <c r="H43" s="202"/>
      <c r="I43" s="202"/>
      <c r="J43" s="210">
        <f t="shared" ref="J43:J54" si="18">-H43+I43</f>
        <v>0</v>
      </c>
      <c r="K43" s="202"/>
      <c r="L43" s="234">
        <f t="shared" si="11"/>
        <v>0</v>
      </c>
      <c r="M43" s="202"/>
      <c r="N43" s="202"/>
      <c r="O43" s="210">
        <f t="shared" ref="O43:O54" si="19">-M43+N43</f>
        <v>0</v>
      </c>
      <c r="P43" s="202"/>
      <c r="Q43" s="234">
        <f t="shared" si="12"/>
        <v>0</v>
      </c>
      <c r="R43" s="202"/>
      <c r="S43" s="202"/>
      <c r="T43" s="210">
        <f t="shared" ref="T43:T54" si="20">-R43+S43</f>
        <v>0</v>
      </c>
      <c r="U43" s="202"/>
      <c r="V43" s="234">
        <f t="shared" si="13"/>
        <v>0</v>
      </c>
      <c r="W43" s="202"/>
      <c r="X43" s="202"/>
      <c r="Y43" s="210">
        <f t="shared" ref="Y43:Y54" si="21">-W43+X43</f>
        <v>0</v>
      </c>
      <c r="Z43" s="202"/>
      <c r="AA43" s="234">
        <f t="shared" si="14"/>
        <v>0</v>
      </c>
      <c r="AB43" s="202"/>
      <c r="AC43" s="202"/>
      <c r="AD43" s="210">
        <f t="shared" ref="AD43:AD54" si="22">-AB43+AC43</f>
        <v>0</v>
      </c>
      <c r="AE43" s="202"/>
      <c r="AF43" s="234">
        <f t="shared" si="15"/>
        <v>0</v>
      </c>
      <c r="AG43" s="202"/>
      <c r="AH43" s="202"/>
      <c r="AI43" s="210">
        <f t="shared" ref="AI43:AI54" si="23">-AG43+AH43</f>
        <v>0</v>
      </c>
      <c r="AJ43" s="202"/>
      <c r="AK43" s="234">
        <f t="shared" si="16"/>
        <v>0</v>
      </c>
    </row>
    <row r="44" spans="1:37" ht="15" customHeight="1">
      <c r="A44" s="285">
        <v>381050</v>
      </c>
      <c r="B44" s="6" t="s">
        <v>2590</v>
      </c>
      <c r="C44" s="202"/>
      <c r="D44" s="202"/>
      <c r="E44" s="210">
        <f t="shared" si="17"/>
        <v>0</v>
      </c>
      <c r="F44" s="202"/>
      <c r="G44" s="234">
        <f t="shared" si="10"/>
        <v>0</v>
      </c>
      <c r="H44" s="202"/>
      <c r="I44" s="202"/>
      <c r="J44" s="210">
        <f t="shared" si="18"/>
        <v>0</v>
      </c>
      <c r="K44" s="202"/>
      <c r="L44" s="234">
        <f t="shared" si="11"/>
        <v>0</v>
      </c>
      <c r="M44" s="202"/>
      <c r="N44" s="202"/>
      <c r="O44" s="210">
        <f t="shared" si="19"/>
        <v>0</v>
      </c>
      <c r="P44" s="202"/>
      <c r="Q44" s="234">
        <f t="shared" si="12"/>
        <v>0</v>
      </c>
      <c r="R44" s="202"/>
      <c r="S44" s="202"/>
      <c r="T44" s="210">
        <f t="shared" si="20"/>
        <v>0</v>
      </c>
      <c r="U44" s="202"/>
      <c r="V44" s="234">
        <f t="shared" si="13"/>
        <v>0</v>
      </c>
      <c r="W44" s="202"/>
      <c r="X44" s="202"/>
      <c r="Y44" s="210">
        <f t="shared" si="21"/>
        <v>0</v>
      </c>
      <c r="Z44" s="202"/>
      <c r="AA44" s="234">
        <f t="shared" si="14"/>
        <v>0</v>
      </c>
      <c r="AB44" s="202"/>
      <c r="AC44" s="202"/>
      <c r="AD44" s="210">
        <f t="shared" si="22"/>
        <v>0</v>
      </c>
      <c r="AE44" s="202"/>
      <c r="AF44" s="234">
        <f t="shared" si="15"/>
        <v>0</v>
      </c>
      <c r="AG44" s="202"/>
      <c r="AH44" s="202"/>
      <c r="AI44" s="210">
        <f t="shared" si="23"/>
        <v>0</v>
      </c>
      <c r="AJ44" s="202"/>
      <c r="AK44" s="234">
        <f t="shared" si="16"/>
        <v>0</v>
      </c>
    </row>
    <row r="45" spans="1:37" ht="15" customHeight="1">
      <c r="A45" s="285">
        <v>381070</v>
      </c>
      <c r="B45" s="6" t="s">
        <v>371</v>
      </c>
      <c r="C45" s="202"/>
      <c r="D45" s="202"/>
      <c r="E45" s="210">
        <f t="shared" si="17"/>
        <v>0</v>
      </c>
      <c r="F45" s="202"/>
      <c r="G45" s="234">
        <f t="shared" si="10"/>
        <v>0</v>
      </c>
      <c r="H45" s="202"/>
      <c r="I45" s="202"/>
      <c r="J45" s="210">
        <f t="shared" si="18"/>
        <v>0</v>
      </c>
      <c r="K45" s="202"/>
      <c r="L45" s="234">
        <f t="shared" si="11"/>
        <v>0</v>
      </c>
      <c r="M45" s="202"/>
      <c r="N45" s="202"/>
      <c r="O45" s="210">
        <f t="shared" si="19"/>
        <v>0</v>
      </c>
      <c r="P45" s="202"/>
      <c r="Q45" s="234">
        <f t="shared" si="12"/>
        <v>0</v>
      </c>
      <c r="R45" s="202"/>
      <c r="S45" s="202"/>
      <c r="T45" s="210">
        <f t="shared" si="20"/>
        <v>0</v>
      </c>
      <c r="U45" s="202"/>
      <c r="V45" s="234">
        <f t="shared" si="13"/>
        <v>0</v>
      </c>
      <c r="W45" s="202"/>
      <c r="X45" s="202"/>
      <c r="Y45" s="210">
        <f t="shared" si="21"/>
        <v>0</v>
      </c>
      <c r="Z45" s="202"/>
      <c r="AA45" s="234">
        <f t="shared" si="14"/>
        <v>0</v>
      </c>
      <c r="AB45" s="202"/>
      <c r="AC45" s="202"/>
      <c r="AD45" s="210">
        <f t="shared" si="22"/>
        <v>0</v>
      </c>
      <c r="AE45" s="202"/>
      <c r="AF45" s="234">
        <f t="shared" si="15"/>
        <v>0</v>
      </c>
      <c r="AG45" s="202"/>
      <c r="AH45" s="202"/>
      <c r="AI45" s="210">
        <f t="shared" si="23"/>
        <v>0</v>
      </c>
      <c r="AJ45" s="202"/>
      <c r="AK45" s="234">
        <f t="shared" si="16"/>
        <v>0</v>
      </c>
    </row>
    <row r="46" spans="1:37" ht="15" customHeight="1">
      <c r="A46" s="285">
        <v>382010</v>
      </c>
      <c r="B46" s="6" t="s">
        <v>854</v>
      </c>
      <c r="C46" s="202"/>
      <c r="D46" s="202"/>
      <c r="E46" s="210">
        <f t="shared" si="17"/>
        <v>0</v>
      </c>
      <c r="F46" s="202"/>
      <c r="G46" s="234">
        <f t="shared" si="10"/>
        <v>0</v>
      </c>
      <c r="H46" s="202"/>
      <c r="I46" s="202"/>
      <c r="J46" s="210">
        <f t="shared" si="18"/>
        <v>0</v>
      </c>
      <c r="K46" s="202"/>
      <c r="L46" s="234">
        <f t="shared" si="11"/>
        <v>0</v>
      </c>
      <c r="M46" s="202"/>
      <c r="N46" s="202"/>
      <c r="O46" s="210">
        <f t="shared" si="19"/>
        <v>0</v>
      </c>
      <c r="P46" s="202"/>
      <c r="Q46" s="234">
        <f t="shared" si="12"/>
        <v>0</v>
      </c>
      <c r="R46" s="202"/>
      <c r="S46" s="202"/>
      <c r="T46" s="210">
        <f t="shared" si="20"/>
        <v>0</v>
      </c>
      <c r="U46" s="202"/>
      <c r="V46" s="234">
        <f t="shared" si="13"/>
        <v>0</v>
      </c>
      <c r="W46" s="202"/>
      <c r="X46" s="202"/>
      <c r="Y46" s="210">
        <f t="shared" si="21"/>
        <v>0</v>
      </c>
      <c r="Z46" s="202"/>
      <c r="AA46" s="234">
        <f t="shared" si="14"/>
        <v>0</v>
      </c>
      <c r="AB46" s="202"/>
      <c r="AC46" s="202"/>
      <c r="AD46" s="210">
        <f t="shared" si="22"/>
        <v>0</v>
      </c>
      <c r="AE46" s="202"/>
      <c r="AF46" s="234">
        <f t="shared" si="15"/>
        <v>0</v>
      </c>
      <c r="AG46" s="202"/>
      <c r="AH46" s="202"/>
      <c r="AI46" s="210">
        <f t="shared" si="23"/>
        <v>0</v>
      </c>
      <c r="AJ46" s="202"/>
      <c r="AK46" s="234">
        <f t="shared" si="16"/>
        <v>0</v>
      </c>
    </row>
    <row r="47" spans="1:37" ht="15" customHeight="1">
      <c r="A47" s="285">
        <v>383000</v>
      </c>
      <c r="B47" s="6" t="s">
        <v>855</v>
      </c>
      <c r="C47" s="202"/>
      <c r="D47" s="202"/>
      <c r="E47" s="210">
        <f t="shared" si="17"/>
        <v>0</v>
      </c>
      <c r="F47" s="202"/>
      <c r="G47" s="234">
        <f t="shared" si="10"/>
        <v>0</v>
      </c>
      <c r="H47" s="202"/>
      <c r="I47" s="202"/>
      <c r="J47" s="210">
        <f t="shared" si="18"/>
        <v>0</v>
      </c>
      <c r="K47" s="202"/>
      <c r="L47" s="234">
        <f t="shared" si="11"/>
        <v>0</v>
      </c>
      <c r="M47" s="202"/>
      <c r="N47" s="202"/>
      <c r="O47" s="210">
        <f t="shared" si="19"/>
        <v>0</v>
      </c>
      <c r="P47" s="202"/>
      <c r="Q47" s="234">
        <f t="shared" si="12"/>
        <v>0</v>
      </c>
      <c r="R47" s="202"/>
      <c r="S47" s="202"/>
      <c r="T47" s="210">
        <f t="shared" si="20"/>
        <v>0</v>
      </c>
      <c r="U47" s="202"/>
      <c r="V47" s="234">
        <f t="shared" si="13"/>
        <v>0</v>
      </c>
      <c r="W47" s="202"/>
      <c r="X47" s="202"/>
      <c r="Y47" s="210">
        <f t="shared" si="21"/>
        <v>0</v>
      </c>
      <c r="Z47" s="202"/>
      <c r="AA47" s="234">
        <f t="shared" si="14"/>
        <v>0</v>
      </c>
      <c r="AB47" s="202"/>
      <c r="AC47" s="202"/>
      <c r="AD47" s="210">
        <f t="shared" si="22"/>
        <v>0</v>
      </c>
      <c r="AE47" s="202"/>
      <c r="AF47" s="234">
        <f t="shared" si="15"/>
        <v>0</v>
      </c>
      <c r="AG47" s="202"/>
      <c r="AH47" s="202"/>
      <c r="AI47" s="210">
        <f t="shared" si="23"/>
        <v>0</v>
      </c>
      <c r="AJ47" s="202"/>
      <c r="AK47" s="234">
        <f t="shared" si="16"/>
        <v>0</v>
      </c>
    </row>
    <row r="48" spans="1:37" ht="15" customHeight="1" thickBot="1">
      <c r="A48" s="285">
        <v>520000</v>
      </c>
      <c r="B48" s="6" t="s">
        <v>1225</v>
      </c>
      <c r="C48" s="204"/>
      <c r="D48" s="204"/>
      <c r="E48" s="211">
        <f t="shared" si="17"/>
        <v>0</v>
      </c>
      <c r="F48" s="204"/>
      <c r="G48" s="236">
        <f t="shared" si="10"/>
        <v>0</v>
      </c>
      <c r="H48" s="204"/>
      <c r="I48" s="204"/>
      <c r="J48" s="211">
        <f t="shared" si="18"/>
        <v>0</v>
      </c>
      <c r="K48" s="204"/>
      <c r="L48" s="236">
        <f t="shared" si="11"/>
        <v>0</v>
      </c>
      <c r="M48" s="204"/>
      <c r="N48" s="204"/>
      <c r="O48" s="211">
        <f t="shared" si="19"/>
        <v>0</v>
      </c>
      <c r="P48" s="204"/>
      <c r="Q48" s="236">
        <f t="shared" si="12"/>
        <v>0</v>
      </c>
      <c r="R48" s="204"/>
      <c r="S48" s="204"/>
      <c r="T48" s="211">
        <f t="shared" si="20"/>
        <v>0</v>
      </c>
      <c r="U48" s="204"/>
      <c r="V48" s="236">
        <f t="shared" si="13"/>
        <v>0</v>
      </c>
      <c r="W48" s="204"/>
      <c r="X48" s="204"/>
      <c r="Y48" s="211">
        <f t="shared" si="21"/>
        <v>0</v>
      </c>
      <c r="Z48" s="204"/>
      <c r="AA48" s="236">
        <f t="shared" si="14"/>
        <v>0</v>
      </c>
      <c r="AB48" s="204"/>
      <c r="AC48" s="204"/>
      <c r="AD48" s="211">
        <f t="shared" si="22"/>
        <v>0</v>
      </c>
      <c r="AE48" s="204"/>
      <c r="AF48" s="236">
        <f t="shared" si="15"/>
        <v>0</v>
      </c>
      <c r="AG48" s="204"/>
      <c r="AH48" s="204"/>
      <c r="AI48" s="211">
        <f t="shared" si="23"/>
        <v>0</v>
      </c>
      <c r="AJ48" s="204"/>
      <c r="AK48" s="236">
        <f t="shared" si="16"/>
        <v>0</v>
      </c>
    </row>
    <row r="49" spans="1:37" customFormat="1" ht="15" customHeight="1" thickBot="1">
      <c r="A49" s="285"/>
      <c r="B49" s="9" t="s">
        <v>179</v>
      </c>
      <c r="C49" s="211">
        <f>SUM(C42:C48)</f>
        <v>0</v>
      </c>
      <c r="D49" s="211">
        <f t="shared" ref="D49:AK49" si="24">SUM(D42:D48)</f>
        <v>0</v>
      </c>
      <c r="E49" s="211">
        <f>SUM(E42:E48)</f>
        <v>0</v>
      </c>
      <c r="F49" s="211">
        <f t="shared" si="24"/>
        <v>0</v>
      </c>
      <c r="G49" s="211">
        <f t="shared" si="24"/>
        <v>0</v>
      </c>
      <c r="H49" s="211">
        <f t="shared" si="24"/>
        <v>0</v>
      </c>
      <c r="I49" s="211">
        <f t="shared" si="24"/>
        <v>0</v>
      </c>
      <c r="J49" s="211">
        <f t="shared" si="24"/>
        <v>0</v>
      </c>
      <c r="K49" s="211">
        <f t="shared" si="24"/>
        <v>0</v>
      </c>
      <c r="L49" s="211">
        <f t="shared" si="24"/>
        <v>0</v>
      </c>
      <c r="M49" s="211">
        <f t="shared" si="24"/>
        <v>0</v>
      </c>
      <c r="N49" s="211">
        <f t="shared" si="24"/>
        <v>0</v>
      </c>
      <c r="O49" s="211">
        <f t="shared" si="24"/>
        <v>0</v>
      </c>
      <c r="P49" s="211">
        <f t="shared" si="24"/>
        <v>0</v>
      </c>
      <c r="Q49" s="211">
        <f t="shared" si="24"/>
        <v>0</v>
      </c>
      <c r="R49" s="211">
        <f t="shared" si="24"/>
        <v>0</v>
      </c>
      <c r="S49" s="211">
        <f t="shared" si="24"/>
        <v>0</v>
      </c>
      <c r="T49" s="211">
        <f t="shared" si="24"/>
        <v>0</v>
      </c>
      <c r="U49" s="211">
        <f t="shared" si="24"/>
        <v>0</v>
      </c>
      <c r="V49" s="211">
        <f t="shared" si="24"/>
        <v>0</v>
      </c>
      <c r="W49" s="211">
        <f t="shared" si="24"/>
        <v>0</v>
      </c>
      <c r="X49" s="211">
        <f t="shared" si="24"/>
        <v>0</v>
      </c>
      <c r="Y49" s="211">
        <f t="shared" si="24"/>
        <v>0</v>
      </c>
      <c r="Z49" s="211">
        <f t="shared" si="24"/>
        <v>0</v>
      </c>
      <c r="AA49" s="211">
        <f t="shared" si="24"/>
        <v>0</v>
      </c>
      <c r="AB49" s="211">
        <f t="shared" si="24"/>
        <v>0</v>
      </c>
      <c r="AC49" s="211">
        <f t="shared" si="24"/>
        <v>0</v>
      </c>
      <c r="AD49" s="211">
        <f t="shared" si="24"/>
        <v>0</v>
      </c>
      <c r="AE49" s="211">
        <f t="shared" si="24"/>
        <v>0</v>
      </c>
      <c r="AF49" s="211">
        <f t="shared" si="24"/>
        <v>0</v>
      </c>
      <c r="AG49" s="211">
        <f t="shared" si="24"/>
        <v>0</v>
      </c>
      <c r="AH49" s="211">
        <f t="shared" si="24"/>
        <v>0</v>
      </c>
      <c r="AI49" s="211">
        <f t="shared" si="24"/>
        <v>0</v>
      </c>
      <c r="AJ49" s="211">
        <f t="shared" si="24"/>
        <v>0</v>
      </c>
      <c r="AK49" s="211">
        <f t="shared" si="24"/>
        <v>0</v>
      </c>
    </row>
    <row r="50" spans="1:37" ht="20.100000000000001" customHeight="1">
      <c r="A50" s="285"/>
      <c r="B50" s="8" t="s">
        <v>3340</v>
      </c>
      <c r="C50" s="202"/>
      <c r="D50" s="202"/>
      <c r="E50" s="210"/>
      <c r="F50" s="202"/>
      <c r="G50" s="210"/>
    </row>
    <row r="51" spans="1:37" ht="15" customHeight="1">
      <c r="A51" s="285">
        <v>384000</v>
      </c>
      <c r="B51" s="1201" t="s">
        <v>3193</v>
      </c>
      <c r="C51" s="202"/>
      <c r="D51" s="202"/>
      <c r="E51" s="210">
        <f t="shared" si="17"/>
        <v>0</v>
      </c>
      <c r="F51" s="202"/>
      <c r="G51" s="234">
        <f t="shared" si="10"/>
        <v>0</v>
      </c>
      <c r="H51" s="202"/>
      <c r="I51" s="202"/>
      <c r="J51" s="210">
        <f t="shared" si="18"/>
        <v>0</v>
      </c>
      <c r="K51" s="202"/>
      <c r="L51" s="234">
        <f t="shared" si="11"/>
        <v>0</v>
      </c>
      <c r="M51" s="202"/>
      <c r="N51" s="202"/>
      <c r="O51" s="210">
        <f t="shared" si="19"/>
        <v>0</v>
      </c>
      <c r="P51" s="202"/>
      <c r="Q51" s="234">
        <f t="shared" si="12"/>
        <v>0</v>
      </c>
      <c r="R51" s="202"/>
      <c r="S51" s="202"/>
      <c r="T51" s="210">
        <f t="shared" si="20"/>
        <v>0</v>
      </c>
      <c r="U51" s="202"/>
      <c r="V51" s="234">
        <f t="shared" si="13"/>
        <v>0</v>
      </c>
      <c r="W51" s="202"/>
      <c r="X51" s="202"/>
      <c r="Y51" s="210">
        <f t="shared" si="21"/>
        <v>0</v>
      </c>
      <c r="Z51" s="202"/>
      <c r="AA51" s="234">
        <f t="shared" si="14"/>
        <v>0</v>
      </c>
      <c r="AB51" s="202"/>
      <c r="AC51" s="202"/>
      <c r="AD51" s="210">
        <f t="shared" si="22"/>
        <v>0</v>
      </c>
      <c r="AE51" s="202"/>
      <c r="AF51" s="234">
        <f t="shared" si="15"/>
        <v>0</v>
      </c>
      <c r="AG51" s="202"/>
      <c r="AH51" s="202"/>
      <c r="AI51" s="210">
        <f t="shared" si="23"/>
        <v>0</v>
      </c>
      <c r="AJ51" s="202"/>
      <c r="AK51" s="234">
        <f t="shared" si="16"/>
        <v>0</v>
      </c>
    </row>
    <row r="52" spans="1:37" ht="15" customHeight="1">
      <c r="A52" s="285">
        <v>385000</v>
      </c>
      <c r="B52" s="1201" t="s">
        <v>3193</v>
      </c>
      <c r="C52" s="202"/>
      <c r="D52" s="202"/>
      <c r="E52" s="210">
        <f t="shared" si="17"/>
        <v>0</v>
      </c>
      <c r="F52" s="202"/>
      <c r="G52" s="234">
        <f t="shared" si="10"/>
        <v>0</v>
      </c>
      <c r="H52" s="202"/>
      <c r="I52" s="202"/>
      <c r="J52" s="210">
        <f t="shared" si="18"/>
        <v>0</v>
      </c>
      <c r="K52" s="202"/>
      <c r="L52" s="234">
        <f t="shared" si="11"/>
        <v>0</v>
      </c>
      <c r="M52" s="202"/>
      <c r="N52" s="202"/>
      <c r="O52" s="210">
        <f t="shared" si="19"/>
        <v>0</v>
      </c>
      <c r="P52" s="202"/>
      <c r="Q52" s="234">
        <f t="shared" si="12"/>
        <v>0</v>
      </c>
      <c r="R52" s="202"/>
      <c r="S52" s="202"/>
      <c r="T52" s="210">
        <f t="shared" si="20"/>
        <v>0</v>
      </c>
      <c r="U52" s="202"/>
      <c r="V52" s="234">
        <f t="shared" si="13"/>
        <v>0</v>
      </c>
      <c r="W52" s="202"/>
      <c r="X52" s="202"/>
      <c r="Y52" s="210">
        <f t="shared" si="21"/>
        <v>0</v>
      </c>
      <c r="Z52" s="202"/>
      <c r="AA52" s="234">
        <f t="shared" si="14"/>
        <v>0</v>
      </c>
      <c r="AB52" s="202"/>
      <c r="AC52" s="202"/>
      <c r="AD52" s="210">
        <f t="shared" si="22"/>
        <v>0</v>
      </c>
      <c r="AE52" s="202"/>
      <c r="AF52" s="234">
        <f t="shared" si="15"/>
        <v>0</v>
      </c>
      <c r="AG52" s="202"/>
      <c r="AH52" s="202"/>
      <c r="AI52" s="210">
        <f t="shared" si="23"/>
        <v>0</v>
      </c>
      <c r="AJ52" s="202"/>
      <c r="AK52" s="234">
        <f t="shared" si="16"/>
        <v>0</v>
      </c>
    </row>
    <row r="53" spans="1:37" ht="15" customHeight="1">
      <c r="A53" s="285">
        <v>524000</v>
      </c>
      <c r="B53" s="1201" t="s">
        <v>3194</v>
      </c>
      <c r="C53" s="202"/>
      <c r="D53" s="202"/>
      <c r="E53" s="210">
        <f t="shared" si="17"/>
        <v>0</v>
      </c>
      <c r="F53" s="202"/>
      <c r="G53" s="234">
        <f t="shared" si="10"/>
        <v>0</v>
      </c>
      <c r="H53" s="202"/>
      <c r="I53" s="202"/>
      <c r="J53" s="210">
        <f t="shared" si="18"/>
        <v>0</v>
      </c>
      <c r="K53" s="202"/>
      <c r="L53" s="234">
        <f t="shared" si="11"/>
        <v>0</v>
      </c>
      <c r="M53" s="202"/>
      <c r="N53" s="202"/>
      <c r="O53" s="210">
        <f t="shared" si="19"/>
        <v>0</v>
      </c>
      <c r="P53" s="202"/>
      <c r="Q53" s="234">
        <f t="shared" si="12"/>
        <v>0</v>
      </c>
      <c r="R53" s="202"/>
      <c r="S53" s="202"/>
      <c r="T53" s="210">
        <f t="shared" si="20"/>
        <v>0</v>
      </c>
      <c r="U53" s="202"/>
      <c r="V53" s="234">
        <f t="shared" si="13"/>
        <v>0</v>
      </c>
      <c r="W53" s="202"/>
      <c r="X53" s="202"/>
      <c r="Y53" s="210">
        <f t="shared" si="21"/>
        <v>0</v>
      </c>
      <c r="Z53" s="202"/>
      <c r="AA53" s="234">
        <f t="shared" si="14"/>
        <v>0</v>
      </c>
      <c r="AB53" s="202"/>
      <c r="AC53" s="202"/>
      <c r="AD53" s="210">
        <f t="shared" si="22"/>
        <v>0</v>
      </c>
      <c r="AE53" s="202"/>
      <c r="AF53" s="234">
        <f t="shared" si="15"/>
        <v>0</v>
      </c>
      <c r="AG53" s="202"/>
      <c r="AH53" s="202"/>
      <c r="AI53" s="210">
        <f t="shared" si="23"/>
        <v>0</v>
      </c>
      <c r="AJ53" s="202"/>
      <c r="AK53" s="234">
        <f t="shared" si="16"/>
        <v>0</v>
      </c>
    </row>
    <row r="54" spans="1:37" ht="15" customHeight="1" thickBot="1">
      <c r="A54" s="284">
        <v>525000</v>
      </c>
      <c r="B54" s="1201" t="s">
        <v>3194</v>
      </c>
      <c r="C54" s="204"/>
      <c r="D54" s="204"/>
      <c r="E54" s="211">
        <f t="shared" si="17"/>
        <v>0</v>
      </c>
      <c r="F54" s="204"/>
      <c r="G54" s="236">
        <f>-D54+F54</f>
        <v>0</v>
      </c>
      <c r="H54" s="204"/>
      <c r="I54" s="204"/>
      <c r="J54" s="211">
        <f t="shared" si="18"/>
        <v>0</v>
      </c>
      <c r="K54" s="204"/>
      <c r="L54" s="236">
        <f>-I54+K54</f>
        <v>0</v>
      </c>
      <c r="M54" s="204"/>
      <c r="N54" s="204"/>
      <c r="O54" s="211">
        <f t="shared" si="19"/>
        <v>0</v>
      </c>
      <c r="P54" s="204"/>
      <c r="Q54" s="236">
        <f>-N54+P54</f>
        <v>0</v>
      </c>
      <c r="R54" s="204"/>
      <c r="S54" s="204"/>
      <c r="T54" s="211">
        <f t="shared" si="20"/>
        <v>0</v>
      </c>
      <c r="U54" s="204"/>
      <c r="V54" s="236">
        <f>-S54+U54</f>
        <v>0</v>
      </c>
      <c r="W54" s="204"/>
      <c r="X54" s="204"/>
      <c r="Y54" s="211">
        <f t="shared" si="21"/>
        <v>0</v>
      </c>
      <c r="Z54" s="204"/>
      <c r="AA54" s="236">
        <f>-X54+Z54</f>
        <v>0</v>
      </c>
      <c r="AB54" s="204"/>
      <c r="AC54" s="204"/>
      <c r="AD54" s="211">
        <f t="shared" si="22"/>
        <v>0</v>
      </c>
      <c r="AE54" s="204"/>
      <c r="AF54" s="236">
        <f>-AC54+AE54</f>
        <v>0</v>
      </c>
      <c r="AG54" s="204"/>
      <c r="AH54" s="204"/>
      <c r="AI54" s="211">
        <f t="shared" si="23"/>
        <v>0</v>
      </c>
      <c r="AJ54" s="204"/>
      <c r="AK54" s="236">
        <f>-AH54+AJ54</f>
        <v>0</v>
      </c>
    </row>
    <row r="55" spans="1:37" ht="15" customHeight="1" thickBot="1">
      <c r="A55" s="284"/>
      <c r="B55" s="9" t="s">
        <v>3341</v>
      </c>
      <c r="C55" s="204">
        <f>SUM(C51:C54)</f>
        <v>0</v>
      </c>
      <c r="D55" s="204">
        <f t="shared" ref="D55:AK55" si="25">SUM(D51:D54)</f>
        <v>0</v>
      </c>
      <c r="E55" s="204">
        <f>SUM(E51:E54)</f>
        <v>0</v>
      </c>
      <c r="F55" s="204">
        <f t="shared" si="25"/>
        <v>0</v>
      </c>
      <c r="G55" s="204">
        <f t="shared" si="25"/>
        <v>0</v>
      </c>
      <c r="H55" s="204">
        <f t="shared" si="25"/>
        <v>0</v>
      </c>
      <c r="I55" s="204">
        <f t="shared" si="25"/>
        <v>0</v>
      </c>
      <c r="J55" s="204">
        <f t="shared" si="25"/>
        <v>0</v>
      </c>
      <c r="K55" s="204">
        <f t="shared" si="25"/>
        <v>0</v>
      </c>
      <c r="L55" s="204">
        <f t="shared" si="25"/>
        <v>0</v>
      </c>
      <c r="M55" s="204">
        <f t="shared" si="25"/>
        <v>0</v>
      </c>
      <c r="N55" s="204">
        <f t="shared" si="25"/>
        <v>0</v>
      </c>
      <c r="O55" s="204">
        <f t="shared" si="25"/>
        <v>0</v>
      </c>
      <c r="P55" s="204">
        <f t="shared" si="25"/>
        <v>0</v>
      </c>
      <c r="Q55" s="204">
        <f t="shared" si="25"/>
        <v>0</v>
      </c>
      <c r="R55" s="204">
        <f t="shared" si="25"/>
        <v>0</v>
      </c>
      <c r="S55" s="204">
        <f t="shared" si="25"/>
        <v>0</v>
      </c>
      <c r="T55" s="204">
        <f t="shared" si="25"/>
        <v>0</v>
      </c>
      <c r="U55" s="204">
        <f t="shared" si="25"/>
        <v>0</v>
      </c>
      <c r="V55" s="204">
        <f t="shared" si="25"/>
        <v>0</v>
      </c>
      <c r="W55" s="204">
        <f t="shared" si="25"/>
        <v>0</v>
      </c>
      <c r="X55" s="204">
        <f t="shared" si="25"/>
        <v>0</v>
      </c>
      <c r="Y55" s="204">
        <f t="shared" si="25"/>
        <v>0</v>
      </c>
      <c r="Z55" s="204">
        <f t="shared" si="25"/>
        <v>0</v>
      </c>
      <c r="AA55" s="204">
        <f t="shared" si="25"/>
        <v>0</v>
      </c>
      <c r="AB55" s="204">
        <f t="shared" si="25"/>
        <v>0</v>
      </c>
      <c r="AC55" s="204">
        <f t="shared" si="25"/>
        <v>0</v>
      </c>
      <c r="AD55" s="204">
        <f t="shared" si="25"/>
        <v>0</v>
      </c>
      <c r="AE55" s="204">
        <f t="shared" si="25"/>
        <v>0</v>
      </c>
      <c r="AF55" s="204">
        <f t="shared" si="25"/>
        <v>0</v>
      </c>
      <c r="AG55" s="204">
        <f t="shared" si="25"/>
        <v>0</v>
      </c>
      <c r="AH55" s="204">
        <f t="shared" si="25"/>
        <v>0</v>
      </c>
      <c r="AI55" s="204">
        <f t="shared" si="25"/>
        <v>0</v>
      </c>
      <c r="AJ55" s="204">
        <f t="shared" si="25"/>
        <v>0</v>
      </c>
      <c r="AK55" s="204">
        <f t="shared" si="25"/>
        <v>0</v>
      </c>
    </row>
    <row r="56" spans="1:37" customFormat="1" ht="15" customHeight="1">
      <c r="A56" s="285"/>
      <c r="B56" s="6"/>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row>
    <row r="57" spans="1:37" customFormat="1" ht="15" customHeight="1">
      <c r="A57" s="285"/>
      <c r="B57" s="9" t="s">
        <v>120</v>
      </c>
      <c r="C57" s="210">
        <f>+C40+C49+C55</f>
        <v>0</v>
      </c>
      <c r="D57" s="210">
        <f t="shared" ref="D57:AK57" si="26">+D40+D49+D55</f>
        <v>0</v>
      </c>
      <c r="E57" s="210">
        <f t="shared" si="26"/>
        <v>0</v>
      </c>
      <c r="F57" s="210">
        <f>+F40+F49+F55</f>
        <v>0</v>
      </c>
      <c r="G57" s="210">
        <f t="shared" si="26"/>
        <v>0</v>
      </c>
      <c r="H57" s="210">
        <f t="shared" si="26"/>
        <v>0</v>
      </c>
      <c r="I57" s="210">
        <f t="shared" si="26"/>
        <v>0</v>
      </c>
      <c r="J57" s="210">
        <f t="shared" si="26"/>
        <v>0</v>
      </c>
      <c r="K57" s="210">
        <f t="shared" si="26"/>
        <v>0</v>
      </c>
      <c r="L57" s="210">
        <f t="shared" si="26"/>
        <v>0</v>
      </c>
      <c r="M57" s="210">
        <f t="shared" si="26"/>
        <v>0</v>
      </c>
      <c r="N57" s="210">
        <f t="shared" si="26"/>
        <v>0</v>
      </c>
      <c r="O57" s="210">
        <f t="shared" si="26"/>
        <v>0</v>
      </c>
      <c r="P57" s="210">
        <f t="shared" si="26"/>
        <v>0</v>
      </c>
      <c r="Q57" s="210">
        <f t="shared" si="26"/>
        <v>0</v>
      </c>
      <c r="R57" s="210">
        <f t="shared" si="26"/>
        <v>0</v>
      </c>
      <c r="S57" s="210">
        <f t="shared" si="26"/>
        <v>0</v>
      </c>
      <c r="T57" s="210">
        <f t="shared" si="26"/>
        <v>0</v>
      </c>
      <c r="U57" s="210">
        <f t="shared" si="26"/>
        <v>0</v>
      </c>
      <c r="V57" s="210">
        <f t="shared" si="26"/>
        <v>0</v>
      </c>
      <c r="W57" s="210">
        <f t="shared" si="26"/>
        <v>0</v>
      </c>
      <c r="X57" s="210">
        <f t="shared" si="26"/>
        <v>0</v>
      </c>
      <c r="Y57" s="210">
        <f t="shared" si="26"/>
        <v>0</v>
      </c>
      <c r="Z57" s="210">
        <f t="shared" si="26"/>
        <v>0</v>
      </c>
      <c r="AA57" s="210">
        <f t="shared" si="26"/>
        <v>0</v>
      </c>
      <c r="AB57" s="210">
        <f t="shared" si="26"/>
        <v>0</v>
      </c>
      <c r="AC57" s="210">
        <f t="shared" si="26"/>
        <v>0</v>
      </c>
      <c r="AD57" s="210">
        <f t="shared" si="26"/>
        <v>0</v>
      </c>
      <c r="AE57" s="210">
        <f t="shared" si="26"/>
        <v>0</v>
      </c>
      <c r="AF57" s="210">
        <f t="shared" si="26"/>
        <v>0</v>
      </c>
      <c r="AG57" s="210">
        <f t="shared" si="26"/>
        <v>0</v>
      </c>
      <c r="AH57" s="210">
        <f t="shared" si="26"/>
        <v>0</v>
      </c>
      <c r="AI57" s="210">
        <f t="shared" si="26"/>
        <v>0</v>
      </c>
      <c r="AJ57" s="210">
        <f t="shared" si="26"/>
        <v>0</v>
      </c>
      <c r="AK57" s="210">
        <f t="shared" si="26"/>
        <v>0</v>
      </c>
    </row>
    <row r="58" spans="1:37" ht="30" customHeight="1">
      <c r="A58" s="226"/>
      <c r="B58" s="244" t="str">
        <f>+'GENERAL FUND-OPERATING(48-53)'!B292</f>
        <v>Fund balances - June 30, 2025, as previously reported</v>
      </c>
      <c r="C58" s="210"/>
      <c r="D58" s="210"/>
      <c r="E58" s="210"/>
      <c r="F58" s="202"/>
      <c r="G58" s="210"/>
      <c r="H58" s="210"/>
      <c r="I58" s="210"/>
      <c r="J58" s="210"/>
      <c r="K58" s="202"/>
      <c r="L58" s="210"/>
      <c r="M58" s="202"/>
      <c r="N58" s="202"/>
      <c r="O58" s="202"/>
      <c r="P58" s="202"/>
      <c r="Q58" s="210"/>
      <c r="R58" s="210"/>
      <c r="S58" s="210"/>
      <c r="T58" s="210"/>
      <c r="U58" s="202"/>
      <c r="V58" s="210"/>
      <c r="W58" s="210"/>
      <c r="X58" s="210"/>
      <c r="Y58" s="210"/>
      <c r="Z58" s="202"/>
      <c r="AA58" s="210"/>
      <c r="AB58" s="210"/>
      <c r="AC58" s="210"/>
      <c r="AD58" s="210"/>
      <c r="AE58" s="202"/>
      <c r="AF58" s="210"/>
      <c r="AG58" s="210"/>
      <c r="AH58" s="210"/>
      <c r="AI58" s="210"/>
      <c r="AJ58" s="202"/>
      <c r="AK58" s="210"/>
    </row>
    <row r="59" spans="1:37" ht="30" customHeight="1">
      <c r="A59" s="226"/>
      <c r="B59" s="244" t="str">
        <f>+'GENERAL FUND-OPERATING(48-53)'!B293</f>
        <v>Change within financial reporting entity (major to nonmajor fund)</v>
      </c>
      <c r="C59" s="210"/>
      <c r="D59" s="210"/>
      <c r="E59" s="210"/>
      <c r="F59" s="202"/>
      <c r="G59" s="210"/>
      <c r="H59" s="210"/>
      <c r="I59" s="210"/>
      <c r="J59" s="210"/>
      <c r="K59" s="202"/>
      <c r="L59" s="210"/>
      <c r="M59" s="202"/>
      <c r="N59" s="202"/>
      <c r="O59" s="202"/>
      <c r="P59" s="202"/>
      <c r="Q59" s="210"/>
      <c r="R59" s="210"/>
      <c r="S59" s="210"/>
      <c r="T59" s="210"/>
      <c r="U59" s="202"/>
      <c r="V59" s="210"/>
      <c r="W59" s="210"/>
      <c r="X59" s="210"/>
      <c r="Y59" s="210"/>
      <c r="Z59" s="202"/>
      <c r="AA59" s="210"/>
      <c r="AB59" s="210"/>
      <c r="AC59" s="210"/>
      <c r="AD59" s="210"/>
      <c r="AE59" s="202"/>
      <c r="AF59" s="210"/>
      <c r="AG59" s="210"/>
      <c r="AH59" s="210"/>
      <c r="AI59" s="210"/>
      <c r="AJ59" s="202"/>
      <c r="AK59" s="210"/>
    </row>
    <row r="60" spans="1:37" ht="30" customHeight="1">
      <c r="A60" s="226"/>
      <c r="B60" s="244" t="str">
        <f>+'GENERAL FUND-OPERATING(48-53)'!B294</f>
        <v>Change within financial reporting entity (nonmajor to major fund)</v>
      </c>
      <c r="C60" s="210"/>
      <c r="D60" s="210"/>
      <c r="E60" s="210"/>
      <c r="F60" s="202"/>
      <c r="G60" s="210"/>
      <c r="H60" s="210"/>
      <c r="I60" s="210"/>
      <c r="J60" s="210"/>
      <c r="K60" s="202"/>
      <c r="L60" s="210"/>
      <c r="M60" s="202"/>
      <c r="N60" s="202"/>
      <c r="O60" s="202"/>
      <c r="P60" s="202"/>
      <c r="Q60" s="210"/>
      <c r="R60" s="210"/>
      <c r="S60" s="210"/>
      <c r="T60" s="210"/>
      <c r="U60" s="202"/>
      <c r="V60" s="210"/>
      <c r="W60" s="210"/>
      <c r="X60" s="210"/>
      <c r="Y60" s="210"/>
      <c r="Z60" s="202"/>
      <c r="AA60" s="210"/>
      <c r="AB60" s="210"/>
      <c r="AC60" s="210"/>
      <c r="AD60" s="210"/>
      <c r="AE60" s="202"/>
      <c r="AF60" s="210"/>
      <c r="AG60" s="210"/>
      <c r="AH60" s="210"/>
      <c r="AI60" s="210"/>
      <c r="AJ60" s="202"/>
      <c r="AK60" s="210"/>
    </row>
    <row r="61" spans="1:37" ht="15" customHeight="1" thickBot="1">
      <c r="A61" s="226"/>
      <c r="B61" s="244" t="str">
        <f>+'GENERAL FUND-OPERATING(48-53)'!B295</f>
        <v>Error correction(s)</v>
      </c>
      <c r="C61" s="210"/>
      <c r="D61" s="210"/>
      <c r="E61" s="210"/>
      <c r="F61" s="204"/>
      <c r="G61" s="210"/>
      <c r="H61" s="210"/>
      <c r="I61" s="210"/>
      <c r="J61" s="210"/>
      <c r="K61" s="204"/>
      <c r="L61" s="210"/>
      <c r="M61" s="202"/>
      <c r="N61" s="202"/>
      <c r="O61" s="202"/>
      <c r="P61" s="204"/>
      <c r="Q61" s="210"/>
      <c r="R61" s="210"/>
      <c r="S61" s="210"/>
      <c r="T61" s="210"/>
      <c r="U61" s="204"/>
      <c r="V61" s="210"/>
      <c r="W61" s="210"/>
      <c r="X61" s="210"/>
      <c r="Y61" s="210"/>
      <c r="Z61" s="204"/>
      <c r="AA61" s="210"/>
      <c r="AB61" s="210"/>
      <c r="AC61" s="210"/>
      <c r="AD61" s="210"/>
      <c r="AE61" s="204"/>
      <c r="AF61" s="210"/>
      <c r="AG61" s="210"/>
      <c r="AH61" s="210"/>
      <c r="AI61" s="210"/>
      <c r="AJ61" s="204"/>
      <c r="AK61" s="210"/>
    </row>
    <row r="62" spans="1:37" ht="32.25" customHeight="1" thickBot="1">
      <c r="A62" s="196"/>
      <c r="B62" s="244" t="str">
        <f>+'GENERAL FUND-OPERATING(48-53)'!B296</f>
        <v>Fund balances - June 30, 2024, as adjusted or restated</v>
      </c>
      <c r="C62" s="210"/>
      <c r="D62" s="210"/>
      <c r="E62" s="210"/>
      <c r="F62" s="210">
        <f>SUM(F58:F61)</f>
        <v>0</v>
      </c>
      <c r="H62" s="210"/>
      <c r="I62" s="210"/>
      <c r="J62" s="210"/>
      <c r="K62" s="210">
        <f>SUM(K58:K61)</f>
        <v>0</v>
      </c>
      <c r="L62" s="210"/>
      <c r="M62" s="210"/>
      <c r="N62" s="210"/>
      <c r="O62" s="210"/>
      <c r="P62" s="210">
        <f>SUM(P58:P61)</f>
        <v>0</v>
      </c>
      <c r="Q62" s="210"/>
      <c r="R62" s="210"/>
      <c r="S62" s="210"/>
      <c r="T62" s="210"/>
      <c r="U62" s="210">
        <f>SUM(U58:U61)</f>
        <v>0</v>
      </c>
      <c r="V62" s="210"/>
      <c r="W62" s="210"/>
      <c r="X62" s="210"/>
      <c r="Y62" s="210"/>
      <c r="Z62" s="210">
        <f>SUM(Z58:Z61)</f>
        <v>0</v>
      </c>
      <c r="AA62" s="210"/>
      <c r="AB62" s="210"/>
      <c r="AC62" s="210"/>
      <c r="AD62" s="210"/>
      <c r="AE62" s="210">
        <f>SUM(AE58:AE61)</f>
        <v>0</v>
      </c>
      <c r="AF62" s="210"/>
      <c r="AG62" s="210"/>
      <c r="AH62" s="210"/>
      <c r="AI62" s="210"/>
      <c r="AJ62" s="210">
        <f>SUM(AJ58:AJ61)</f>
        <v>0</v>
      </c>
      <c r="AK62" s="210"/>
    </row>
    <row r="63" spans="1:37" ht="15" customHeight="1" thickBot="1">
      <c r="A63" s="196"/>
      <c r="B63" s="201" t="str">
        <f>+'GENERAL FUND-OPERATING(48-53)'!B297</f>
        <v>Fund balances - June 30, 2026</v>
      </c>
      <c r="C63" s="210"/>
      <c r="D63" s="210"/>
      <c r="E63" s="210"/>
      <c r="F63" s="213">
        <f>+F57+F62</f>
        <v>0</v>
      </c>
      <c r="G63" s="210"/>
      <c r="H63" s="210"/>
      <c r="I63" s="210"/>
      <c r="J63" s="210"/>
      <c r="K63" s="213">
        <f>+K57+K62</f>
        <v>0</v>
      </c>
      <c r="L63" s="210"/>
      <c r="M63" s="210"/>
      <c r="N63" s="210"/>
      <c r="O63" s="210"/>
      <c r="P63" s="213">
        <f>+P57+P62</f>
        <v>0</v>
      </c>
      <c r="Q63" s="210"/>
      <c r="R63" s="210"/>
      <c r="S63" s="210"/>
      <c r="T63" s="210"/>
      <c r="U63" s="213">
        <f>+U57+U62</f>
        <v>0</v>
      </c>
      <c r="V63" s="210"/>
      <c r="W63" s="210"/>
      <c r="X63" s="210"/>
      <c r="Y63" s="210"/>
      <c r="Z63" s="213">
        <f>+Z57+Z62</f>
        <v>0</v>
      </c>
      <c r="AA63" s="210"/>
      <c r="AB63" s="210"/>
      <c r="AC63" s="210"/>
      <c r="AD63" s="210"/>
      <c r="AE63" s="213">
        <f>+AE57+AE62</f>
        <v>0</v>
      </c>
      <c r="AF63" s="210"/>
      <c r="AG63" s="210"/>
      <c r="AH63" s="210"/>
      <c r="AI63" s="210"/>
      <c r="AJ63" s="213">
        <f>+AJ57+AJ62</f>
        <v>0</v>
      </c>
      <c r="AK63" s="210"/>
    </row>
    <row r="64" spans="1:37" ht="15.75" thickTop="1">
      <c r="A64" s="196"/>
      <c r="B64" s="1177" t="s">
        <v>3556</v>
      </c>
      <c r="C64" s="196"/>
      <c r="D64" s="196"/>
      <c r="E64" s="196"/>
      <c r="F64" s="196"/>
      <c r="G64" s="6"/>
      <c r="H64" s="6"/>
      <c r="I64" s="6"/>
      <c r="J64" s="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row>
    <row r="65" spans="1:37" ht="15.75">
      <c r="A65" s="196"/>
      <c r="B65" s="196"/>
      <c r="C65" s="278" t="s">
        <v>3585</v>
      </c>
      <c r="D65" s="196"/>
      <c r="E65" s="196"/>
      <c r="F65" s="196"/>
      <c r="G65" s="196"/>
      <c r="H65" s="278" t="s">
        <v>3586</v>
      </c>
      <c r="I65" s="196"/>
      <c r="J65" s="196"/>
      <c r="K65" s="196"/>
      <c r="L65" s="196"/>
      <c r="M65" s="278" t="s">
        <v>3587</v>
      </c>
      <c r="N65" s="196"/>
      <c r="O65" s="196"/>
      <c r="P65" s="196"/>
      <c r="Q65" s="196"/>
      <c r="R65" s="278" t="s">
        <v>3588</v>
      </c>
      <c r="S65" s="196"/>
      <c r="T65" s="196"/>
      <c r="U65" s="196"/>
      <c r="V65" s="196"/>
      <c r="W65" s="278" t="s">
        <v>3589</v>
      </c>
      <c r="X65" s="196"/>
      <c r="Y65" s="196"/>
      <c r="Z65" s="196"/>
      <c r="AA65" s="196"/>
      <c r="AB65" s="278" t="s">
        <v>3590</v>
      </c>
      <c r="AC65" s="196"/>
      <c r="AD65" s="196"/>
      <c r="AE65" s="196"/>
      <c r="AF65" s="196"/>
      <c r="AG65" s="278" t="s">
        <v>3591</v>
      </c>
      <c r="AH65" s="196"/>
      <c r="AI65" s="196"/>
      <c r="AJ65" s="196"/>
      <c r="AK65" s="196"/>
    </row>
    <row r="66" spans="1:37" ht="15">
      <c r="A66" s="196"/>
      <c r="B66" s="196"/>
      <c r="C66" s="196"/>
      <c r="D66" s="196"/>
      <c r="E66" s="196"/>
      <c r="F66" s="196"/>
      <c r="G66" s="196"/>
      <c r="H66" s="196"/>
      <c r="I66" s="196"/>
      <c r="J66" s="196"/>
      <c r="K66" s="196"/>
      <c r="L66" s="196"/>
      <c r="M66" s="196"/>
      <c r="N66" s="196"/>
      <c r="O66" s="196"/>
      <c r="P66" s="196"/>
      <c r="Q66" s="196"/>
    </row>
    <row r="67" spans="1:37" ht="15">
      <c r="A67" s="196"/>
      <c r="B67" s="196"/>
      <c r="C67" s="196"/>
      <c r="D67" s="196"/>
      <c r="E67" s="196"/>
      <c r="F67" s="196"/>
      <c r="G67" s="196"/>
      <c r="H67" s="196"/>
      <c r="I67" s="196"/>
      <c r="J67" s="196"/>
      <c r="K67" s="196"/>
      <c r="L67" s="196"/>
      <c r="M67" s="196"/>
      <c r="N67" s="196"/>
      <c r="O67" s="196"/>
      <c r="P67" s="196"/>
      <c r="Q67" s="196"/>
    </row>
    <row r="68" spans="1:37" ht="15">
      <c r="A68" s="196"/>
      <c r="B68" s="196"/>
      <c r="C68" s="196"/>
      <c r="D68" s="196"/>
      <c r="E68" s="196"/>
      <c r="F68" s="196"/>
      <c r="G68" s="196"/>
      <c r="H68" s="196"/>
      <c r="I68" s="196"/>
      <c r="J68" s="196"/>
      <c r="K68" s="196"/>
      <c r="L68" s="196"/>
      <c r="M68" s="196"/>
      <c r="N68" s="196"/>
      <c r="O68" s="196"/>
      <c r="P68" s="196"/>
      <c r="Q68" s="196"/>
    </row>
    <row r="69" spans="1:37" ht="15">
      <c r="A69" s="196"/>
      <c r="B69" s="196"/>
      <c r="C69" s="196"/>
      <c r="D69" s="196"/>
      <c r="E69" s="196"/>
      <c r="F69" s="196"/>
      <c r="G69" s="196"/>
      <c r="H69" s="196"/>
      <c r="I69" s="196"/>
      <c r="J69" s="196"/>
      <c r="K69" s="196"/>
      <c r="L69" s="196"/>
      <c r="M69" s="196"/>
      <c r="N69" s="196"/>
      <c r="O69" s="196"/>
      <c r="P69" s="196"/>
      <c r="Q69" s="196"/>
    </row>
    <row r="70" spans="1:37" ht="15">
      <c r="A70" s="196"/>
      <c r="B70" s="196"/>
      <c r="C70" s="196"/>
      <c r="D70" s="196"/>
      <c r="E70" s="196"/>
      <c r="F70" s="196"/>
      <c r="G70" s="196"/>
      <c r="H70" s="196"/>
      <c r="I70" s="196"/>
      <c r="J70" s="196"/>
      <c r="K70" s="196"/>
      <c r="L70" s="196"/>
      <c r="M70" s="196"/>
      <c r="N70" s="196"/>
      <c r="O70" s="196"/>
      <c r="P70" s="196"/>
      <c r="Q70" s="196"/>
    </row>
    <row r="71" spans="1:37" ht="15">
      <c r="A71" s="196"/>
      <c r="B71" s="196"/>
      <c r="C71" s="196"/>
      <c r="D71" s="196"/>
      <c r="E71" s="196"/>
      <c r="F71" s="196"/>
      <c r="G71" s="196"/>
      <c r="H71" s="196"/>
      <c r="I71" s="196"/>
      <c r="J71" s="196"/>
      <c r="K71" s="196"/>
      <c r="L71" s="196"/>
      <c r="M71" s="196"/>
      <c r="N71" s="196"/>
      <c r="O71" s="196"/>
      <c r="P71" s="196"/>
      <c r="Q71" s="196"/>
    </row>
    <row r="72" spans="1:37" ht="15">
      <c r="A72" s="196"/>
      <c r="B72" s="196"/>
      <c r="C72" s="196"/>
      <c r="D72" s="196"/>
      <c r="E72" s="196"/>
      <c r="F72" s="196"/>
      <c r="G72" s="196"/>
      <c r="H72" s="196"/>
      <c r="I72" s="196"/>
      <c r="J72" s="196"/>
      <c r="K72" s="196"/>
      <c r="L72" s="196"/>
      <c r="M72" s="196"/>
      <c r="N72" s="196"/>
      <c r="O72" s="196"/>
      <c r="P72" s="196"/>
      <c r="Q72" s="196"/>
    </row>
    <row r="73" spans="1:37" ht="15">
      <c r="A73" s="196"/>
      <c r="B73" s="196"/>
      <c r="C73" s="196"/>
      <c r="D73" s="196"/>
      <c r="E73" s="196"/>
      <c r="F73" s="196"/>
      <c r="G73" s="196"/>
      <c r="H73" s="196"/>
      <c r="I73" s="196"/>
      <c r="J73" s="196"/>
      <c r="K73" s="196"/>
      <c r="L73" s="196"/>
      <c r="M73" s="196"/>
      <c r="N73" s="196"/>
      <c r="O73" s="196"/>
      <c r="P73" s="196"/>
      <c r="Q73" s="196"/>
    </row>
    <row r="74" spans="1:37" ht="15">
      <c r="A74" s="196"/>
      <c r="B74" s="196"/>
      <c r="C74" s="196"/>
      <c r="D74" s="196"/>
      <c r="E74" s="196"/>
      <c r="F74" s="196"/>
      <c r="G74" s="196"/>
      <c r="H74" s="196"/>
      <c r="I74" s="196"/>
      <c r="J74" s="196"/>
      <c r="K74" s="196"/>
      <c r="L74" s="196"/>
      <c r="M74" s="196"/>
      <c r="N74" s="196"/>
      <c r="O74" s="196"/>
      <c r="P74" s="196"/>
      <c r="Q74" s="196"/>
    </row>
    <row r="75" spans="1:37" ht="15">
      <c r="A75" s="196"/>
      <c r="B75" s="196"/>
      <c r="C75" s="196"/>
      <c r="D75" s="196"/>
      <c r="E75" s="196"/>
      <c r="F75" s="196"/>
      <c r="G75" s="196"/>
      <c r="H75" s="196"/>
      <c r="I75" s="196"/>
      <c r="J75" s="196"/>
      <c r="K75" s="196"/>
      <c r="L75" s="196"/>
      <c r="M75" s="196"/>
      <c r="N75" s="196"/>
      <c r="O75" s="196"/>
      <c r="P75" s="196"/>
      <c r="Q75" s="196"/>
    </row>
    <row r="76" spans="1:37" ht="15">
      <c r="A76" s="196"/>
      <c r="B76" s="196"/>
      <c r="C76" s="196"/>
      <c r="D76" s="196"/>
      <c r="E76" s="196"/>
      <c r="F76" s="196"/>
      <c r="G76" s="196"/>
      <c r="H76" s="196"/>
      <c r="I76" s="196"/>
      <c r="J76" s="196"/>
      <c r="K76" s="196"/>
      <c r="L76" s="196"/>
      <c r="M76" s="196"/>
      <c r="N76" s="196"/>
      <c r="O76" s="196"/>
      <c r="P76" s="196"/>
      <c r="Q76" s="196"/>
    </row>
    <row r="77" spans="1:37" ht="15">
      <c r="A77" s="196"/>
      <c r="B77" s="196"/>
      <c r="C77" s="196"/>
      <c r="D77" s="196"/>
      <c r="E77" s="196"/>
      <c r="F77" s="196"/>
      <c r="G77" s="196"/>
      <c r="H77" s="196"/>
      <c r="I77" s="196"/>
      <c r="J77" s="196"/>
      <c r="K77" s="196"/>
      <c r="L77" s="196"/>
      <c r="M77" s="196"/>
      <c r="N77" s="196"/>
      <c r="O77" s="196"/>
      <c r="P77" s="196"/>
      <c r="Q77" s="196"/>
    </row>
    <row r="78" spans="1:37" ht="15">
      <c r="A78" s="196"/>
      <c r="B78" s="196"/>
      <c r="C78" s="196"/>
      <c r="D78" s="196"/>
      <c r="E78" s="196"/>
      <c r="F78" s="196"/>
      <c r="G78" s="196"/>
      <c r="H78" s="196"/>
      <c r="I78" s="196"/>
      <c r="J78" s="196"/>
      <c r="K78" s="196"/>
      <c r="L78" s="196"/>
      <c r="M78" s="196"/>
      <c r="N78" s="196"/>
      <c r="O78" s="196"/>
      <c r="P78" s="196"/>
      <c r="Q78" s="196"/>
    </row>
    <row r="79" spans="1:37" ht="15">
      <c r="A79" s="196"/>
      <c r="B79" s="196"/>
      <c r="C79" s="196"/>
      <c r="D79" s="196"/>
      <c r="E79" s="196"/>
      <c r="F79" s="196"/>
      <c r="G79" s="196"/>
      <c r="H79" s="196"/>
      <c r="I79" s="196"/>
      <c r="J79" s="196"/>
      <c r="K79" s="196"/>
      <c r="L79" s="196"/>
      <c r="M79" s="196"/>
      <c r="N79" s="196"/>
      <c r="O79" s="196"/>
      <c r="P79" s="196"/>
      <c r="Q79" s="196"/>
    </row>
    <row r="80" spans="1:37" ht="15">
      <c r="A80" s="196"/>
      <c r="B80" s="196"/>
      <c r="C80" s="196"/>
      <c r="D80" s="196"/>
      <c r="E80" s="196"/>
      <c r="F80" s="196"/>
      <c r="G80" s="196"/>
      <c r="H80" s="196"/>
      <c r="I80" s="196"/>
      <c r="J80" s="196"/>
      <c r="K80" s="196"/>
      <c r="L80" s="196"/>
      <c r="M80" s="196"/>
      <c r="N80" s="196"/>
      <c r="O80" s="196"/>
      <c r="P80" s="196"/>
      <c r="Q80" s="196"/>
    </row>
    <row r="81" spans="1:17" ht="15">
      <c r="A81" s="196"/>
      <c r="B81" s="196"/>
      <c r="C81" s="196"/>
      <c r="D81" s="196"/>
      <c r="E81" s="196"/>
      <c r="F81" s="196"/>
      <c r="G81" s="196"/>
      <c r="H81" s="196"/>
      <c r="I81" s="196"/>
      <c r="J81" s="196"/>
      <c r="K81" s="196"/>
      <c r="L81" s="196"/>
      <c r="M81" s="196"/>
      <c r="N81" s="196"/>
      <c r="O81" s="196"/>
      <c r="P81" s="196"/>
      <c r="Q81" s="196"/>
    </row>
    <row r="82" spans="1:17" ht="15">
      <c r="A82" s="196"/>
      <c r="B82" s="196"/>
      <c r="C82" s="196"/>
      <c r="D82" s="196"/>
      <c r="E82" s="196"/>
      <c r="F82" s="196"/>
      <c r="G82" s="196"/>
      <c r="H82" s="196"/>
      <c r="I82" s="196"/>
      <c r="J82" s="196"/>
      <c r="K82" s="196"/>
      <c r="L82" s="196"/>
      <c r="M82" s="196"/>
      <c r="N82" s="196"/>
      <c r="O82" s="196"/>
      <c r="P82" s="196"/>
      <c r="Q82" s="196"/>
    </row>
    <row r="83" spans="1:17" ht="15">
      <c r="A83" s="196"/>
      <c r="B83" s="196"/>
      <c r="C83" s="196"/>
      <c r="D83" s="196"/>
      <c r="E83" s="196"/>
      <c r="F83" s="196"/>
      <c r="G83" s="196"/>
      <c r="H83" s="196"/>
      <c r="I83" s="196"/>
      <c r="J83" s="196"/>
      <c r="K83" s="196"/>
      <c r="L83" s="196"/>
      <c r="M83" s="196"/>
      <c r="N83" s="196"/>
      <c r="O83" s="196"/>
      <c r="P83" s="196"/>
      <c r="Q83" s="196"/>
    </row>
    <row r="84" spans="1:17" ht="15">
      <c r="A84" s="196"/>
      <c r="B84" s="196"/>
      <c r="C84" s="196"/>
      <c r="D84" s="196"/>
      <c r="E84" s="196"/>
      <c r="F84" s="196"/>
      <c r="G84" s="196"/>
      <c r="H84" s="196"/>
      <c r="I84" s="196"/>
      <c r="J84" s="196"/>
      <c r="K84" s="196"/>
      <c r="L84" s="196"/>
      <c r="M84" s="196"/>
      <c r="N84" s="196"/>
      <c r="O84" s="196"/>
      <c r="P84" s="196"/>
      <c r="Q84" s="196"/>
    </row>
    <row r="85" spans="1:17" ht="15">
      <c r="A85" s="196"/>
      <c r="B85" s="196"/>
      <c r="C85" s="196"/>
      <c r="D85" s="196"/>
      <c r="E85" s="196"/>
      <c r="F85" s="196"/>
      <c r="G85" s="196"/>
      <c r="H85" s="196"/>
      <c r="I85" s="196"/>
      <c r="J85" s="196"/>
      <c r="K85" s="196"/>
      <c r="L85" s="196"/>
      <c r="M85" s="196"/>
      <c r="N85" s="196"/>
      <c r="O85" s="196"/>
      <c r="P85" s="196"/>
      <c r="Q85" s="196"/>
    </row>
    <row r="86" spans="1:17" ht="15">
      <c r="A86" s="196"/>
      <c r="B86" s="196"/>
      <c r="C86" s="196"/>
      <c r="D86" s="196"/>
      <c r="E86" s="196"/>
      <c r="F86" s="196"/>
      <c r="G86" s="196"/>
      <c r="H86" s="196"/>
      <c r="I86" s="196"/>
      <c r="J86" s="196"/>
      <c r="K86" s="196"/>
      <c r="L86" s="196"/>
      <c r="M86" s="196"/>
      <c r="N86" s="196"/>
      <c r="O86" s="196"/>
      <c r="P86" s="196"/>
      <c r="Q86" s="196"/>
    </row>
    <row r="87" spans="1:17" ht="15">
      <c r="A87" s="196"/>
      <c r="B87" s="196"/>
      <c r="C87" s="196"/>
      <c r="D87" s="196"/>
      <c r="E87" s="196"/>
      <c r="F87" s="196"/>
      <c r="G87" s="196"/>
      <c r="H87" s="196"/>
      <c r="I87" s="196"/>
      <c r="J87" s="196"/>
      <c r="K87" s="196"/>
      <c r="L87" s="196"/>
      <c r="M87" s="196"/>
      <c r="N87" s="196"/>
      <c r="O87" s="196"/>
      <c r="P87" s="196"/>
      <c r="Q87" s="196"/>
    </row>
    <row r="88" spans="1:17" ht="15">
      <c r="A88" s="196"/>
      <c r="B88" s="196"/>
      <c r="C88" s="196"/>
      <c r="D88" s="196"/>
      <c r="E88" s="196"/>
      <c r="F88" s="196"/>
      <c r="G88" s="196"/>
      <c r="H88" s="196"/>
      <c r="I88" s="196"/>
      <c r="J88" s="196"/>
      <c r="K88" s="196"/>
      <c r="L88" s="196"/>
      <c r="M88" s="196"/>
      <c r="N88" s="196"/>
      <c r="O88" s="196"/>
      <c r="P88" s="196"/>
      <c r="Q88" s="196"/>
    </row>
    <row r="89" spans="1:17" ht="15">
      <c r="A89" s="196"/>
      <c r="B89" s="196"/>
      <c r="C89" s="196"/>
      <c r="D89" s="196"/>
      <c r="E89" s="196"/>
      <c r="F89" s="196"/>
      <c r="G89" s="196"/>
      <c r="H89" s="196"/>
      <c r="I89" s="196"/>
      <c r="J89" s="196"/>
      <c r="K89" s="196"/>
      <c r="L89" s="196"/>
      <c r="M89" s="196"/>
      <c r="N89" s="196"/>
      <c r="O89" s="196"/>
      <c r="P89" s="196"/>
      <c r="Q89" s="196"/>
    </row>
    <row r="90" spans="1:17" ht="15">
      <c r="A90" s="196"/>
      <c r="B90" s="196"/>
      <c r="C90" s="196"/>
      <c r="D90" s="196"/>
      <c r="E90" s="196"/>
      <c r="F90" s="196"/>
      <c r="G90" s="196"/>
      <c r="H90" s="196"/>
      <c r="I90" s="196"/>
      <c r="J90" s="196"/>
      <c r="K90" s="196"/>
      <c r="L90" s="196"/>
      <c r="M90" s="196"/>
      <c r="N90" s="196"/>
      <c r="O90" s="196"/>
      <c r="P90" s="196"/>
      <c r="Q90" s="196"/>
    </row>
    <row r="91" spans="1:17" ht="15">
      <c r="A91" s="196"/>
      <c r="B91" s="196"/>
      <c r="C91" s="196"/>
      <c r="D91" s="196"/>
      <c r="E91" s="196"/>
      <c r="F91" s="196"/>
      <c r="G91" s="196"/>
      <c r="H91" s="196"/>
      <c r="I91" s="196"/>
      <c r="J91" s="196"/>
      <c r="K91" s="196"/>
      <c r="L91" s="196"/>
      <c r="M91" s="196"/>
      <c r="N91" s="196"/>
      <c r="O91" s="196"/>
      <c r="P91" s="196"/>
      <c r="Q91" s="196"/>
    </row>
    <row r="92" spans="1:17" ht="15">
      <c r="A92" s="196"/>
      <c r="B92" s="196"/>
      <c r="C92" s="196"/>
      <c r="D92" s="196"/>
      <c r="E92" s="196"/>
      <c r="F92" s="196"/>
      <c r="G92" s="196"/>
      <c r="H92" s="196"/>
      <c r="I92" s="196"/>
      <c r="J92" s="196"/>
      <c r="K92" s="196"/>
      <c r="L92" s="196"/>
      <c r="M92" s="196"/>
      <c r="N92" s="196"/>
      <c r="O92" s="196"/>
      <c r="P92" s="196"/>
      <c r="Q92" s="196"/>
    </row>
    <row r="93" spans="1:17" ht="15">
      <c r="A93" s="196"/>
      <c r="B93" s="196"/>
      <c r="C93" s="196"/>
      <c r="D93" s="196"/>
      <c r="E93" s="196"/>
      <c r="F93" s="196"/>
      <c r="G93" s="196"/>
      <c r="H93" s="196"/>
      <c r="I93" s="196"/>
      <c r="J93" s="196"/>
      <c r="K93" s="196"/>
      <c r="L93" s="196"/>
      <c r="M93" s="196"/>
      <c r="N93" s="196"/>
      <c r="O93" s="196"/>
      <c r="P93" s="196"/>
      <c r="Q93" s="196"/>
    </row>
    <row r="94" spans="1:17" ht="15">
      <c r="A94" s="196"/>
      <c r="B94" s="196"/>
      <c r="C94" s="196"/>
      <c r="D94" s="196"/>
      <c r="E94" s="196"/>
      <c r="F94" s="196"/>
      <c r="G94" s="196"/>
      <c r="H94" s="196"/>
      <c r="I94" s="196"/>
      <c r="J94" s="196"/>
      <c r="K94" s="196"/>
      <c r="L94" s="196"/>
      <c r="M94" s="196"/>
      <c r="N94" s="196"/>
      <c r="O94" s="196"/>
      <c r="P94" s="196"/>
      <c r="Q94" s="196"/>
    </row>
    <row r="95" spans="1:17" ht="15">
      <c r="A95" s="196"/>
      <c r="B95" s="196"/>
      <c r="C95" s="196"/>
      <c r="D95" s="196"/>
      <c r="E95" s="196"/>
      <c r="F95" s="196"/>
      <c r="G95" s="196"/>
      <c r="H95" s="196"/>
      <c r="I95" s="196"/>
      <c r="J95" s="196"/>
      <c r="K95" s="196"/>
      <c r="L95" s="196"/>
      <c r="M95" s="196"/>
      <c r="N95" s="196"/>
      <c r="O95" s="196"/>
      <c r="P95" s="196"/>
      <c r="Q95" s="196"/>
    </row>
    <row r="96" spans="1:17" ht="15">
      <c r="A96" s="196"/>
      <c r="B96" s="196"/>
      <c r="C96" s="196"/>
      <c r="D96" s="196"/>
      <c r="E96" s="196"/>
      <c r="F96" s="196"/>
      <c r="G96" s="196"/>
      <c r="H96" s="196"/>
      <c r="I96" s="196"/>
      <c r="J96" s="196"/>
      <c r="K96" s="196"/>
      <c r="L96" s="196"/>
      <c r="M96" s="196"/>
      <c r="N96" s="196"/>
      <c r="O96" s="196"/>
      <c r="P96" s="196"/>
      <c r="Q96" s="196"/>
    </row>
    <row r="97" spans="1:17" ht="15">
      <c r="A97" s="196"/>
      <c r="B97" s="196"/>
      <c r="C97" s="196"/>
      <c r="D97" s="196"/>
      <c r="E97" s="196"/>
      <c r="F97" s="196"/>
      <c r="G97" s="196"/>
      <c r="H97" s="196"/>
      <c r="I97" s="196"/>
      <c r="J97" s="196"/>
      <c r="K97" s="196"/>
      <c r="L97" s="196"/>
      <c r="M97" s="196"/>
      <c r="N97" s="196"/>
      <c r="O97" s="196"/>
      <c r="P97" s="196"/>
      <c r="Q97" s="196"/>
    </row>
    <row r="98" spans="1:17" ht="15">
      <c r="A98" s="196"/>
      <c r="B98" s="196"/>
      <c r="C98" s="196"/>
      <c r="D98" s="196"/>
      <c r="E98" s="196"/>
      <c r="F98" s="196"/>
      <c r="G98" s="196"/>
      <c r="H98" s="196"/>
      <c r="I98" s="196"/>
      <c r="J98" s="196"/>
      <c r="K98" s="196"/>
      <c r="L98" s="196"/>
      <c r="M98" s="196"/>
      <c r="N98" s="196"/>
      <c r="O98" s="196"/>
      <c r="P98" s="196"/>
      <c r="Q98" s="196"/>
    </row>
    <row r="99" spans="1:17" ht="15">
      <c r="A99" s="196"/>
      <c r="B99" s="196"/>
      <c r="C99" s="196"/>
      <c r="D99" s="196"/>
      <c r="E99" s="196"/>
      <c r="F99" s="196"/>
      <c r="G99" s="196"/>
      <c r="H99" s="196"/>
      <c r="I99" s="196"/>
      <c r="J99" s="196"/>
      <c r="K99" s="196"/>
      <c r="L99" s="196"/>
      <c r="M99" s="196"/>
      <c r="N99" s="196"/>
      <c r="O99" s="196"/>
      <c r="P99" s="196"/>
      <c r="Q99" s="196"/>
    </row>
    <row r="100" spans="1:17" ht="15">
      <c r="A100" s="196"/>
      <c r="B100" s="196"/>
      <c r="C100" s="196"/>
      <c r="D100" s="196"/>
      <c r="E100" s="196"/>
      <c r="F100" s="196"/>
      <c r="G100" s="196"/>
      <c r="H100" s="196"/>
      <c r="I100" s="196"/>
      <c r="J100" s="196"/>
      <c r="K100" s="196"/>
      <c r="L100" s="196"/>
      <c r="M100" s="196"/>
      <c r="N100" s="196"/>
      <c r="O100" s="196"/>
      <c r="P100" s="196"/>
      <c r="Q100" s="196"/>
    </row>
    <row r="101" spans="1:17" ht="15">
      <c r="A101" s="196"/>
      <c r="B101" s="196"/>
      <c r="C101" s="196"/>
      <c r="D101" s="196"/>
      <c r="E101" s="196"/>
      <c r="F101" s="196"/>
      <c r="G101" s="196"/>
      <c r="H101" s="196"/>
      <c r="I101" s="196"/>
      <c r="J101" s="196"/>
      <c r="K101" s="196"/>
      <c r="L101" s="196"/>
      <c r="M101" s="196"/>
      <c r="N101" s="196"/>
      <c r="O101" s="196"/>
      <c r="P101" s="196"/>
      <c r="Q101" s="196"/>
    </row>
    <row r="102" spans="1:17" ht="15">
      <c r="A102" s="196"/>
      <c r="B102" s="196"/>
      <c r="C102" s="196"/>
      <c r="D102" s="196"/>
      <c r="E102" s="196"/>
      <c r="F102" s="196"/>
      <c r="G102" s="196"/>
      <c r="H102" s="196"/>
      <c r="I102" s="196"/>
      <c r="J102" s="196"/>
      <c r="K102" s="196"/>
      <c r="L102" s="196"/>
      <c r="M102" s="196"/>
      <c r="N102" s="196"/>
      <c r="O102" s="196"/>
      <c r="P102" s="196"/>
      <c r="Q102" s="196"/>
    </row>
    <row r="103" spans="1:17" ht="15">
      <c r="A103" s="196"/>
      <c r="B103" s="196"/>
      <c r="C103" s="196"/>
      <c r="D103" s="196"/>
      <c r="E103" s="196"/>
      <c r="F103" s="196"/>
      <c r="G103" s="196"/>
      <c r="H103" s="196"/>
      <c r="I103" s="196"/>
      <c r="J103" s="196"/>
      <c r="K103" s="196"/>
      <c r="L103" s="196"/>
      <c r="M103" s="196"/>
      <c r="N103" s="196"/>
      <c r="O103" s="196"/>
      <c r="P103" s="196"/>
      <c r="Q103" s="196"/>
    </row>
    <row r="104" spans="1:17" ht="15">
      <c r="A104" s="196"/>
      <c r="B104" s="196"/>
      <c r="C104" s="196"/>
      <c r="D104" s="196"/>
      <c r="E104" s="196"/>
      <c r="F104" s="196"/>
      <c r="G104" s="196"/>
      <c r="H104" s="196"/>
      <c r="I104" s="196"/>
      <c r="J104" s="196"/>
      <c r="K104" s="196"/>
      <c r="L104" s="196"/>
      <c r="M104" s="196"/>
      <c r="N104" s="196"/>
      <c r="O104" s="196"/>
      <c r="P104" s="196"/>
      <c r="Q104" s="196"/>
    </row>
    <row r="105" spans="1:17" ht="15">
      <c r="A105" s="196"/>
      <c r="B105" s="196"/>
      <c r="C105" s="196"/>
      <c r="D105" s="196"/>
      <c r="E105" s="196"/>
      <c r="F105" s="196"/>
      <c r="G105" s="196"/>
      <c r="H105" s="196"/>
      <c r="I105" s="196"/>
      <c r="J105" s="196"/>
      <c r="K105" s="196"/>
      <c r="L105" s="196"/>
      <c r="M105" s="196"/>
      <c r="N105" s="196"/>
      <c r="O105" s="196"/>
      <c r="P105" s="196"/>
      <c r="Q105" s="196"/>
    </row>
    <row r="106" spans="1:17" ht="15">
      <c r="A106" s="196"/>
      <c r="B106" s="196"/>
      <c r="C106" s="196"/>
      <c r="D106" s="196"/>
      <c r="E106" s="196"/>
      <c r="F106" s="196"/>
      <c r="G106" s="196"/>
      <c r="H106" s="196"/>
      <c r="I106" s="196"/>
      <c r="J106" s="196"/>
      <c r="K106" s="196"/>
      <c r="L106" s="196"/>
      <c r="M106" s="196"/>
      <c r="N106" s="196"/>
      <c r="O106" s="196"/>
      <c r="P106" s="196"/>
      <c r="Q106" s="196"/>
    </row>
    <row r="107" spans="1:17" ht="15">
      <c r="A107" s="196"/>
      <c r="B107" s="196"/>
      <c r="C107" s="196"/>
      <c r="D107" s="196"/>
      <c r="E107" s="196"/>
      <c r="F107" s="196"/>
      <c r="G107" s="196"/>
      <c r="H107" s="196"/>
      <c r="I107" s="196"/>
      <c r="J107" s="196"/>
      <c r="K107" s="196"/>
      <c r="L107" s="196"/>
      <c r="M107" s="196"/>
      <c r="N107" s="196"/>
      <c r="O107" s="196"/>
      <c r="P107" s="196"/>
      <c r="Q107" s="196"/>
    </row>
    <row r="108" spans="1:17" ht="15">
      <c r="A108" s="196"/>
      <c r="B108" s="196"/>
      <c r="C108" s="196"/>
      <c r="D108" s="196"/>
      <c r="E108" s="196"/>
      <c r="F108" s="196"/>
      <c r="G108" s="196"/>
      <c r="H108" s="196"/>
      <c r="I108" s="196"/>
      <c r="J108" s="196"/>
      <c r="K108" s="196"/>
      <c r="L108" s="196"/>
      <c r="M108" s="196"/>
      <c r="N108" s="196"/>
      <c r="O108" s="196"/>
      <c r="P108" s="196"/>
      <c r="Q108" s="196"/>
    </row>
    <row r="109" spans="1:17" ht="15">
      <c r="A109" s="196"/>
      <c r="B109" s="196"/>
      <c r="C109" s="196"/>
      <c r="D109" s="196"/>
      <c r="E109" s="196"/>
      <c r="F109" s="196"/>
      <c r="G109" s="196"/>
      <c r="H109" s="196"/>
      <c r="I109" s="196"/>
      <c r="J109" s="196"/>
      <c r="K109" s="196"/>
      <c r="L109" s="196"/>
      <c r="M109" s="196"/>
      <c r="N109" s="196"/>
      <c r="O109" s="196"/>
      <c r="P109" s="196"/>
      <c r="Q109" s="196"/>
    </row>
    <row r="110" spans="1:17" ht="15">
      <c r="A110" s="196"/>
      <c r="B110" s="196"/>
      <c r="C110" s="196"/>
      <c r="D110" s="196"/>
      <c r="E110" s="196"/>
      <c r="F110" s="196"/>
      <c r="G110" s="196"/>
      <c r="H110" s="196"/>
      <c r="I110" s="196"/>
      <c r="J110" s="196"/>
      <c r="K110" s="196"/>
      <c r="L110" s="196"/>
      <c r="M110" s="196"/>
      <c r="N110" s="196"/>
      <c r="O110" s="196"/>
      <c r="P110" s="196"/>
      <c r="Q110" s="196"/>
    </row>
    <row r="111" spans="1:17" ht="15">
      <c r="A111" s="196"/>
      <c r="B111" s="196"/>
      <c r="C111" s="196"/>
      <c r="D111" s="196"/>
      <c r="E111" s="196"/>
      <c r="F111" s="196"/>
      <c r="G111" s="196"/>
      <c r="H111" s="196"/>
      <c r="I111" s="196"/>
      <c r="J111" s="196"/>
      <c r="K111" s="196"/>
      <c r="L111" s="196"/>
      <c r="M111" s="196"/>
      <c r="N111" s="196"/>
      <c r="O111" s="196"/>
      <c r="P111" s="196"/>
      <c r="Q111" s="196"/>
    </row>
    <row r="112" spans="1:17" ht="15">
      <c r="A112" s="196"/>
      <c r="B112" s="196"/>
      <c r="C112" s="196"/>
      <c r="D112" s="196"/>
      <c r="E112" s="196"/>
      <c r="F112" s="196"/>
      <c r="G112" s="196"/>
      <c r="H112" s="196"/>
      <c r="I112" s="196"/>
      <c r="J112" s="196"/>
      <c r="K112" s="196"/>
      <c r="L112" s="196"/>
      <c r="M112" s="196"/>
      <c r="N112" s="196"/>
      <c r="O112" s="196"/>
      <c r="P112" s="196"/>
      <c r="Q112" s="196"/>
    </row>
    <row r="113" spans="1:17" ht="15">
      <c r="A113" s="196"/>
      <c r="B113" s="196"/>
      <c r="C113" s="196"/>
      <c r="D113" s="196"/>
      <c r="E113" s="196"/>
      <c r="F113" s="196"/>
      <c r="G113" s="196"/>
      <c r="H113" s="196"/>
      <c r="I113" s="196"/>
      <c r="J113" s="196"/>
      <c r="K113" s="196"/>
      <c r="L113" s="196"/>
      <c r="M113" s="196"/>
      <c r="N113" s="196"/>
      <c r="O113" s="196"/>
      <c r="P113" s="196"/>
      <c r="Q113" s="196"/>
    </row>
    <row r="114" spans="1:17" ht="15">
      <c r="A114" s="196"/>
      <c r="B114" s="196"/>
      <c r="C114" s="196"/>
      <c r="D114" s="196"/>
      <c r="E114" s="196"/>
      <c r="F114" s="196"/>
      <c r="G114" s="196"/>
      <c r="H114" s="196"/>
      <c r="I114" s="196"/>
      <c r="J114" s="196"/>
      <c r="K114" s="196"/>
      <c r="L114" s="196"/>
      <c r="M114" s="196"/>
      <c r="N114" s="196"/>
      <c r="O114" s="196"/>
      <c r="P114" s="196"/>
      <c r="Q114" s="196"/>
    </row>
    <row r="115" spans="1:17" ht="15">
      <c r="A115" s="196"/>
      <c r="B115" s="196"/>
      <c r="C115" s="196"/>
      <c r="D115" s="196"/>
      <c r="E115" s="196"/>
      <c r="F115" s="196"/>
      <c r="G115" s="196"/>
      <c r="H115" s="196"/>
      <c r="I115" s="196"/>
      <c r="J115" s="196"/>
      <c r="K115" s="196"/>
      <c r="L115" s="196"/>
      <c r="M115" s="196"/>
      <c r="N115" s="196"/>
      <c r="O115" s="196"/>
      <c r="P115" s="196"/>
      <c r="Q115" s="196"/>
    </row>
    <row r="116" spans="1:17" ht="15">
      <c r="A116" s="196"/>
      <c r="B116" s="196"/>
      <c r="C116" s="196"/>
      <c r="D116" s="196"/>
      <c r="E116" s="196"/>
      <c r="F116" s="196"/>
      <c r="G116" s="196"/>
      <c r="H116" s="196"/>
      <c r="I116" s="196"/>
      <c r="J116" s="196"/>
      <c r="K116" s="196"/>
      <c r="L116" s="196"/>
      <c r="M116" s="196"/>
      <c r="N116" s="196"/>
      <c r="O116" s="196"/>
      <c r="P116" s="196"/>
      <c r="Q116" s="196"/>
    </row>
    <row r="117" spans="1:17" ht="15">
      <c r="A117" s="196"/>
      <c r="B117" s="196"/>
      <c r="C117" s="196"/>
      <c r="D117" s="196"/>
      <c r="E117" s="196"/>
      <c r="F117" s="196"/>
      <c r="G117" s="196"/>
      <c r="H117" s="196"/>
      <c r="I117" s="196"/>
      <c r="J117" s="196"/>
      <c r="K117" s="196"/>
      <c r="L117" s="196"/>
      <c r="M117" s="196"/>
      <c r="N117" s="196"/>
      <c r="O117" s="196"/>
      <c r="P117" s="196"/>
      <c r="Q117" s="196"/>
    </row>
    <row r="118" spans="1:17" ht="15">
      <c r="A118" s="196"/>
      <c r="B118" s="196"/>
      <c r="C118" s="196"/>
      <c r="D118" s="196"/>
      <c r="E118" s="196"/>
      <c r="F118" s="196"/>
      <c r="G118" s="196"/>
      <c r="H118" s="196"/>
      <c r="I118" s="196"/>
      <c r="J118" s="196"/>
      <c r="K118" s="196"/>
      <c r="L118" s="196"/>
      <c r="M118" s="196"/>
      <c r="N118" s="196"/>
      <c r="O118" s="196"/>
      <c r="P118" s="196"/>
      <c r="Q118" s="196"/>
    </row>
    <row r="119" spans="1:17" ht="15">
      <c r="A119" s="196"/>
      <c r="B119" s="196"/>
      <c r="C119" s="196"/>
      <c r="D119" s="196"/>
      <c r="E119" s="196"/>
      <c r="F119" s="196"/>
      <c r="G119" s="196"/>
      <c r="H119" s="196"/>
      <c r="I119" s="196"/>
      <c r="J119" s="196"/>
      <c r="K119" s="196"/>
      <c r="L119" s="196"/>
      <c r="M119" s="196"/>
      <c r="N119" s="196"/>
      <c r="O119" s="196"/>
      <c r="P119" s="196"/>
      <c r="Q119" s="196"/>
    </row>
    <row r="120" spans="1:17" ht="15">
      <c r="A120" s="196"/>
      <c r="B120" s="196"/>
      <c r="C120" s="196"/>
      <c r="D120" s="196"/>
      <c r="E120" s="196"/>
      <c r="F120" s="196"/>
      <c r="G120" s="196"/>
      <c r="H120" s="196"/>
      <c r="I120" s="196"/>
      <c r="J120" s="196"/>
      <c r="K120" s="196"/>
      <c r="L120" s="196"/>
      <c r="M120" s="196"/>
      <c r="N120" s="196"/>
      <c r="O120" s="196"/>
      <c r="P120" s="196"/>
      <c r="Q120" s="196"/>
    </row>
    <row r="121" spans="1:17" ht="15">
      <c r="A121" s="196"/>
      <c r="B121" s="196"/>
      <c r="C121" s="196"/>
      <c r="D121" s="196"/>
      <c r="E121" s="196"/>
      <c r="F121" s="196"/>
      <c r="G121" s="196"/>
      <c r="H121" s="196"/>
      <c r="I121" s="196"/>
      <c r="J121" s="196"/>
      <c r="K121" s="196"/>
      <c r="L121" s="196"/>
      <c r="M121" s="196"/>
      <c r="N121" s="196"/>
      <c r="O121" s="196"/>
      <c r="P121" s="196"/>
      <c r="Q121" s="196"/>
    </row>
    <row r="122" spans="1:17" ht="15">
      <c r="A122" s="196"/>
      <c r="B122" s="196"/>
      <c r="C122" s="196"/>
      <c r="D122" s="196"/>
      <c r="E122" s="196"/>
      <c r="F122" s="196"/>
      <c r="G122" s="196"/>
      <c r="H122" s="196"/>
      <c r="I122" s="196"/>
      <c r="J122" s="196"/>
      <c r="K122" s="196"/>
      <c r="L122" s="196"/>
      <c r="M122" s="196"/>
      <c r="N122" s="196"/>
      <c r="O122" s="196"/>
      <c r="P122" s="196"/>
      <c r="Q122" s="196"/>
    </row>
    <row r="123" spans="1:17" ht="15">
      <c r="A123" s="196"/>
      <c r="B123" s="196"/>
      <c r="C123" s="196"/>
      <c r="D123" s="196"/>
      <c r="E123" s="196"/>
      <c r="F123" s="196"/>
      <c r="G123" s="196"/>
      <c r="H123" s="196"/>
      <c r="I123" s="196"/>
      <c r="J123" s="196"/>
      <c r="K123" s="196"/>
      <c r="L123" s="196"/>
      <c r="M123" s="196"/>
      <c r="N123" s="196"/>
      <c r="O123" s="196"/>
      <c r="P123" s="196"/>
      <c r="Q123" s="196"/>
    </row>
    <row r="124" spans="1:17" ht="15">
      <c r="A124" s="196"/>
      <c r="B124" s="196"/>
      <c r="C124" s="196"/>
      <c r="D124" s="196"/>
      <c r="E124" s="196"/>
      <c r="F124" s="196"/>
      <c r="G124" s="196"/>
      <c r="H124" s="196"/>
      <c r="I124" s="196"/>
      <c r="J124" s="196"/>
      <c r="K124" s="196"/>
      <c r="L124" s="196"/>
      <c r="M124" s="196"/>
      <c r="N124" s="196"/>
      <c r="O124" s="196"/>
      <c r="P124" s="196"/>
      <c r="Q124" s="196"/>
    </row>
    <row r="125" spans="1:17" ht="15">
      <c r="A125" s="196"/>
      <c r="B125" s="196"/>
      <c r="C125" s="196"/>
      <c r="D125" s="196"/>
      <c r="E125" s="196"/>
      <c r="F125" s="196"/>
      <c r="G125" s="196"/>
      <c r="H125" s="196"/>
      <c r="I125" s="196"/>
      <c r="J125" s="196"/>
      <c r="K125" s="196"/>
      <c r="L125" s="196"/>
      <c r="M125" s="196"/>
      <c r="N125" s="196"/>
      <c r="O125" s="196"/>
      <c r="P125" s="196"/>
      <c r="Q125" s="196"/>
    </row>
    <row r="126" spans="1:17" ht="15">
      <c r="A126" s="196"/>
      <c r="B126" s="196"/>
      <c r="C126" s="196"/>
      <c r="D126" s="196"/>
      <c r="E126" s="196"/>
      <c r="F126" s="196"/>
      <c r="G126" s="196"/>
      <c r="H126" s="196"/>
      <c r="I126" s="196"/>
      <c r="J126" s="196"/>
      <c r="K126" s="196"/>
      <c r="L126" s="196"/>
      <c r="M126" s="196"/>
      <c r="N126" s="196"/>
      <c r="O126" s="196"/>
      <c r="P126" s="196"/>
      <c r="Q126" s="196"/>
    </row>
  </sheetData>
  <sheetProtection algorithmName="SHA-512" hashValue="SZm3vaMUA2JazigjIHIvp17LxUoqEKp4ys41jwc7QUKgJKPnRQGF7wXiTs2AxE8Me/CqhQFo9O7A9H2IPMDxNA==" saltValue="2QPqf8Y8mnvxVe/rR+56q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14">
    <mergeCell ref="C2:G2"/>
    <mergeCell ref="AG2:AK2"/>
    <mergeCell ref="AB2:AF2"/>
    <mergeCell ref="W2:AA2"/>
    <mergeCell ref="R2:V2"/>
    <mergeCell ref="M2:Q2"/>
    <mergeCell ref="H2:L2"/>
    <mergeCell ref="H4:J4"/>
    <mergeCell ref="C4:E4"/>
    <mergeCell ref="AG4:AI4"/>
    <mergeCell ref="AB4:AD4"/>
    <mergeCell ref="W4:Y4"/>
    <mergeCell ref="R4:T4"/>
    <mergeCell ref="M4:O4"/>
  </mergeCells>
  <phoneticPr fontId="0" type="noConversion"/>
  <printOptions horizontalCentered="1" verticalCentered="1" gridLines="1"/>
  <pageMargins left="0.5" right="0.5" top="1" bottom="0.75" header="0.3" footer="0.5"/>
  <pageSetup scale="61" fitToWidth="7"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rowBreaks count="1" manualBreakCount="1">
    <brk id="65" max="16383" man="1"/>
  </rowBreaks>
  <colBreaks count="7" manualBreakCount="7">
    <brk id="7" max="1048575" man="1"/>
    <brk id="12" max="1048575" man="1"/>
    <brk id="17" max="1048575" man="1"/>
    <brk id="22" max="1048575" man="1"/>
    <brk id="27" max="1048575" man="1"/>
    <brk id="32" max="1048575" man="1"/>
    <brk id="37" max="1048575" man="1"/>
  </colBreaks>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9C0E-E426-48A1-AA49-56EB21476C98}">
  <dimension ref="A1:G34"/>
  <sheetViews>
    <sheetView workbookViewId="0">
      <selection activeCell="A3" sqref="A3"/>
    </sheetView>
  </sheetViews>
  <sheetFormatPr defaultRowHeight="12.75"/>
  <cols>
    <col min="1" max="1" width="3.5703125" customWidth="1"/>
    <col min="2" max="2" width="4.28515625" customWidth="1"/>
    <col min="3" max="8" width="16.140625" customWidth="1"/>
  </cols>
  <sheetData>
    <row r="1" spans="1:7" s="194" customFormat="1" ht="18">
      <c r="A1" s="192" t="str">
        <f>'COVER PAGE'!A9</f>
        <v>LOCAL GOVERNMENT NAME:</v>
      </c>
      <c r="B1" s="209"/>
      <c r="C1" s="209"/>
      <c r="D1" s="209"/>
      <c r="E1" s="209"/>
      <c r="F1" s="209"/>
      <c r="G1" s="209"/>
    </row>
    <row r="2" spans="1:7" s="194" customFormat="1" ht="18">
      <c r="A2" s="192" t="s">
        <v>1050</v>
      </c>
      <c r="B2" s="209"/>
      <c r="C2" s="209"/>
      <c r="D2" s="209"/>
      <c r="E2" s="209"/>
      <c r="F2" s="209"/>
      <c r="G2" s="209"/>
    </row>
    <row r="3" spans="1:7" s="194" customFormat="1" ht="18">
      <c r="A3" s="192" t="s">
        <v>3557</v>
      </c>
      <c r="B3" s="209"/>
      <c r="C3" s="209"/>
      <c r="D3" s="209"/>
      <c r="E3" s="209"/>
      <c r="F3" s="209"/>
      <c r="G3" s="209"/>
    </row>
    <row r="4" spans="1:7" s="194" customFormat="1" ht="18">
      <c r="A4" s="192" t="str">
        <f>'COVER PAGE'!A30</f>
        <v>FISCAL YEAR ENDING JUNE 30, 2026</v>
      </c>
      <c r="B4" s="209"/>
      <c r="C4" s="209"/>
      <c r="D4" s="209"/>
      <c r="E4" s="209"/>
      <c r="F4" s="209"/>
      <c r="G4" s="209"/>
    </row>
    <row r="6" spans="1:7">
      <c r="C6" s="1235" t="s">
        <v>3558</v>
      </c>
      <c r="D6" s="1235"/>
      <c r="E6" s="1235"/>
      <c r="F6" s="1235"/>
      <c r="G6" s="1235"/>
    </row>
    <row r="7" spans="1:7" ht="78.75" customHeight="1">
      <c r="C7" s="1344" t="s">
        <v>3560</v>
      </c>
      <c r="D7" s="1345"/>
      <c r="E7" s="1345"/>
      <c r="F7" s="1345"/>
      <c r="G7" s="1345"/>
    </row>
    <row r="9" spans="1:7">
      <c r="C9" s="1235" t="s">
        <v>3559</v>
      </c>
      <c r="D9" s="1235"/>
      <c r="E9" s="1235"/>
      <c r="F9" s="1235"/>
      <c r="G9" s="1235"/>
    </row>
    <row r="10" spans="1:7" ht="78.599999999999994" customHeight="1">
      <c r="C10" s="1603" t="s">
        <v>3561</v>
      </c>
      <c r="D10" s="1603"/>
      <c r="E10" s="1603"/>
      <c r="F10" s="1603"/>
      <c r="G10" s="1603"/>
    </row>
    <row r="12" spans="1:7">
      <c r="C12" s="17" t="s">
        <v>2571</v>
      </c>
    </row>
    <row r="13" spans="1:7">
      <c r="C13" s="1179" t="s">
        <v>364</v>
      </c>
    </row>
    <row r="14" spans="1:7">
      <c r="C14" t="s">
        <v>3562</v>
      </c>
    </row>
    <row r="15" spans="1:7">
      <c r="C15" t="s">
        <v>3563</v>
      </c>
    </row>
    <row r="17" spans="3:3">
      <c r="C17" s="353" t="s">
        <v>3564</v>
      </c>
    </row>
    <row r="18" spans="3:3">
      <c r="C18" s="1179" t="s">
        <v>364</v>
      </c>
    </row>
    <row r="19" spans="3:3">
      <c r="C19" t="s">
        <v>3562</v>
      </c>
    </row>
    <row r="20" spans="3:3">
      <c r="C20" t="s">
        <v>3563</v>
      </c>
    </row>
    <row r="22" spans="3:3">
      <c r="C22" s="353" t="s">
        <v>3565</v>
      </c>
    </row>
    <row r="23" spans="3:3">
      <c r="C23" s="1179" t="s">
        <v>364</v>
      </c>
    </row>
    <row r="24" spans="3:3">
      <c r="C24" t="s">
        <v>3562</v>
      </c>
    </row>
    <row r="25" spans="3:3">
      <c r="C25" t="s">
        <v>3563</v>
      </c>
    </row>
    <row r="34" spans="1:7">
      <c r="A34" s="1231" t="s">
        <v>3566</v>
      </c>
      <c r="B34" s="1231"/>
      <c r="C34" s="1231"/>
      <c r="D34" s="1231"/>
      <c r="E34" s="1231"/>
      <c r="F34" s="1231"/>
      <c r="G34" s="1231"/>
    </row>
  </sheetData>
  <mergeCells count="5">
    <mergeCell ref="A34:G34"/>
    <mergeCell ref="C6:G6"/>
    <mergeCell ref="C9:G9"/>
    <mergeCell ref="C7:G7"/>
    <mergeCell ref="C10:G10"/>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sqref="A1:K1"/>
    </sheetView>
  </sheetViews>
  <sheetFormatPr defaultRowHeight="12.75"/>
  <cols>
    <col min="1" max="1" width="37.7109375" customWidth="1"/>
    <col min="2" max="11" width="11.28515625" customWidth="1"/>
  </cols>
  <sheetData>
    <row r="1" spans="1:11" ht="18">
      <c r="A1" s="1355" t="str">
        <f>'COVER PAGE'!A9</f>
        <v>LOCAL GOVERNMENT NAME:</v>
      </c>
      <c r="B1" s="1355"/>
      <c r="C1" s="1355"/>
      <c r="D1" s="1355"/>
      <c r="E1" s="1355"/>
      <c r="F1" s="1355"/>
      <c r="G1" s="1355"/>
      <c r="H1" s="1355"/>
      <c r="I1" s="1355"/>
      <c r="J1" s="1355"/>
      <c r="K1" s="1355"/>
    </row>
    <row r="2" spans="1:11" ht="18">
      <c r="A2" s="1477" t="s">
        <v>1050</v>
      </c>
      <c r="B2" s="1477"/>
      <c r="C2" s="1477"/>
      <c r="D2" s="1477"/>
      <c r="E2" s="1477"/>
      <c r="F2" s="1477"/>
      <c r="G2" s="1477"/>
      <c r="H2" s="1477"/>
      <c r="I2" s="1477"/>
      <c r="J2" s="1477"/>
      <c r="K2" s="1477"/>
    </row>
    <row r="3" spans="1:11" ht="18">
      <c r="A3" s="1356" t="str">
        <f>'COVER PAGE'!A30</f>
        <v>FISCAL YEAR ENDING JUNE 30, 2026</v>
      </c>
      <c r="B3" s="1356"/>
      <c r="C3" s="1356"/>
      <c r="D3" s="1356"/>
      <c r="E3" s="1356"/>
      <c r="F3" s="1356"/>
      <c r="G3" s="1356"/>
      <c r="H3" s="1356"/>
      <c r="I3" s="1356"/>
      <c r="J3" s="1356"/>
      <c r="K3" s="1356"/>
    </row>
    <row r="4" spans="1:11">
      <c r="A4" s="1231"/>
      <c r="B4" s="1231"/>
      <c r="C4" s="1231"/>
      <c r="D4" s="1231"/>
      <c r="E4" s="1231"/>
      <c r="F4" s="1231"/>
      <c r="G4" s="1231"/>
      <c r="H4" s="1231"/>
      <c r="I4" s="1231"/>
      <c r="J4" s="1231"/>
      <c r="K4" s="1231"/>
    </row>
    <row r="5" spans="1:11" ht="15.75">
      <c r="A5" s="1352" t="s">
        <v>1767</v>
      </c>
      <c r="B5" s="1606"/>
      <c r="C5" s="1606"/>
      <c r="D5" s="1606"/>
      <c r="E5" s="1606"/>
      <c r="F5" s="1606"/>
      <c r="G5" s="1606"/>
      <c r="H5" s="1606"/>
      <c r="I5" s="1606"/>
      <c r="J5" s="1606"/>
      <c r="K5" s="1606"/>
    </row>
    <row r="6" spans="1:11" ht="15">
      <c r="A6" s="1604"/>
      <c r="B6" s="1605"/>
      <c r="C6" s="1605"/>
      <c r="D6" s="1605"/>
      <c r="E6" s="1605"/>
      <c r="F6" s="1605"/>
      <c r="G6" s="1605"/>
      <c r="H6" s="1605"/>
      <c r="I6" s="1605"/>
      <c r="J6" s="1605"/>
      <c r="K6" s="1605"/>
    </row>
    <row r="7" spans="1:11" ht="46.5" customHeight="1">
      <c r="A7" s="1609" t="s">
        <v>1837</v>
      </c>
      <c r="B7" s="1609"/>
      <c r="C7" s="1609"/>
      <c r="D7" s="1609"/>
      <c r="E7" s="1609"/>
      <c r="F7" s="1609"/>
      <c r="G7" s="1609"/>
      <c r="H7" s="1609"/>
      <c r="I7" s="1609"/>
      <c r="J7" s="1609"/>
      <c r="K7" s="1609"/>
    </row>
    <row r="9" spans="1:11" ht="18" customHeight="1">
      <c r="A9" s="386" t="s">
        <v>1768</v>
      </c>
      <c r="B9" s="38"/>
    </row>
    <row r="10" spans="1:11" s="17" customFormat="1" ht="18" customHeight="1">
      <c r="A10" s="545" t="s">
        <v>1769</v>
      </c>
      <c r="B10" s="545">
        <v>2026</v>
      </c>
      <c r="C10" s="659">
        <f>B10-1</f>
        <v>2025</v>
      </c>
      <c r="D10" s="659">
        <f t="shared" ref="D10:K10" si="0">C10-1</f>
        <v>2024</v>
      </c>
      <c r="E10" s="659">
        <f t="shared" si="0"/>
        <v>2023</v>
      </c>
      <c r="F10" s="659">
        <f t="shared" si="0"/>
        <v>2022</v>
      </c>
      <c r="G10" s="659">
        <f t="shared" si="0"/>
        <v>2021</v>
      </c>
      <c r="H10" s="659">
        <f t="shared" si="0"/>
        <v>2020</v>
      </c>
      <c r="I10" s="659">
        <f t="shared" si="0"/>
        <v>2019</v>
      </c>
      <c r="J10" s="659">
        <f t="shared" si="0"/>
        <v>2018</v>
      </c>
      <c r="K10" s="659">
        <f t="shared" si="0"/>
        <v>2017</v>
      </c>
    </row>
    <row r="11" spans="1:11" ht="18" customHeight="1">
      <c r="A11" s="660" t="s">
        <v>1688</v>
      </c>
      <c r="B11" s="661">
        <v>0</v>
      </c>
      <c r="C11" s="661"/>
      <c r="D11" s="661"/>
      <c r="E11" s="661"/>
      <c r="F11" s="661"/>
      <c r="G11" s="661"/>
      <c r="H11" s="661"/>
      <c r="I11" s="661"/>
      <c r="J11" s="661"/>
      <c r="K11" s="661"/>
    </row>
    <row r="12" spans="1:11" ht="18" customHeight="1">
      <c r="A12" s="660" t="s">
        <v>301</v>
      </c>
      <c r="B12" s="662">
        <v>0</v>
      </c>
      <c r="C12" s="662"/>
      <c r="D12" s="662"/>
      <c r="E12" s="662"/>
      <c r="F12" s="662"/>
      <c r="G12" s="662"/>
      <c r="H12" s="662"/>
      <c r="I12" s="662"/>
      <c r="J12" s="662"/>
      <c r="K12" s="662"/>
    </row>
    <row r="13" spans="1:11" ht="18" customHeight="1">
      <c r="A13" s="660" t="s">
        <v>1770</v>
      </c>
      <c r="B13" s="662">
        <v>0</v>
      </c>
      <c r="C13" s="662"/>
      <c r="D13" s="662"/>
      <c r="E13" s="662"/>
      <c r="F13" s="662"/>
      <c r="G13" s="662"/>
      <c r="H13" s="662"/>
      <c r="I13" s="662"/>
      <c r="J13" s="662"/>
      <c r="K13" s="662"/>
    </row>
    <row r="14" spans="1:11" ht="25.5">
      <c r="A14" s="663" t="s">
        <v>1771</v>
      </c>
      <c r="B14" s="662">
        <v>0</v>
      </c>
      <c r="C14" s="662"/>
      <c r="D14" s="662"/>
      <c r="E14" s="662"/>
      <c r="F14" s="662"/>
      <c r="G14" s="662"/>
      <c r="H14" s="662"/>
      <c r="I14" s="662"/>
      <c r="J14" s="662"/>
      <c r="K14" s="662"/>
    </row>
    <row r="15" spans="1:11" ht="18" customHeight="1">
      <c r="A15" s="663" t="s">
        <v>1772</v>
      </c>
      <c r="B15" s="662">
        <v>0</v>
      </c>
      <c r="C15" s="662"/>
      <c r="D15" s="662"/>
      <c r="E15" s="662"/>
      <c r="F15" s="662"/>
      <c r="G15" s="662"/>
      <c r="H15" s="662"/>
      <c r="I15" s="662"/>
      <c r="J15" s="662"/>
      <c r="K15" s="662"/>
    </row>
    <row r="16" spans="1:11" ht="18" customHeight="1">
      <c r="A16" s="663" t="s">
        <v>732</v>
      </c>
      <c r="B16" s="662">
        <v>0</v>
      </c>
      <c r="C16" s="662"/>
      <c r="D16" s="662"/>
      <c r="E16" s="662"/>
      <c r="F16" s="662"/>
      <c r="G16" s="662"/>
      <c r="H16" s="662"/>
      <c r="I16" s="662"/>
      <c r="J16" s="662"/>
      <c r="K16" s="662"/>
    </row>
    <row r="17" spans="1:11" ht="18" customHeight="1">
      <c r="A17" s="545" t="s">
        <v>1773</v>
      </c>
      <c r="B17" s="664">
        <f>SUM(B11:B16)</f>
        <v>0</v>
      </c>
      <c r="C17" s="664">
        <f t="shared" ref="C17:K17" si="1">SUM(C11:C16)</f>
        <v>0</v>
      </c>
      <c r="D17" s="664">
        <f t="shared" si="1"/>
        <v>0</v>
      </c>
      <c r="E17" s="664">
        <f t="shared" si="1"/>
        <v>0</v>
      </c>
      <c r="F17" s="664">
        <f t="shared" si="1"/>
        <v>0</v>
      </c>
      <c r="G17" s="664">
        <f t="shared" si="1"/>
        <v>0</v>
      </c>
      <c r="H17" s="664">
        <f t="shared" si="1"/>
        <v>0</v>
      </c>
      <c r="I17" s="664">
        <f t="shared" si="1"/>
        <v>0</v>
      </c>
      <c r="J17" s="664">
        <f t="shared" si="1"/>
        <v>0</v>
      </c>
      <c r="K17" s="664">
        <f t="shared" si="1"/>
        <v>0</v>
      </c>
    </row>
    <row r="18" spans="1:11" ht="18" customHeight="1">
      <c r="A18" s="545" t="s">
        <v>1774</v>
      </c>
      <c r="B18" s="665"/>
      <c r="C18" s="665"/>
      <c r="D18" s="665"/>
      <c r="E18" s="665"/>
      <c r="F18" s="665"/>
      <c r="G18" s="665"/>
      <c r="H18" s="665"/>
      <c r="I18" s="665"/>
      <c r="J18" s="665"/>
      <c r="K18" s="665"/>
    </row>
    <row r="19" spans="1:11" ht="18" customHeight="1">
      <c r="A19" s="666" t="s">
        <v>1775</v>
      </c>
      <c r="B19" s="664">
        <f>SUM(B17:B18)</f>
        <v>0</v>
      </c>
      <c r="C19" s="664">
        <f t="shared" ref="C19:K19" si="2">SUM(C17:C18)</f>
        <v>0</v>
      </c>
      <c r="D19" s="664">
        <f t="shared" si="2"/>
        <v>0</v>
      </c>
      <c r="E19" s="664">
        <f t="shared" si="2"/>
        <v>0</v>
      </c>
      <c r="F19" s="664">
        <f t="shared" si="2"/>
        <v>0</v>
      </c>
      <c r="G19" s="664">
        <f t="shared" si="2"/>
        <v>0</v>
      </c>
      <c r="H19" s="664">
        <f t="shared" si="2"/>
        <v>0</v>
      </c>
      <c r="I19" s="664">
        <f t="shared" si="2"/>
        <v>0</v>
      </c>
      <c r="J19" s="664">
        <f t="shared" si="2"/>
        <v>0</v>
      </c>
      <c r="K19" s="664">
        <f t="shared" si="2"/>
        <v>0</v>
      </c>
    </row>
    <row r="20" spans="1:11" ht="18" customHeight="1">
      <c r="A20" s="666" t="s">
        <v>1836</v>
      </c>
      <c r="B20" s="661">
        <v>0</v>
      </c>
      <c r="C20" s="661">
        <v>0</v>
      </c>
      <c r="D20" s="661">
        <v>0</v>
      </c>
      <c r="E20" s="661"/>
      <c r="F20" s="661"/>
      <c r="G20" s="661"/>
      <c r="H20" s="661"/>
      <c r="I20" s="661"/>
      <c r="J20" s="661"/>
      <c r="K20" s="661"/>
    </row>
    <row r="21" spans="1:11" ht="15.75" customHeight="1">
      <c r="A21" s="667"/>
    </row>
    <row r="22" spans="1:11" ht="33" customHeight="1">
      <c r="A22" s="668" t="s">
        <v>1838</v>
      </c>
      <c r="B22" s="669">
        <f>IFERROR(B19/B20,0)</f>
        <v>0</v>
      </c>
      <c r="C22" s="669">
        <f t="shared" ref="C22:K22" si="3">IFERROR(C19/C20,0)</f>
        <v>0</v>
      </c>
      <c r="D22" s="669">
        <f t="shared" si="3"/>
        <v>0</v>
      </c>
      <c r="E22" s="669">
        <f t="shared" si="3"/>
        <v>0</v>
      </c>
      <c r="F22" s="669">
        <f t="shared" si="3"/>
        <v>0</v>
      </c>
      <c r="G22" s="669">
        <f t="shared" si="3"/>
        <v>0</v>
      </c>
      <c r="H22" s="669">
        <f t="shared" si="3"/>
        <v>0</v>
      </c>
      <c r="I22" s="669">
        <f t="shared" si="3"/>
        <v>0</v>
      </c>
      <c r="J22" s="669">
        <f t="shared" si="3"/>
        <v>0</v>
      </c>
      <c r="K22" s="669">
        <f t="shared" si="3"/>
        <v>0</v>
      </c>
    </row>
    <row r="23" spans="1:11">
      <c r="A23" s="668"/>
    </row>
    <row r="24" spans="1:11" ht="25.5" customHeight="1">
      <c r="A24" s="670" t="s">
        <v>1446</v>
      </c>
      <c r="B24" s="353"/>
    </row>
    <row r="25" spans="1:11">
      <c r="A25" s="671"/>
    </row>
    <row r="26" spans="1:11" ht="31.5" customHeight="1">
      <c r="A26" s="1609" t="s">
        <v>1776</v>
      </c>
      <c r="B26" s="1609"/>
      <c r="C26" s="1609"/>
      <c r="D26" s="1609"/>
      <c r="E26" s="1609"/>
      <c r="F26" s="1609"/>
      <c r="G26" s="1609"/>
      <c r="H26" s="1609"/>
      <c r="I26" s="1609"/>
      <c r="J26" s="1609"/>
      <c r="K26" s="1609"/>
    </row>
    <row r="27" spans="1:11" ht="26.25" customHeight="1">
      <c r="A27" s="672"/>
      <c r="B27" s="672"/>
      <c r="C27" s="672"/>
      <c r="D27" s="672"/>
      <c r="E27" s="672"/>
      <c r="F27" s="672"/>
      <c r="G27" s="672"/>
      <c r="H27" s="672"/>
      <c r="I27" s="672"/>
      <c r="J27" s="672"/>
      <c r="K27" s="672"/>
    </row>
    <row r="28" spans="1:11" ht="15.75">
      <c r="A28" s="675" t="s">
        <v>1777</v>
      </c>
    </row>
    <row r="29" spans="1:11">
      <c r="A29" s="671"/>
    </row>
    <row r="30" spans="1:11" ht="15" customHeight="1">
      <c r="A30" s="673" t="s">
        <v>1778</v>
      </c>
      <c r="B30" s="1610" t="s">
        <v>1779</v>
      </c>
      <c r="C30" s="1610"/>
      <c r="D30" s="1610"/>
      <c r="E30" s="1610"/>
      <c r="F30" s="1610"/>
      <c r="G30" s="1610"/>
      <c r="H30" s="1610"/>
      <c r="I30" s="1610"/>
      <c r="J30" s="1610"/>
      <c r="K30" s="1610"/>
    </row>
    <row r="31" spans="1:11" ht="15" customHeight="1">
      <c r="A31" s="673"/>
      <c r="B31" s="1611"/>
      <c r="C31" s="1611"/>
      <c r="D31" s="1611"/>
      <c r="E31" s="1611"/>
      <c r="F31" s="1611"/>
      <c r="G31" s="1611"/>
      <c r="H31" s="1611"/>
      <c r="I31" s="1611"/>
      <c r="J31" s="1611"/>
      <c r="K31" s="1611"/>
    </row>
    <row r="32" spans="1:11" ht="15" customHeight="1">
      <c r="A32" s="673"/>
      <c r="B32" s="1612"/>
      <c r="C32" s="1612"/>
      <c r="D32" s="1612"/>
      <c r="E32" s="1612"/>
      <c r="F32" s="1612"/>
      <c r="G32" s="1612"/>
      <c r="H32" s="1612"/>
      <c r="I32" s="1612"/>
      <c r="J32" s="1612"/>
      <c r="K32" s="1612"/>
    </row>
    <row r="33" spans="1:11" ht="15" customHeight="1">
      <c r="A33" s="673"/>
    </row>
    <row r="34" spans="1:11" ht="15" customHeight="1">
      <c r="A34" s="673" t="s">
        <v>1780</v>
      </c>
      <c r="B34" s="1610" t="s">
        <v>1779</v>
      </c>
      <c r="C34" s="1610"/>
      <c r="D34" s="1610"/>
      <c r="E34" s="1610"/>
      <c r="F34" s="1610"/>
      <c r="G34" s="1610"/>
      <c r="H34" s="1610"/>
      <c r="I34" s="1610"/>
      <c r="J34" s="1610"/>
      <c r="K34" s="1610"/>
    </row>
    <row r="35" spans="1:11" ht="15" customHeight="1">
      <c r="A35" s="674"/>
      <c r="B35" s="1607"/>
      <c r="C35" s="1607"/>
      <c r="D35" s="1607"/>
      <c r="E35" s="1607"/>
      <c r="F35" s="1607"/>
      <c r="G35" s="1607"/>
      <c r="H35" s="1607"/>
      <c r="I35" s="1607"/>
      <c r="J35" s="1607"/>
      <c r="K35" s="1607"/>
    </row>
    <row r="36" spans="1:11" ht="15" customHeight="1">
      <c r="B36" s="1607"/>
      <c r="C36" s="1607"/>
      <c r="D36" s="1607"/>
      <c r="E36" s="1607"/>
      <c r="F36" s="1607"/>
      <c r="G36" s="1607"/>
      <c r="H36" s="1607"/>
      <c r="I36" s="1607"/>
      <c r="J36" s="1607"/>
      <c r="K36" s="1607"/>
    </row>
    <row r="37" spans="1:11" ht="15" customHeight="1"/>
    <row r="57" spans="1:11">
      <c r="A57" s="1608" t="s">
        <v>936</v>
      </c>
      <c r="B57" s="1233"/>
      <c r="C57" s="1233"/>
      <c r="D57" s="1233"/>
      <c r="E57" s="1233"/>
      <c r="F57" s="1233"/>
      <c r="G57" s="1233"/>
      <c r="H57" s="1233"/>
      <c r="I57" s="1233"/>
      <c r="J57" s="1233"/>
      <c r="K57" s="1233"/>
    </row>
  </sheetData>
  <mergeCells count="15">
    <mergeCell ref="B35:K35"/>
    <mergeCell ref="B36:K36"/>
    <mergeCell ref="A57:K57"/>
    <mergeCell ref="A7:K7"/>
    <mergeCell ref="A26:K26"/>
    <mergeCell ref="B30:K30"/>
    <mergeCell ref="B31:K31"/>
    <mergeCell ref="B32:K32"/>
    <mergeCell ref="B34:K34"/>
    <mergeCell ref="A6:K6"/>
    <mergeCell ref="A1:K1"/>
    <mergeCell ref="A2:K2"/>
    <mergeCell ref="A3:K3"/>
    <mergeCell ref="A4:K4"/>
    <mergeCell ref="A5:K5"/>
  </mergeCells>
  <pageMargins left="0.25" right="0.25" top="0.75" bottom="0.75" header="0.3" footer="0.3"/>
  <pageSetup scale="6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A2" sqref="A2:L2"/>
    </sheetView>
  </sheetViews>
  <sheetFormatPr defaultColWidth="9.140625" defaultRowHeight="12.75"/>
  <cols>
    <col min="1" max="1" width="7.7109375" style="531" customWidth="1"/>
    <col min="2" max="2" width="13.7109375" style="531" customWidth="1"/>
    <col min="3" max="5" width="11.28515625" style="531" customWidth="1"/>
    <col min="6" max="11" width="11.7109375" style="531" customWidth="1"/>
    <col min="12" max="12" width="11.28515625" style="531" customWidth="1"/>
    <col min="13" max="16384" width="9.140625" style="531"/>
  </cols>
  <sheetData>
    <row r="1" spans="1:12" ht="18">
      <c r="A1" s="1369" t="str">
        <f>'COVER PAGE'!A9</f>
        <v>LOCAL GOVERNMENT NAME:</v>
      </c>
      <c r="B1" s="1369"/>
      <c r="C1" s="1369"/>
      <c r="D1" s="1369"/>
      <c r="E1" s="1369"/>
      <c r="F1" s="1369"/>
      <c r="G1" s="1369"/>
      <c r="H1" s="1369"/>
      <c r="I1" s="1369"/>
      <c r="J1" s="1369"/>
      <c r="K1" s="1369"/>
      <c r="L1" s="1369"/>
    </row>
    <row r="2" spans="1:12" ht="18">
      <c r="A2" s="1369" t="str">
        <f>'COVER PAGE'!A30</f>
        <v>FISCAL YEAR ENDING JUNE 30, 2026</v>
      </c>
      <c r="B2" s="1369"/>
      <c r="C2" s="1369"/>
      <c r="D2" s="1369"/>
      <c r="E2" s="1369"/>
      <c r="F2" s="1369"/>
      <c r="G2" s="1369"/>
      <c r="H2" s="1369"/>
      <c r="I2" s="1369"/>
      <c r="J2" s="1369"/>
      <c r="K2" s="1369"/>
      <c r="L2" s="1369"/>
    </row>
    <row r="3" spans="1:12">
      <c r="A3" s="694"/>
      <c r="B3" s="694"/>
      <c r="C3" s="694"/>
      <c r="D3" s="694"/>
      <c r="E3" s="694"/>
      <c r="F3" s="694"/>
      <c r="G3" s="694"/>
      <c r="H3" s="694"/>
      <c r="I3" s="694"/>
      <c r="J3" s="694"/>
    </row>
    <row r="4" spans="1:12" ht="15.75">
      <c r="A4" s="1530" t="s">
        <v>1749</v>
      </c>
      <c r="B4" s="1530"/>
      <c r="C4" s="1530"/>
      <c r="D4" s="1530"/>
      <c r="E4" s="1530"/>
      <c r="F4" s="1530"/>
      <c r="G4" s="1530"/>
      <c r="H4" s="1530"/>
      <c r="I4" s="1530"/>
      <c r="J4" s="1530"/>
      <c r="K4" s="1530"/>
      <c r="L4" s="1530"/>
    </row>
    <row r="5" spans="1:12" ht="15.75">
      <c r="A5" s="1530" t="s">
        <v>2039</v>
      </c>
      <c r="B5" s="1530"/>
      <c r="C5" s="1530"/>
      <c r="D5" s="1530"/>
      <c r="E5" s="1530"/>
      <c r="F5" s="1530"/>
      <c r="G5" s="1530"/>
      <c r="H5" s="1530"/>
      <c r="I5" s="1530"/>
      <c r="J5" s="1530"/>
      <c r="K5" s="1530"/>
      <c r="L5" s="1530"/>
    </row>
    <row r="6" spans="1:12" ht="15.75">
      <c r="A6" s="1530" t="s">
        <v>1726</v>
      </c>
      <c r="B6" s="1530"/>
      <c r="C6" s="1530"/>
      <c r="D6" s="1530"/>
      <c r="E6" s="1530"/>
      <c r="F6" s="1530"/>
      <c r="G6" s="1530"/>
      <c r="H6" s="1530"/>
      <c r="I6" s="1530"/>
      <c r="J6" s="1530"/>
      <c r="K6" s="1530"/>
      <c r="L6" s="1530"/>
    </row>
    <row r="7" spans="1:12" ht="15.75">
      <c r="A7" s="1530" t="s">
        <v>1727</v>
      </c>
      <c r="B7" s="1530"/>
      <c r="C7" s="1530"/>
      <c r="D7" s="1530"/>
      <c r="E7" s="1530"/>
      <c r="F7" s="1530"/>
      <c r="G7" s="1530"/>
      <c r="H7" s="1530"/>
      <c r="I7" s="1530"/>
      <c r="J7" s="1530"/>
      <c r="K7" s="1530"/>
      <c r="L7" s="1530"/>
    </row>
    <row r="8" spans="1:12">
      <c r="A8" s="1488" t="s">
        <v>3527</v>
      </c>
      <c r="B8" s="1488"/>
      <c r="C8" s="1488"/>
      <c r="D8" s="1488"/>
      <c r="E8" s="1488"/>
      <c r="F8" s="1488"/>
      <c r="G8" s="1488"/>
      <c r="H8" s="1488"/>
      <c r="I8" s="1488"/>
      <c r="J8" s="1488"/>
      <c r="K8" s="1488"/>
      <c r="L8" s="1488"/>
    </row>
    <row r="9" spans="1:12">
      <c r="A9" s="1615" t="s">
        <v>1729</v>
      </c>
      <c r="B9" s="1616"/>
      <c r="C9" s="1093">
        <v>2026</v>
      </c>
      <c r="D9" s="830">
        <f t="shared" ref="D9:L9" si="0">C9-1</f>
        <v>2025</v>
      </c>
      <c r="E9" s="830">
        <f t="shared" si="0"/>
        <v>2024</v>
      </c>
      <c r="F9" s="830">
        <f t="shared" si="0"/>
        <v>2023</v>
      </c>
      <c r="G9" s="830">
        <f t="shared" si="0"/>
        <v>2022</v>
      </c>
      <c r="H9" s="830">
        <f t="shared" si="0"/>
        <v>2021</v>
      </c>
      <c r="I9" s="830">
        <f t="shared" si="0"/>
        <v>2020</v>
      </c>
      <c r="J9" s="830">
        <f t="shared" si="0"/>
        <v>2019</v>
      </c>
      <c r="K9" s="830">
        <f t="shared" si="0"/>
        <v>2018</v>
      </c>
      <c r="L9" s="830">
        <f t="shared" si="0"/>
        <v>2017</v>
      </c>
    </row>
    <row r="10" spans="1:12" ht="27" customHeight="1">
      <c r="A10" s="1617" t="s">
        <v>1730</v>
      </c>
      <c r="B10" s="1618"/>
      <c r="C10" s="1097">
        <v>2025</v>
      </c>
      <c r="D10" s="837">
        <f t="shared" ref="D10:L10" si="1">C10-1</f>
        <v>2024</v>
      </c>
      <c r="E10" s="837">
        <f t="shared" si="1"/>
        <v>2023</v>
      </c>
      <c r="F10" s="837">
        <f t="shared" si="1"/>
        <v>2022</v>
      </c>
      <c r="G10" s="837">
        <f t="shared" si="1"/>
        <v>2021</v>
      </c>
      <c r="H10" s="837">
        <f t="shared" si="1"/>
        <v>2020</v>
      </c>
      <c r="I10" s="837">
        <f t="shared" si="1"/>
        <v>2019</v>
      </c>
      <c r="J10" s="837">
        <f t="shared" si="1"/>
        <v>2018</v>
      </c>
      <c r="K10" s="837">
        <f t="shared" si="1"/>
        <v>2017</v>
      </c>
      <c r="L10" s="837">
        <f t="shared" si="1"/>
        <v>2016</v>
      </c>
    </row>
    <row r="11" spans="1:12" ht="42" customHeight="1">
      <c r="A11" s="1534" t="s">
        <v>1999</v>
      </c>
      <c r="B11" s="1415"/>
      <c r="C11" s="1092"/>
      <c r="D11" s="605"/>
      <c r="E11" s="605"/>
      <c r="F11" s="820"/>
      <c r="G11" s="821"/>
      <c r="H11" s="821"/>
      <c r="I11" s="821"/>
      <c r="J11" s="821"/>
      <c r="K11" s="821"/>
      <c r="L11" s="821"/>
    </row>
    <row r="12" spans="1:12" ht="27.75" customHeight="1">
      <c r="A12" s="1534" t="s">
        <v>1998</v>
      </c>
      <c r="B12" s="1415"/>
      <c r="C12" s="1092"/>
      <c r="D12" s="605"/>
      <c r="E12" s="605"/>
      <c r="F12" s="822"/>
      <c r="G12" s="823"/>
      <c r="H12" s="823"/>
      <c r="I12" s="823"/>
      <c r="J12" s="823"/>
      <c r="K12" s="823"/>
      <c r="L12" s="823"/>
    </row>
    <row r="13" spans="1:12" ht="39.75" customHeight="1">
      <c r="A13" s="1534" t="s">
        <v>2001</v>
      </c>
      <c r="B13" s="1415"/>
      <c r="C13" s="1092"/>
      <c r="D13" s="605"/>
      <c r="E13" s="605"/>
      <c r="F13" s="822"/>
      <c r="G13" s="823"/>
      <c r="H13" s="823"/>
      <c r="I13" s="823"/>
      <c r="J13" s="823"/>
      <c r="K13" s="823"/>
      <c r="L13" s="823"/>
    </row>
    <row r="14" spans="1:12" ht="25.5" customHeight="1">
      <c r="A14" s="1619" t="s">
        <v>777</v>
      </c>
      <c r="B14" s="1620"/>
      <c r="C14" s="824">
        <f t="shared" ref="C14:I14" si="2">C13+C12</f>
        <v>0</v>
      </c>
      <c r="D14" s="824">
        <f t="shared" si="2"/>
        <v>0</v>
      </c>
      <c r="E14" s="824">
        <f t="shared" si="2"/>
        <v>0</v>
      </c>
      <c r="F14" s="824">
        <f t="shared" si="2"/>
        <v>0</v>
      </c>
      <c r="G14" s="824">
        <f t="shared" si="2"/>
        <v>0</v>
      </c>
      <c r="H14" s="824">
        <f t="shared" si="2"/>
        <v>0</v>
      </c>
      <c r="I14" s="824">
        <f t="shared" si="2"/>
        <v>0</v>
      </c>
      <c r="J14" s="824">
        <f>J13+J12</f>
        <v>0</v>
      </c>
      <c r="K14" s="824">
        <f>K13+K12</f>
        <v>0</v>
      </c>
      <c r="L14" s="824">
        <f>L13+L12</f>
        <v>0</v>
      </c>
    </row>
    <row r="15" spans="1:12" ht="6.75" customHeight="1">
      <c r="G15" s="546"/>
      <c r="H15" s="546"/>
      <c r="I15" s="546"/>
      <c r="J15" s="825"/>
      <c r="K15" s="825"/>
      <c r="L15" s="825"/>
    </row>
    <row r="16" spans="1:12" ht="28.5" customHeight="1">
      <c r="A16" s="1534" t="s">
        <v>2367</v>
      </c>
      <c r="B16" s="1415"/>
      <c r="C16" s="1092"/>
      <c r="D16" s="590"/>
      <c r="E16" s="590"/>
      <c r="F16" s="826"/>
      <c r="G16" s="823"/>
      <c r="H16" s="823"/>
      <c r="I16" s="823"/>
      <c r="J16" s="823"/>
      <c r="K16" s="823"/>
      <c r="L16" s="823"/>
    </row>
    <row r="17" spans="1:12" ht="43.5" customHeight="1">
      <c r="A17" s="1534" t="s">
        <v>2374</v>
      </c>
      <c r="B17" s="1415"/>
      <c r="C17" s="1092"/>
      <c r="D17" s="605"/>
      <c r="E17" s="605"/>
      <c r="F17" s="827"/>
      <c r="G17" s="828"/>
      <c r="H17" s="828"/>
      <c r="I17" s="828"/>
      <c r="J17" s="828"/>
      <c r="K17" s="828"/>
      <c r="L17" s="828"/>
    </row>
    <row r="18" spans="1:12" ht="51" customHeight="1">
      <c r="A18" s="1534" t="s">
        <v>1732</v>
      </c>
      <c r="B18" s="1415"/>
      <c r="C18" s="1092"/>
      <c r="D18" s="605"/>
      <c r="E18" s="605"/>
      <c r="F18" s="827"/>
      <c r="G18" s="828"/>
      <c r="H18" s="828"/>
      <c r="I18" s="828"/>
      <c r="J18" s="828"/>
      <c r="K18" s="828"/>
      <c r="L18" s="828"/>
    </row>
    <row r="19" spans="1:12" ht="6.75" customHeight="1"/>
    <row r="20" spans="1:12" ht="12.75" customHeight="1">
      <c r="A20" s="1614" t="s">
        <v>2002</v>
      </c>
      <c r="B20" s="1614"/>
      <c r="C20" s="1614"/>
      <c r="D20" s="1614"/>
      <c r="E20" s="1614"/>
      <c r="F20" s="1614"/>
      <c r="G20" s="1614"/>
      <c r="H20" s="1614"/>
      <c r="I20" s="1614"/>
      <c r="J20" s="1614"/>
      <c r="K20" s="1614"/>
      <c r="L20" s="1614"/>
    </row>
    <row r="21" spans="1:12" ht="27" customHeight="1">
      <c r="A21" s="1614" t="s">
        <v>2454</v>
      </c>
      <c r="B21" s="1614"/>
      <c r="C21" s="1614"/>
      <c r="D21" s="1614"/>
      <c r="E21" s="1614"/>
      <c r="F21" s="1614"/>
      <c r="G21" s="1614"/>
      <c r="H21" s="1614"/>
      <c r="I21" s="1614"/>
      <c r="J21" s="1614"/>
      <c r="K21" s="1614"/>
      <c r="L21" s="1614"/>
    </row>
    <row r="22" spans="1:12" ht="15.75" customHeight="1">
      <c r="A22" s="1613" t="s">
        <v>1742</v>
      </c>
      <c r="B22" s="1613"/>
      <c r="C22" s="1613"/>
      <c r="D22" s="1613"/>
      <c r="E22" s="1613"/>
      <c r="F22" s="1613"/>
      <c r="G22" s="1613"/>
      <c r="H22" s="1613"/>
      <c r="I22" s="1613"/>
      <c r="J22" s="1613"/>
      <c r="K22" s="1613"/>
      <c r="L22" s="1613"/>
    </row>
    <row r="23" spans="1:12" ht="25.5" customHeight="1">
      <c r="A23" s="1530" t="str">
        <f>A1</f>
        <v>LOCAL GOVERNMENT NAME:</v>
      </c>
      <c r="B23" s="1530"/>
      <c r="C23" s="1530"/>
      <c r="D23" s="1530"/>
      <c r="E23" s="1530"/>
      <c r="F23" s="1530"/>
      <c r="G23" s="1530"/>
      <c r="H23" s="1530"/>
      <c r="I23" s="1530"/>
      <c r="J23" s="1530"/>
      <c r="K23" s="1530"/>
      <c r="L23" s="1530"/>
    </row>
    <row r="24" spans="1:12" ht="15.75">
      <c r="A24" s="1530" t="s">
        <v>1725</v>
      </c>
      <c r="B24" s="1530"/>
      <c r="C24" s="1530"/>
      <c r="D24" s="1530"/>
      <c r="E24" s="1530"/>
      <c r="F24" s="1530"/>
      <c r="G24" s="1530"/>
      <c r="H24" s="1530"/>
      <c r="I24" s="1530"/>
      <c r="J24" s="1530"/>
      <c r="K24" s="1530"/>
      <c r="L24" s="1530"/>
    </row>
    <row r="25" spans="1:12" ht="15.75">
      <c r="A25" s="1530" t="s">
        <v>1734</v>
      </c>
      <c r="B25" s="1530"/>
      <c r="C25" s="1530"/>
      <c r="D25" s="1530"/>
      <c r="E25" s="1530"/>
      <c r="F25" s="1530"/>
      <c r="G25" s="1530"/>
      <c r="H25" s="1530"/>
      <c r="I25" s="1530"/>
      <c r="J25" s="1530"/>
      <c r="K25" s="1530"/>
      <c r="L25" s="1530"/>
    </row>
    <row r="26" spans="1:12" ht="15.75">
      <c r="A26" s="1530" t="s">
        <v>1727</v>
      </c>
      <c r="B26" s="1530"/>
      <c r="C26" s="1530"/>
      <c r="D26" s="1530"/>
      <c r="E26" s="1530"/>
      <c r="F26" s="1530"/>
      <c r="G26" s="1530"/>
      <c r="H26" s="1530"/>
      <c r="I26" s="1530"/>
      <c r="J26" s="1530"/>
      <c r="K26" s="1530"/>
      <c r="L26" s="1530"/>
    </row>
    <row r="27" spans="1:12">
      <c r="A27" s="1488" t="s">
        <v>1735</v>
      </c>
      <c r="B27" s="1488"/>
      <c r="C27" s="1488"/>
      <c r="D27" s="1488"/>
      <c r="E27" s="1488"/>
      <c r="F27" s="1488"/>
      <c r="G27" s="1488"/>
      <c r="H27" s="1488"/>
      <c r="I27" s="1488"/>
      <c r="J27" s="1488"/>
      <c r="K27" s="1488"/>
      <c r="L27" s="1488"/>
    </row>
    <row r="28" spans="1:12" ht="30.75" customHeight="1">
      <c r="A28" s="1621" t="s">
        <v>1736</v>
      </c>
      <c r="B28" s="1622"/>
      <c r="C28" s="1096">
        <v>2026</v>
      </c>
      <c r="D28" s="812">
        <f t="shared" ref="D28:L28" si="3">C28-1</f>
        <v>2025</v>
      </c>
      <c r="E28" s="812">
        <f t="shared" si="3"/>
        <v>2024</v>
      </c>
      <c r="F28" s="812">
        <f t="shared" si="3"/>
        <v>2023</v>
      </c>
      <c r="G28" s="812">
        <f t="shared" si="3"/>
        <v>2022</v>
      </c>
      <c r="H28" s="812">
        <f t="shared" si="3"/>
        <v>2021</v>
      </c>
      <c r="I28" s="812">
        <f t="shared" si="3"/>
        <v>2020</v>
      </c>
      <c r="J28" s="812">
        <f t="shared" si="3"/>
        <v>2019</v>
      </c>
      <c r="K28" s="812">
        <f t="shared" si="3"/>
        <v>2018</v>
      </c>
      <c r="L28" s="812">
        <f t="shared" si="3"/>
        <v>2017</v>
      </c>
    </row>
    <row r="29" spans="1:12" ht="27" customHeight="1">
      <c r="A29" s="1534" t="s">
        <v>1737</v>
      </c>
      <c r="B29" s="1415"/>
      <c r="C29" s="1092"/>
      <c r="D29" s="605"/>
      <c r="E29" s="605"/>
      <c r="F29" s="822"/>
      <c r="G29" s="823"/>
      <c r="H29" s="823"/>
      <c r="I29" s="823"/>
      <c r="J29" s="823"/>
      <c r="K29" s="823"/>
      <c r="L29" s="823"/>
    </row>
    <row r="30" spans="1:12" ht="27" customHeight="1">
      <c r="A30" s="1534" t="s">
        <v>1738</v>
      </c>
      <c r="B30" s="1415"/>
      <c r="C30" s="1092"/>
      <c r="D30" s="605"/>
      <c r="E30" s="605"/>
      <c r="F30" s="822"/>
      <c r="G30" s="823"/>
      <c r="H30" s="823"/>
      <c r="I30" s="823"/>
      <c r="J30" s="823"/>
      <c r="K30" s="823"/>
      <c r="L30" s="823"/>
    </row>
    <row r="31" spans="1:12" ht="42.75" customHeight="1">
      <c r="A31" s="1534" t="s">
        <v>1739</v>
      </c>
      <c r="B31" s="1415"/>
      <c r="C31" s="1092"/>
      <c r="D31" s="605"/>
      <c r="E31" s="605"/>
      <c r="F31" s="822"/>
      <c r="G31" s="823"/>
      <c r="H31" s="823"/>
      <c r="I31" s="823"/>
      <c r="J31" s="823"/>
      <c r="K31" s="823"/>
      <c r="L31" s="823"/>
    </row>
    <row r="32" spans="1:12" ht="27.75" customHeight="1">
      <c r="A32" s="1534" t="s">
        <v>1740</v>
      </c>
      <c r="B32" s="1415"/>
      <c r="C32" s="1092"/>
      <c r="D32" s="605"/>
      <c r="E32" s="605"/>
      <c r="F32" s="822"/>
      <c r="G32" s="823"/>
      <c r="H32" s="823"/>
      <c r="I32" s="823"/>
      <c r="J32" s="823"/>
      <c r="K32" s="823"/>
      <c r="L32" s="823"/>
    </row>
    <row r="33" spans="1:12" ht="29.25" customHeight="1">
      <c r="A33" s="1534" t="s">
        <v>2367</v>
      </c>
      <c r="B33" s="1415"/>
      <c r="C33" s="1092"/>
      <c r="D33" s="590"/>
      <c r="E33" s="819"/>
      <c r="F33" s="831"/>
      <c r="G33" s="823"/>
      <c r="H33" s="823"/>
      <c r="I33" s="823"/>
      <c r="J33" s="823"/>
      <c r="K33" s="823"/>
      <c r="L33" s="823"/>
    </row>
    <row r="34" spans="1:12" ht="38.25" customHeight="1">
      <c r="A34" s="1534" t="s">
        <v>1741</v>
      </c>
      <c r="B34" s="1415"/>
      <c r="C34" s="1092"/>
      <c r="D34" s="605"/>
      <c r="E34" s="590"/>
      <c r="F34" s="832"/>
      <c r="G34" s="828"/>
      <c r="H34" s="828"/>
      <c r="I34" s="828"/>
      <c r="J34" s="828"/>
      <c r="K34" s="828"/>
      <c r="L34" s="828"/>
    </row>
    <row r="36" spans="1:12">
      <c r="A36" s="1613" t="s">
        <v>2368</v>
      </c>
      <c r="B36" s="1613"/>
      <c r="C36" s="1613"/>
      <c r="D36" s="1613"/>
      <c r="E36" s="1613"/>
      <c r="F36" s="1613"/>
      <c r="G36" s="1613"/>
      <c r="H36" s="1613"/>
      <c r="I36" s="1613"/>
      <c r="J36" s="1613"/>
      <c r="K36" s="1613"/>
      <c r="L36" s="1613"/>
    </row>
    <row r="37" spans="1:12" ht="25.5" customHeight="1">
      <c r="A37" s="1614" t="s">
        <v>2454</v>
      </c>
      <c r="B37" s="1614"/>
      <c r="C37" s="1614"/>
      <c r="D37" s="1614"/>
      <c r="E37" s="1614"/>
      <c r="F37" s="1614"/>
      <c r="G37" s="1614"/>
      <c r="H37" s="1614"/>
      <c r="I37" s="1614"/>
      <c r="J37" s="1614"/>
      <c r="K37" s="1614"/>
      <c r="L37" s="1614"/>
    </row>
    <row r="38" spans="1:12">
      <c r="A38" s="1613" t="s">
        <v>1742</v>
      </c>
      <c r="B38" s="1613"/>
      <c r="C38" s="1613"/>
      <c r="D38" s="1613"/>
      <c r="E38" s="1613"/>
      <c r="F38" s="1613"/>
      <c r="G38" s="1613"/>
      <c r="H38" s="1613"/>
      <c r="I38" s="1613"/>
      <c r="J38" s="1613"/>
      <c r="K38" s="1613"/>
      <c r="L38" s="1613"/>
    </row>
    <row r="40" spans="1:12">
      <c r="A40" s="1376" t="s">
        <v>3348</v>
      </c>
      <c r="B40" s="1376"/>
      <c r="C40" s="1376"/>
      <c r="D40" s="1376"/>
      <c r="E40" s="1376"/>
      <c r="F40" s="1376"/>
      <c r="G40" s="1376"/>
      <c r="H40" s="1376"/>
      <c r="I40" s="1376"/>
      <c r="J40" s="1376"/>
      <c r="K40" s="1376"/>
      <c r="L40" s="1376"/>
    </row>
    <row r="42" spans="1:12">
      <c r="A42" s="1544" t="str">
        <f>A1</f>
        <v>LOCAL GOVERNMENT NAME:</v>
      </c>
      <c r="B42" s="1544"/>
      <c r="C42" s="1544"/>
      <c r="D42" s="1544"/>
      <c r="E42" s="1544"/>
      <c r="F42" s="1544"/>
      <c r="G42" s="1544"/>
      <c r="H42" s="1544"/>
      <c r="I42" s="1544"/>
      <c r="J42" s="1544"/>
      <c r="K42" s="1544"/>
      <c r="L42" s="1544"/>
    </row>
    <row r="43" spans="1:12">
      <c r="A43" s="1544" t="s">
        <v>1717</v>
      </c>
      <c r="B43" s="1544"/>
      <c r="C43" s="1544"/>
      <c r="D43" s="1544"/>
      <c r="E43" s="1544"/>
      <c r="F43" s="1544"/>
      <c r="G43" s="1544"/>
      <c r="H43" s="1544"/>
      <c r="I43" s="1544"/>
      <c r="J43" s="1544"/>
      <c r="K43" s="1544"/>
      <c r="L43" s="1544"/>
    </row>
    <row r="44" spans="1:12">
      <c r="A44" s="1544" t="s">
        <v>3526</v>
      </c>
      <c r="B44" s="1544"/>
      <c r="C44" s="1544"/>
      <c r="D44" s="1544"/>
      <c r="E44" s="1544"/>
      <c r="F44" s="1544"/>
      <c r="G44" s="1544"/>
      <c r="H44" s="1544"/>
      <c r="I44" s="1544"/>
      <c r="J44" s="1544"/>
      <c r="K44" s="1544"/>
      <c r="L44" s="1544"/>
    </row>
    <row r="45" spans="1:12">
      <c r="A45" s="1544">
        <v>82</v>
      </c>
      <c r="B45" s="1544"/>
      <c r="C45" s="1544"/>
      <c r="D45" s="1544"/>
      <c r="E45" s="1544"/>
      <c r="F45" s="1544"/>
      <c r="G45" s="1544"/>
      <c r="H45" s="1544"/>
      <c r="I45" s="1544"/>
      <c r="J45" s="1544"/>
      <c r="K45" s="1544"/>
      <c r="L45" s="1544"/>
    </row>
    <row r="46" spans="1:12">
      <c r="A46" s="1381"/>
      <c r="B46" s="1381"/>
      <c r="C46" s="1381"/>
      <c r="D46" s="1381"/>
      <c r="E46" s="1381"/>
      <c r="F46" s="1381"/>
      <c r="G46" s="1381"/>
      <c r="H46" s="1381"/>
      <c r="I46" s="1381"/>
      <c r="J46" s="1381"/>
      <c r="K46" s="1381"/>
      <c r="L46" s="1381"/>
    </row>
    <row r="47" spans="1:12">
      <c r="A47" s="1485" t="s">
        <v>1951</v>
      </c>
      <c r="B47" s="1485"/>
      <c r="C47" s="1485"/>
      <c r="D47" s="1485"/>
      <c r="E47" s="1485"/>
      <c r="F47" s="1485"/>
      <c r="G47" s="1485"/>
      <c r="H47" s="1485"/>
      <c r="I47" s="1485"/>
      <c r="J47" s="1485"/>
      <c r="K47" s="1485"/>
      <c r="L47" s="1485"/>
    </row>
    <row r="48" spans="1:12">
      <c r="A48" s="1423" t="s">
        <v>1952</v>
      </c>
      <c r="B48" s="1423"/>
      <c r="C48" s="1423"/>
      <c r="D48" s="1423"/>
      <c r="E48" s="1423"/>
      <c r="F48" s="1423"/>
      <c r="G48" s="1423"/>
      <c r="H48" s="1423"/>
      <c r="I48" s="1423"/>
      <c r="J48" s="1423"/>
      <c r="K48" s="1423"/>
      <c r="L48" s="1423"/>
    </row>
    <row r="49" spans="1:29">
      <c r="A49" s="1381"/>
      <c r="B49" s="1381"/>
      <c r="C49" s="1381"/>
      <c r="D49" s="1381"/>
      <c r="E49" s="1381"/>
      <c r="F49" s="1381"/>
      <c r="G49" s="1381"/>
      <c r="H49" s="1381"/>
      <c r="I49" s="1381"/>
      <c r="J49" s="1381"/>
      <c r="K49" s="1381"/>
      <c r="L49" s="1381"/>
    </row>
    <row r="50" spans="1:29">
      <c r="A50" s="1218">
        <v>2017</v>
      </c>
      <c r="B50" s="1218"/>
      <c r="C50" s="1218"/>
      <c r="D50" s="1218"/>
      <c r="E50" s="1218"/>
      <c r="F50" s="1218"/>
      <c r="G50" s="1218"/>
      <c r="H50" s="1218"/>
      <c r="I50" s="1218"/>
      <c r="J50" s="1218"/>
      <c r="K50" s="1218"/>
      <c r="L50" s="1218"/>
    </row>
    <row r="51" spans="1:29">
      <c r="A51" s="1485" t="s">
        <v>1959</v>
      </c>
      <c r="B51" s="1485"/>
      <c r="C51" s="1485"/>
      <c r="D51" s="1485"/>
      <c r="E51" s="1485"/>
      <c r="F51" s="1485"/>
      <c r="G51" s="1485"/>
      <c r="H51" s="1485"/>
      <c r="I51" s="1485"/>
      <c r="J51" s="1485"/>
      <c r="K51" s="1485"/>
      <c r="L51" s="1485"/>
    </row>
    <row r="52" spans="1:29" ht="28.5" customHeight="1">
      <c r="A52" s="1213" t="s">
        <v>1953</v>
      </c>
      <c r="B52" s="1213"/>
      <c r="C52" s="1213"/>
      <c r="D52" s="1213"/>
      <c r="E52" s="1213"/>
      <c r="F52" s="1213"/>
      <c r="G52" s="1213"/>
      <c r="H52" s="1213"/>
      <c r="I52" s="1213"/>
      <c r="J52" s="1213"/>
      <c r="K52" s="1213"/>
      <c r="L52" s="1213"/>
    </row>
    <row r="53" spans="1:29">
      <c r="A53" s="1221"/>
      <c r="B53" s="1221"/>
      <c r="C53" s="1221"/>
      <c r="D53" s="1221"/>
      <c r="E53" s="1221"/>
      <c r="F53" s="1221"/>
      <c r="G53" s="1221"/>
      <c r="H53" s="1221"/>
      <c r="I53" s="1221"/>
      <c r="J53" s="1221"/>
      <c r="K53" s="1221"/>
      <c r="L53" s="1221"/>
    </row>
    <row r="54" spans="1:29">
      <c r="A54" s="1485" t="s">
        <v>1954</v>
      </c>
      <c r="B54" s="1485"/>
      <c r="C54" s="1485"/>
      <c r="D54" s="1485"/>
      <c r="E54" s="1485"/>
      <c r="F54" s="1485"/>
      <c r="G54" s="1485"/>
      <c r="H54" s="1485"/>
      <c r="I54" s="1485"/>
      <c r="J54" s="1485"/>
      <c r="K54" s="1485"/>
      <c r="L54" s="1485"/>
    </row>
    <row r="55" spans="1:29" ht="25.5" customHeight="1">
      <c r="A55" s="1213" t="s">
        <v>1961</v>
      </c>
      <c r="B55" s="1213"/>
      <c r="C55" s="1213"/>
      <c r="D55" s="1213"/>
      <c r="E55" s="1213"/>
      <c r="F55" s="1213"/>
      <c r="G55" s="1213"/>
      <c r="H55" s="1213"/>
      <c r="I55" s="1213"/>
      <c r="J55" s="1213"/>
      <c r="K55" s="1213"/>
      <c r="L55" s="1213"/>
    </row>
    <row r="56" spans="1:29" ht="26.25" customHeight="1">
      <c r="A56" s="1213" t="s">
        <v>1962</v>
      </c>
      <c r="B56" s="1213"/>
      <c r="C56" s="1213"/>
      <c r="D56" s="1213"/>
      <c r="E56" s="1213"/>
      <c r="F56" s="1213"/>
      <c r="G56" s="1213"/>
      <c r="H56" s="1213"/>
      <c r="I56" s="1213"/>
      <c r="J56" s="1213"/>
      <c r="K56" s="1213"/>
      <c r="L56" s="1213"/>
    </row>
    <row r="57" spans="1:29" ht="13.5" customHeight="1">
      <c r="A57" s="1213" t="s">
        <v>1963</v>
      </c>
      <c r="B57" s="1213"/>
      <c r="C57" s="1213"/>
      <c r="D57" s="1213"/>
      <c r="E57" s="1213"/>
      <c r="F57" s="1213"/>
      <c r="G57" s="1213"/>
      <c r="H57" s="1213"/>
      <c r="I57" s="1213"/>
      <c r="J57" s="1213"/>
      <c r="K57" s="1213"/>
      <c r="L57" s="1213"/>
    </row>
    <row r="58" spans="1:29">
      <c r="A58" s="1423"/>
      <c r="B58" s="1423"/>
      <c r="C58" s="1423"/>
      <c r="D58" s="1423"/>
      <c r="E58" s="1423"/>
      <c r="F58" s="1423"/>
      <c r="G58" s="1423"/>
      <c r="H58" s="1423"/>
      <c r="I58" s="1423"/>
      <c r="J58" s="1423"/>
      <c r="K58" s="1423"/>
      <c r="L58" s="1423"/>
    </row>
    <row r="59" spans="1:29" ht="26.25" customHeight="1">
      <c r="A59" s="1219" t="s">
        <v>1960</v>
      </c>
      <c r="B59" s="1219"/>
      <c r="C59" s="1219"/>
      <c r="D59" s="1219"/>
      <c r="E59" s="1219"/>
      <c r="F59" s="1219"/>
      <c r="G59" s="1219"/>
      <c r="H59" s="1219"/>
      <c r="I59" s="1219"/>
      <c r="J59" s="1219"/>
      <c r="K59" s="1219"/>
      <c r="L59" s="1219"/>
    </row>
    <row r="60" spans="1:29">
      <c r="A60" s="1381"/>
      <c r="B60" s="1381"/>
      <c r="C60" s="1381"/>
      <c r="D60" s="1381"/>
      <c r="E60" s="1381"/>
      <c r="F60" s="1381"/>
      <c r="G60" s="1381"/>
      <c r="H60" s="1381"/>
      <c r="I60" s="1381"/>
      <c r="J60" s="1381"/>
      <c r="K60" s="1381"/>
      <c r="L60" s="1381"/>
    </row>
    <row r="61" spans="1:29">
      <c r="A61" s="1485" t="s">
        <v>1955</v>
      </c>
      <c r="B61" s="1485"/>
      <c r="C61" s="1485"/>
      <c r="D61" s="1485"/>
      <c r="E61" s="1485"/>
      <c r="F61" s="1485"/>
      <c r="G61" s="1485"/>
      <c r="H61" s="1485"/>
      <c r="I61" s="1485"/>
      <c r="J61" s="1485"/>
      <c r="K61" s="1485"/>
      <c r="L61" s="1485"/>
    </row>
    <row r="62" spans="1:29" ht="26.25" customHeight="1">
      <c r="A62" s="1213" t="s">
        <v>1956</v>
      </c>
      <c r="B62" s="1213"/>
      <c r="C62" s="1213"/>
      <c r="D62" s="1213"/>
      <c r="E62" s="1213"/>
      <c r="F62" s="1213"/>
      <c r="G62" s="1213"/>
      <c r="H62" s="1213"/>
      <c r="I62" s="1213"/>
      <c r="J62" s="1213"/>
      <c r="K62" s="1213"/>
      <c r="L62" s="1213"/>
      <c r="M62" s="572"/>
      <c r="N62" s="572"/>
      <c r="O62" s="572"/>
      <c r="P62" s="572"/>
      <c r="Q62" s="572"/>
      <c r="R62" s="572"/>
      <c r="S62" s="572"/>
      <c r="T62" s="572"/>
      <c r="U62" s="572"/>
      <c r="V62" s="572"/>
      <c r="W62" s="572"/>
      <c r="X62" s="572"/>
      <c r="Y62" s="572"/>
      <c r="Z62" s="572"/>
      <c r="AA62" s="572"/>
      <c r="AB62" s="572"/>
      <c r="AC62" s="572"/>
    </row>
    <row r="63" spans="1:29" ht="12.75" customHeight="1">
      <c r="A63" s="1423"/>
      <c r="B63" s="1423"/>
      <c r="C63" s="1423"/>
      <c r="D63" s="1423"/>
      <c r="E63" s="1423"/>
      <c r="F63" s="1423"/>
      <c r="G63" s="1423"/>
      <c r="H63" s="1423"/>
      <c r="I63" s="1423"/>
      <c r="J63" s="1423"/>
      <c r="K63" s="1423"/>
      <c r="L63" s="1423"/>
      <c r="M63" s="572"/>
      <c r="N63" s="572"/>
      <c r="O63" s="572"/>
      <c r="P63" s="572"/>
      <c r="Q63" s="572"/>
      <c r="R63" s="572"/>
      <c r="S63" s="572"/>
      <c r="T63" s="572"/>
      <c r="U63" s="572"/>
      <c r="V63" s="572"/>
      <c r="W63" s="572"/>
      <c r="X63" s="572"/>
      <c r="Y63" s="572"/>
      <c r="Z63" s="572"/>
      <c r="AA63" s="572"/>
      <c r="AB63" s="572"/>
      <c r="AC63" s="572"/>
    </row>
    <row r="64" spans="1:29">
      <c r="A64" s="1485" t="s">
        <v>1957</v>
      </c>
      <c r="B64" s="1485"/>
      <c r="C64" s="1485"/>
      <c r="D64" s="1485"/>
      <c r="E64" s="1485"/>
      <c r="F64" s="1485"/>
      <c r="G64" s="1485"/>
      <c r="H64" s="1485"/>
      <c r="I64" s="1485"/>
      <c r="J64" s="1485"/>
      <c r="K64" s="1485"/>
      <c r="L64" s="1485"/>
      <c r="M64" s="572"/>
      <c r="N64" s="572"/>
      <c r="O64" s="572"/>
      <c r="P64" s="572"/>
      <c r="Q64" s="572"/>
      <c r="R64" s="572"/>
      <c r="S64" s="572"/>
      <c r="T64" s="572"/>
      <c r="U64" s="572"/>
      <c r="V64" s="572"/>
      <c r="W64" s="572"/>
      <c r="X64" s="572"/>
      <c r="Y64" s="572"/>
      <c r="Z64" s="572"/>
      <c r="AA64" s="572"/>
      <c r="AB64" s="572"/>
      <c r="AC64" s="572"/>
    </row>
    <row r="65" spans="1:29" ht="54" customHeight="1">
      <c r="A65" s="1213" t="s">
        <v>1958</v>
      </c>
      <c r="B65" s="1213"/>
      <c r="C65" s="1213"/>
      <c r="D65" s="1213"/>
      <c r="E65" s="1213"/>
      <c r="F65" s="1213"/>
      <c r="G65" s="1213"/>
      <c r="H65" s="1213"/>
      <c r="I65" s="1213"/>
      <c r="J65" s="1213"/>
      <c r="K65" s="1213"/>
      <c r="L65" s="1213"/>
    </row>
    <row r="66" spans="1:29" ht="15" customHeight="1">
      <c r="A66" s="1423"/>
      <c r="B66" s="1423"/>
      <c r="C66" s="1423"/>
      <c r="D66" s="1423"/>
      <c r="E66" s="1423"/>
      <c r="F66" s="1423"/>
      <c r="G66" s="1423"/>
      <c r="H66" s="1423"/>
      <c r="I66" s="1423"/>
      <c r="J66" s="1423"/>
      <c r="K66" s="1423"/>
      <c r="L66" s="1423"/>
    </row>
    <row r="67" spans="1:29" ht="39.75" customHeight="1">
      <c r="A67" s="1213" t="s">
        <v>2371</v>
      </c>
      <c r="B67" s="1213"/>
      <c r="C67" s="1213"/>
      <c r="D67" s="1213"/>
      <c r="E67" s="1213"/>
      <c r="F67" s="1213"/>
      <c r="G67" s="1213"/>
      <c r="H67" s="1213"/>
      <c r="I67" s="1213"/>
      <c r="J67" s="1213"/>
      <c r="K67" s="1213"/>
      <c r="L67" s="1213"/>
      <c r="M67" s="572"/>
      <c r="N67" s="572"/>
      <c r="O67" s="572"/>
      <c r="P67" s="572"/>
      <c r="Q67" s="572"/>
      <c r="R67" s="572"/>
      <c r="S67" s="572"/>
      <c r="T67" s="572"/>
      <c r="U67" s="572"/>
      <c r="V67" s="572"/>
      <c r="W67" s="572"/>
      <c r="X67" s="572"/>
      <c r="Y67" s="572"/>
      <c r="Z67" s="572"/>
      <c r="AA67" s="572"/>
      <c r="AB67" s="572"/>
      <c r="AC67" s="572"/>
    </row>
    <row r="68" spans="1:29" ht="15" customHeight="1">
      <c r="A68" s="604"/>
      <c r="B68" s="604"/>
      <c r="C68" s="604"/>
      <c r="D68" s="604"/>
      <c r="E68" s="604"/>
      <c r="F68" s="604"/>
      <c r="G68" s="604"/>
      <c r="H68" s="604"/>
      <c r="I68" s="604"/>
      <c r="J68" s="604"/>
      <c r="K68" s="604"/>
      <c r="L68" s="572"/>
      <c r="M68" s="572"/>
      <c r="N68" s="572"/>
      <c r="O68" s="572"/>
      <c r="P68" s="572"/>
      <c r="Q68" s="572"/>
      <c r="R68" s="572"/>
      <c r="S68" s="572"/>
      <c r="T68" s="572"/>
      <c r="U68" s="572"/>
      <c r="V68" s="572"/>
      <c r="W68" s="572"/>
      <c r="X68" s="572"/>
      <c r="Y68" s="572"/>
      <c r="Z68" s="572"/>
      <c r="AA68" s="572"/>
      <c r="AB68" s="572"/>
      <c r="AC68" s="572"/>
    </row>
    <row r="69" spans="1:29" ht="15.75" customHeight="1">
      <c r="B69" s="1623" t="s">
        <v>1719</v>
      </c>
      <c r="C69" s="1624"/>
      <c r="D69" s="1625"/>
      <c r="E69" s="1625"/>
      <c r="F69" s="1626"/>
      <c r="G69" s="1629">
        <v>3.5000000000000003E-2</v>
      </c>
      <c r="H69" s="1630"/>
      <c r="I69" s="1630"/>
      <c r="J69" s="1630"/>
      <c r="K69" s="1631"/>
      <c r="L69" s="976"/>
      <c r="M69" s="976"/>
      <c r="N69" s="976"/>
      <c r="O69" s="976"/>
      <c r="P69" s="976"/>
      <c r="Q69" s="976"/>
    </row>
    <row r="70" spans="1:29" ht="15.75" customHeight="1">
      <c r="B70" s="1623" t="s">
        <v>1845</v>
      </c>
      <c r="C70" s="1624"/>
      <c r="D70" s="1625"/>
      <c r="E70" s="1625"/>
      <c r="F70" s="1626"/>
      <c r="G70" s="1629">
        <v>7.6499999999999999E-2</v>
      </c>
      <c r="H70" s="1630"/>
      <c r="I70" s="1630"/>
      <c r="J70" s="1630"/>
      <c r="K70" s="1631"/>
      <c r="L70" s="976"/>
      <c r="M70" s="976"/>
      <c r="N70" s="976"/>
      <c r="O70" s="976"/>
      <c r="P70" s="976"/>
      <c r="Q70" s="976"/>
    </row>
    <row r="71" spans="1:29" ht="15.75" customHeight="1">
      <c r="B71" s="1623" t="s">
        <v>1846</v>
      </c>
      <c r="C71" s="1624"/>
      <c r="D71" s="1625"/>
      <c r="E71" s="1625"/>
      <c r="F71" s="1626"/>
      <c r="G71" s="1629">
        <v>2.75E-2</v>
      </c>
      <c r="H71" s="1630"/>
      <c r="I71" s="1630"/>
      <c r="J71" s="1630"/>
      <c r="K71" s="1631"/>
      <c r="L71" s="976"/>
      <c r="M71" s="976"/>
      <c r="N71" s="976"/>
      <c r="O71" s="976"/>
      <c r="P71" s="976"/>
      <c r="Q71" s="976"/>
    </row>
    <row r="72" spans="1:29" ht="15.75" customHeight="1">
      <c r="B72" s="1623" t="s">
        <v>1857</v>
      </c>
      <c r="C72" s="1624"/>
      <c r="D72" s="1625"/>
      <c r="E72" s="1625"/>
      <c r="F72" s="1626"/>
      <c r="G72" s="1629" t="s">
        <v>2040</v>
      </c>
      <c r="H72" s="1630"/>
      <c r="I72" s="1630"/>
      <c r="J72" s="1630"/>
      <c r="K72" s="1631"/>
      <c r="L72" s="977"/>
      <c r="M72" s="977"/>
      <c r="N72" s="977"/>
      <c r="O72" s="977"/>
      <c r="P72" s="977"/>
      <c r="Q72" s="977"/>
    </row>
    <row r="73" spans="1:29" ht="15.75" customHeight="1">
      <c r="B73" s="1623" t="s">
        <v>1720</v>
      </c>
      <c r="C73" s="1624"/>
      <c r="D73" s="1625"/>
      <c r="E73" s="1625"/>
      <c r="F73" s="1626"/>
      <c r="G73" s="1629" t="s">
        <v>2375</v>
      </c>
      <c r="H73" s="1630"/>
      <c r="I73" s="1630"/>
      <c r="J73" s="1630"/>
      <c r="K73" s="1631"/>
      <c r="L73" s="977"/>
      <c r="M73" s="977"/>
      <c r="N73" s="977"/>
      <c r="O73" s="977"/>
      <c r="P73" s="977"/>
      <c r="Q73" s="977"/>
    </row>
    <row r="74" spans="1:29" ht="15.75" customHeight="1">
      <c r="B74" s="1623" t="s">
        <v>1722</v>
      </c>
      <c r="C74" s="1624"/>
      <c r="D74" s="1625"/>
      <c r="E74" s="1625"/>
      <c r="F74" s="1626"/>
      <c r="G74" s="1629" t="s">
        <v>1854</v>
      </c>
      <c r="H74" s="1630"/>
      <c r="I74" s="1630"/>
      <c r="J74" s="1630"/>
      <c r="K74" s="1631"/>
      <c r="L74" s="977"/>
      <c r="M74" s="977"/>
      <c r="N74" s="977"/>
      <c r="O74" s="977"/>
      <c r="P74" s="977"/>
      <c r="Q74" s="977"/>
    </row>
    <row r="75" spans="1:29" ht="15.75" customHeight="1">
      <c r="B75" s="1623" t="s">
        <v>1723</v>
      </c>
      <c r="C75" s="1624"/>
      <c r="D75" s="1625"/>
      <c r="E75" s="1625"/>
      <c r="F75" s="1626"/>
      <c r="G75" s="1629" t="s">
        <v>1855</v>
      </c>
      <c r="H75" s="1630"/>
      <c r="I75" s="1630"/>
      <c r="J75" s="1630"/>
      <c r="K75" s="1631"/>
      <c r="L75" s="977"/>
      <c r="M75" s="977"/>
      <c r="N75" s="977"/>
      <c r="O75" s="977"/>
      <c r="P75" s="977"/>
      <c r="Q75" s="977"/>
    </row>
    <row r="76" spans="1:29" ht="15.75" customHeight="1">
      <c r="B76" s="1623" t="s">
        <v>2369</v>
      </c>
      <c r="C76" s="1624"/>
      <c r="D76" s="1625"/>
      <c r="E76" s="1625"/>
      <c r="F76" s="1626"/>
      <c r="G76" s="1629" t="s">
        <v>2370</v>
      </c>
      <c r="H76" s="1630"/>
      <c r="I76" s="1630"/>
      <c r="J76" s="1630"/>
      <c r="K76" s="1631"/>
      <c r="L76" s="977"/>
      <c r="M76" s="977"/>
      <c r="N76" s="977"/>
      <c r="O76" s="977"/>
      <c r="P76" s="977"/>
      <c r="Q76" s="977"/>
    </row>
    <row r="77" spans="1:29" ht="27" customHeight="1">
      <c r="B77" s="1623" t="s">
        <v>1851</v>
      </c>
      <c r="C77" s="1624"/>
      <c r="D77" s="1625"/>
      <c r="E77" s="1625"/>
      <c r="F77" s="1626"/>
      <c r="G77" s="1632" t="s">
        <v>2372</v>
      </c>
      <c r="H77" s="1633"/>
      <c r="I77" s="1633"/>
      <c r="J77" s="1633"/>
      <c r="K77" s="1634"/>
      <c r="L77" s="977"/>
      <c r="M77" s="977"/>
      <c r="N77" s="977"/>
      <c r="O77" s="977"/>
      <c r="P77" s="977"/>
      <c r="Q77" s="977"/>
    </row>
    <row r="78" spans="1:29" ht="29.25" customHeight="1">
      <c r="B78" s="1623" t="s">
        <v>1852</v>
      </c>
      <c r="C78" s="1624"/>
      <c r="D78" s="1625"/>
      <c r="E78" s="1625"/>
      <c r="F78" s="1626"/>
      <c r="G78" s="1632" t="s">
        <v>2373</v>
      </c>
      <c r="H78" s="1633"/>
      <c r="I78" s="1633"/>
      <c r="J78" s="1633"/>
      <c r="K78" s="1634"/>
      <c r="L78" s="572"/>
      <c r="M78" s="572"/>
      <c r="N78" s="572"/>
      <c r="O78" s="572"/>
      <c r="P78" s="572"/>
      <c r="Q78" s="572"/>
    </row>
    <row r="79" spans="1:29" ht="15.75" customHeight="1">
      <c r="B79" s="1623" t="s">
        <v>1718</v>
      </c>
      <c r="C79" s="1624"/>
      <c r="D79" s="1625"/>
      <c r="E79" s="1625"/>
      <c r="F79" s="1626"/>
      <c r="G79" s="1632">
        <v>3.0000000000000001E-3</v>
      </c>
      <c r="H79" s="1633"/>
      <c r="I79" s="1633"/>
      <c r="J79" s="1633"/>
      <c r="K79" s="1634"/>
      <c r="L79" s="976"/>
      <c r="M79" s="976"/>
      <c r="N79" s="976"/>
      <c r="O79" s="976"/>
      <c r="P79" s="976"/>
      <c r="Q79" s="976"/>
    </row>
    <row r="80" spans="1:29" ht="26.25" customHeight="1">
      <c r="B80" s="1627" t="s">
        <v>1844</v>
      </c>
      <c r="C80" s="1628"/>
      <c r="D80" s="1627"/>
      <c r="E80" s="1627"/>
      <c r="F80" s="1627"/>
      <c r="G80" s="1627"/>
      <c r="H80" s="1627"/>
      <c r="I80" s="1627"/>
      <c r="J80" s="1627"/>
      <c r="K80" s="1627"/>
    </row>
    <row r="82" spans="1:10" ht="38.25" customHeight="1">
      <c r="A82" s="1213"/>
      <c r="B82" s="1213"/>
      <c r="C82" s="1213"/>
      <c r="D82" s="1213"/>
      <c r="E82" s="1213"/>
      <c r="F82" s="1213"/>
      <c r="G82" s="1213"/>
      <c r="H82" s="1213"/>
      <c r="I82" s="1213"/>
      <c r="J82" s="1213"/>
    </row>
    <row r="83" spans="1:10" ht="12.75" customHeight="1">
      <c r="A83" s="836"/>
      <c r="B83" s="1213"/>
      <c r="C83" s="1213"/>
      <c r="D83" s="1213"/>
      <c r="E83" s="1213"/>
      <c r="F83" s="1213"/>
      <c r="G83" s="1213"/>
      <c r="H83" s="1213"/>
      <c r="I83" s="1213"/>
      <c r="J83" s="1213"/>
    </row>
    <row r="84" spans="1:10">
      <c r="A84" s="546"/>
    </row>
    <row r="85" spans="1:10">
      <c r="A85" s="546"/>
    </row>
    <row r="86" spans="1:10">
      <c r="A86" s="546"/>
    </row>
    <row r="88" spans="1:10" ht="27" customHeight="1">
      <c r="A88" s="1213"/>
      <c r="B88" s="1213"/>
      <c r="C88" s="1213"/>
      <c r="D88" s="1213"/>
      <c r="E88" s="1213"/>
      <c r="F88" s="1213"/>
      <c r="G88" s="1213"/>
      <c r="H88" s="1213"/>
      <c r="I88" s="1213"/>
      <c r="J88" s="1213"/>
    </row>
    <row r="89" spans="1:10" ht="12" customHeight="1">
      <c r="A89" s="836"/>
      <c r="B89" s="1213"/>
      <c r="C89" s="1213"/>
      <c r="D89" s="1213"/>
      <c r="E89" s="1213"/>
      <c r="F89" s="1213"/>
      <c r="G89" s="1213"/>
      <c r="H89" s="1213"/>
      <c r="I89" s="1213"/>
      <c r="J89" s="1213"/>
    </row>
    <row r="90" spans="1:10">
      <c r="A90" s="546"/>
    </row>
    <row r="92" spans="1:10" ht="25.5" customHeight="1">
      <c r="A92" s="1213"/>
      <c r="B92" s="1213"/>
      <c r="C92" s="1213"/>
      <c r="D92" s="1213"/>
      <c r="E92" s="1213"/>
      <c r="F92" s="1213"/>
      <c r="G92" s="1213"/>
      <c r="H92" s="1213"/>
      <c r="I92" s="1213"/>
      <c r="J92" s="1213"/>
    </row>
    <row r="93" spans="1:10" ht="13.5" customHeight="1">
      <c r="A93" s="836"/>
      <c r="B93" s="1213"/>
      <c r="C93" s="1213"/>
      <c r="D93" s="1213"/>
      <c r="E93" s="1213"/>
      <c r="F93" s="1213"/>
      <c r="G93" s="1213"/>
      <c r="H93" s="1213"/>
      <c r="I93" s="1213"/>
      <c r="J93" s="1213"/>
    </row>
    <row r="94" spans="1:10">
      <c r="A94" s="836"/>
    </row>
    <row r="95" spans="1:10">
      <c r="A95" s="836"/>
    </row>
    <row r="96" spans="1:10">
      <c r="A96" s="836"/>
    </row>
    <row r="98" spans="1:10" ht="25.5" customHeight="1">
      <c r="A98" s="1213"/>
      <c r="B98" s="1213"/>
      <c r="C98" s="1213"/>
      <c r="D98" s="1213"/>
      <c r="E98" s="1213"/>
      <c r="F98" s="1213"/>
      <c r="G98" s="1213"/>
      <c r="H98" s="1213"/>
      <c r="I98" s="1213"/>
      <c r="J98" s="1213"/>
    </row>
    <row r="99" spans="1:10">
      <c r="A99" s="836"/>
    </row>
    <row r="100" spans="1:10" ht="25.5" customHeight="1">
      <c r="A100" s="836"/>
      <c r="B100" s="1213"/>
      <c r="C100" s="1213"/>
      <c r="D100" s="1213"/>
      <c r="E100" s="1213"/>
      <c r="F100" s="1213"/>
      <c r="G100" s="1213"/>
      <c r="H100" s="1213"/>
      <c r="I100" s="1213"/>
      <c r="J100" s="1213"/>
    </row>
    <row r="101" spans="1:10" ht="15" customHeight="1">
      <c r="A101" s="836"/>
      <c r="B101" s="1213"/>
      <c r="C101" s="1213"/>
      <c r="D101" s="1213"/>
      <c r="E101" s="1213"/>
      <c r="F101" s="1213"/>
      <c r="G101" s="1213"/>
      <c r="H101" s="1213"/>
      <c r="I101" s="1213"/>
      <c r="J101" s="1213"/>
    </row>
    <row r="106" spans="1:10" ht="24" customHeight="1">
      <c r="A106" s="1213"/>
      <c r="B106" s="1213"/>
      <c r="C106" s="1213"/>
      <c r="D106" s="1213"/>
      <c r="E106" s="1213"/>
      <c r="F106" s="1213"/>
      <c r="G106" s="1213"/>
      <c r="H106" s="1213"/>
      <c r="I106" s="1213"/>
      <c r="J106" s="1213"/>
    </row>
    <row r="107" spans="1:10" ht="24" customHeight="1">
      <c r="A107" s="604"/>
      <c r="B107" s="604"/>
      <c r="C107" s="604"/>
      <c r="D107" s="604"/>
      <c r="E107" s="604"/>
      <c r="F107" s="604"/>
      <c r="G107" s="604"/>
      <c r="H107" s="604"/>
      <c r="I107" s="604"/>
      <c r="J107" s="604"/>
    </row>
  </sheetData>
  <mergeCells count="94">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 ref="A53:L53"/>
    <mergeCell ref="A54:L54"/>
    <mergeCell ref="A55:L55"/>
    <mergeCell ref="A56:L56"/>
    <mergeCell ref="A57:L57"/>
    <mergeCell ref="B93:J93"/>
    <mergeCell ref="A98:J98"/>
    <mergeCell ref="B100:J100"/>
    <mergeCell ref="B101:J101"/>
    <mergeCell ref="A106:J106"/>
    <mergeCell ref="B71:F71"/>
    <mergeCell ref="B76:F76"/>
    <mergeCell ref="A63:L63"/>
    <mergeCell ref="A64:L64"/>
    <mergeCell ref="A65:L65"/>
    <mergeCell ref="A66:L66"/>
    <mergeCell ref="A67:L67"/>
    <mergeCell ref="B79:F79"/>
    <mergeCell ref="B72:F72"/>
    <mergeCell ref="B73:F73"/>
    <mergeCell ref="B74:F74"/>
    <mergeCell ref="B75:F75"/>
    <mergeCell ref="A92:J92"/>
    <mergeCell ref="A82:J82"/>
    <mergeCell ref="B83:J83"/>
    <mergeCell ref="A88:J88"/>
    <mergeCell ref="B89:J89"/>
    <mergeCell ref="A1:L1"/>
    <mergeCell ref="A2:L2"/>
    <mergeCell ref="A34:B34"/>
    <mergeCell ref="A29:B29"/>
    <mergeCell ref="A30:B30"/>
    <mergeCell ref="A31:B31"/>
    <mergeCell ref="A32:B32"/>
    <mergeCell ref="A33:B33"/>
    <mergeCell ref="A14:B14"/>
    <mergeCell ref="A16:B16"/>
    <mergeCell ref="A17:B17"/>
    <mergeCell ref="A18:B18"/>
    <mergeCell ref="A28:B28"/>
    <mergeCell ref="A20:L20"/>
    <mergeCell ref="A21:L21"/>
    <mergeCell ref="A22:L22"/>
    <mergeCell ref="A23:L23"/>
    <mergeCell ref="A24:L24"/>
    <mergeCell ref="A25:L25"/>
    <mergeCell ref="A26:L26"/>
    <mergeCell ref="A27:L27"/>
    <mergeCell ref="A4:L4"/>
    <mergeCell ref="A5:L5"/>
    <mergeCell ref="A6:L6"/>
    <mergeCell ref="A7:L7"/>
    <mergeCell ref="A8:L8"/>
    <mergeCell ref="A9:B9"/>
    <mergeCell ref="A10:B10"/>
    <mergeCell ref="A11:B11"/>
    <mergeCell ref="A12:B12"/>
    <mergeCell ref="A13:B13"/>
    <mergeCell ref="A36:L36"/>
    <mergeCell ref="A37:L37"/>
    <mergeCell ref="A38:L38"/>
    <mergeCell ref="A40:L40"/>
    <mergeCell ref="A42:L42"/>
    <mergeCell ref="A43:L43"/>
    <mergeCell ref="A44:L44"/>
    <mergeCell ref="A45:L45"/>
    <mergeCell ref="A46:L46"/>
    <mergeCell ref="A47:L47"/>
    <mergeCell ref="A48:L48"/>
    <mergeCell ref="A49:L49"/>
    <mergeCell ref="A50:L50"/>
    <mergeCell ref="A51:L51"/>
    <mergeCell ref="A52:L52"/>
    <mergeCell ref="A58:L58"/>
    <mergeCell ref="A59:L59"/>
    <mergeCell ref="A60:L60"/>
    <mergeCell ref="A61:L61"/>
    <mergeCell ref="A62:L62"/>
  </mergeCells>
  <pageMargins left="0.25" right="0.25" top="0" bottom="0" header="0" footer="0"/>
  <pageSetup scale="81" orientation="portrait" r:id="rId1"/>
  <rowBreaks count="1" manualBreakCount="1">
    <brk id="40" max="9"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A12" sqref="A12:B12"/>
    </sheetView>
  </sheetViews>
  <sheetFormatPr defaultColWidth="9.140625" defaultRowHeight="12.75"/>
  <cols>
    <col min="1" max="1" width="7.7109375" style="531" customWidth="1"/>
    <col min="2" max="2" width="13.85546875" style="531" customWidth="1"/>
    <col min="3" max="4" width="10.7109375" style="531" customWidth="1"/>
    <col min="5" max="5" width="11.28515625" style="531" customWidth="1"/>
    <col min="6" max="12" width="11.7109375" style="531" customWidth="1"/>
    <col min="13" max="16384" width="9.140625" style="531"/>
  </cols>
  <sheetData>
    <row r="1" spans="1:12" ht="18">
      <c r="A1" s="1369" t="str">
        <f>'COVER PAGE'!A9</f>
        <v>LOCAL GOVERNMENT NAME:</v>
      </c>
      <c r="B1" s="1369"/>
      <c r="C1" s="1369"/>
      <c r="D1" s="1369"/>
      <c r="E1" s="1369"/>
      <c r="F1" s="1369"/>
      <c r="G1" s="1369"/>
      <c r="H1" s="1369"/>
      <c r="I1" s="1369"/>
      <c r="J1" s="1369"/>
      <c r="K1" s="1369"/>
      <c r="L1" s="1369"/>
    </row>
    <row r="2" spans="1:12" ht="18">
      <c r="A2" s="1369" t="str">
        <f>'COVER PAGE'!A30</f>
        <v>FISCAL YEAR ENDING JUNE 30, 2026</v>
      </c>
      <c r="B2" s="1369"/>
      <c r="C2" s="1369"/>
      <c r="D2" s="1369"/>
      <c r="E2" s="1369"/>
      <c r="F2" s="1369"/>
      <c r="G2" s="1369"/>
      <c r="H2" s="1369"/>
      <c r="I2" s="1369"/>
      <c r="J2" s="1369"/>
      <c r="K2" s="1369"/>
      <c r="L2" s="1369"/>
    </row>
    <row r="3" spans="1:12" ht="7.5" customHeight="1">
      <c r="A3" s="1544"/>
      <c r="B3" s="1544"/>
      <c r="C3" s="1544"/>
      <c r="D3" s="1544"/>
      <c r="E3" s="1544"/>
      <c r="F3" s="1544"/>
      <c r="G3" s="1544"/>
      <c r="H3" s="1544"/>
      <c r="I3" s="1544"/>
      <c r="J3" s="1544"/>
      <c r="K3" s="1544"/>
      <c r="L3" s="1544"/>
    </row>
    <row r="4" spans="1:12" ht="15.75">
      <c r="A4" s="1530" t="s">
        <v>1747</v>
      </c>
      <c r="B4" s="1530"/>
      <c r="C4" s="1530"/>
      <c r="D4" s="1530"/>
      <c r="E4" s="1530"/>
      <c r="F4" s="1530"/>
      <c r="G4" s="1530"/>
      <c r="H4" s="1530"/>
      <c r="I4" s="1530"/>
      <c r="J4" s="1530"/>
      <c r="K4" s="1530"/>
      <c r="L4" s="1530"/>
    </row>
    <row r="5" spans="1:12" ht="15.75">
      <c r="A5" s="1530" t="s">
        <v>2039</v>
      </c>
      <c r="B5" s="1530"/>
      <c r="C5" s="1530"/>
      <c r="D5" s="1530"/>
      <c r="E5" s="1530"/>
      <c r="F5" s="1530"/>
      <c r="G5" s="1530"/>
      <c r="H5" s="1530"/>
      <c r="I5" s="1530"/>
      <c r="J5" s="1530"/>
      <c r="K5" s="1530"/>
      <c r="L5" s="1530"/>
    </row>
    <row r="6" spans="1:12" ht="15.75">
      <c r="A6" s="1530" t="s">
        <v>1726</v>
      </c>
      <c r="B6" s="1530"/>
      <c r="C6" s="1530"/>
      <c r="D6" s="1530"/>
      <c r="E6" s="1530"/>
      <c r="F6" s="1530"/>
      <c r="G6" s="1530"/>
      <c r="H6" s="1530"/>
      <c r="I6" s="1530"/>
      <c r="J6" s="1530"/>
      <c r="K6" s="1530"/>
      <c r="L6" s="1530"/>
    </row>
    <row r="7" spans="1:12" ht="15.75">
      <c r="A7" s="1530" t="s">
        <v>1727</v>
      </c>
      <c r="B7" s="1530"/>
      <c r="C7" s="1530"/>
      <c r="D7" s="1530"/>
      <c r="E7" s="1530"/>
      <c r="F7" s="1530"/>
      <c r="G7" s="1530"/>
      <c r="H7" s="1530"/>
      <c r="I7" s="1530"/>
      <c r="J7" s="1530"/>
      <c r="K7" s="1530"/>
      <c r="L7" s="1530"/>
    </row>
    <row r="8" spans="1:12">
      <c r="A8" s="1544" t="s">
        <v>1728</v>
      </c>
      <c r="B8" s="1544"/>
      <c r="C8" s="1544"/>
      <c r="D8" s="1544"/>
      <c r="E8" s="1544"/>
      <c r="F8" s="1544"/>
      <c r="G8" s="1544"/>
      <c r="H8" s="1544"/>
      <c r="I8" s="1544"/>
      <c r="J8" s="1544"/>
      <c r="K8" s="1544"/>
      <c r="L8" s="1544"/>
    </row>
    <row r="9" spans="1:12" ht="4.5" customHeight="1">
      <c r="A9" s="691"/>
      <c r="B9" s="691"/>
      <c r="C9" s="691"/>
      <c r="D9" s="691"/>
      <c r="E9" s="691"/>
      <c r="F9" s="691"/>
      <c r="G9" s="691"/>
      <c r="H9" s="691"/>
      <c r="I9" s="691"/>
      <c r="J9" s="691"/>
      <c r="K9" s="691"/>
    </row>
    <row r="10" spans="1:12">
      <c r="A10" s="1615" t="s">
        <v>1729</v>
      </c>
      <c r="B10" s="1616"/>
      <c r="C10" s="1093">
        <v>2026</v>
      </c>
      <c r="D10" s="830">
        <f t="shared" ref="D10:L10" si="0">C10-1</f>
        <v>2025</v>
      </c>
      <c r="E10" s="830">
        <f t="shared" si="0"/>
        <v>2024</v>
      </c>
      <c r="F10" s="830">
        <f t="shared" si="0"/>
        <v>2023</v>
      </c>
      <c r="G10" s="830">
        <f t="shared" si="0"/>
        <v>2022</v>
      </c>
      <c r="H10" s="830">
        <f t="shared" si="0"/>
        <v>2021</v>
      </c>
      <c r="I10" s="830">
        <f t="shared" si="0"/>
        <v>2020</v>
      </c>
      <c r="J10" s="830">
        <f t="shared" si="0"/>
        <v>2019</v>
      </c>
      <c r="K10" s="830">
        <f t="shared" si="0"/>
        <v>2018</v>
      </c>
      <c r="L10" s="830">
        <f t="shared" si="0"/>
        <v>2017</v>
      </c>
    </row>
    <row r="11" spans="1:12" ht="25.5" customHeight="1">
      <c r="A11" s="1617" t="s">
        <v>1730</v>
      </c>
      <c r="B11" s="1618"/>
      <c r="C11" s="1097">
        <v>2025</v>
      </c>
      <c r="D11" s="837">
        <f t="shared" ref="D11:L11" si="1">C11-1</f>
        <v>2024</v>
      </c>
      <c r="E11" s="837">
        <f t="shared" si="1"/>
        <v>2023</v>
      </c>
      <c r="F11" s="837">
        <f t="shared" si="1"/>
        <v>2022</v>
      </c>
      <c r="G11" s="837">
        <f t="shared" si="1"/>
        <v>2021</v>
      </c>
      <c r="H11" s="837">
        <f t="shared" si="1"/>
        <v>2020</v>
      </c>
      <c r="I11" s="837">
        <f t="shared" si="1"/>
        <v>2019</v>
      </c>
      <c r="J11" s="837">
        <f t="shared" si="1"/>
        <v>2018</v>
      </c>
      <c r="K11" s="837">
        <f t="shared" si="1"/>
        <v>2017</v>
      </c>
      <c r="L11" s="837">
        <f t="shared" si="1"/>
        <v>2016</v>
      </c>
    </row>
    <row r="12" spans="1:12" ht="39.75" customHeight="1">
      <c r="A12" s="1534" t="s">
        <v>2003</v>
      </c>
      <c r="B12" s="1415"/>
      <c r="C12" s="1092"/>
      <c r="D12" s="605"/>
      <c r="E12" s="838"/>
      <c r="F12" s="605"/>
      <c r="G12" s="839"/>
      <c r="H12" s="840"/>
      <c r="I12" s="821"/>
      <c r="J12" s="821"/>
      <c r="K12" s="821"/>
      <c r="L12" s="821"/>
    </row>
    <row r="13" spans="1:12" ht="27.75" customHeight="1">
      <c r="A13" s="1534" t="s">
        <v>1998</v>
      </c>
      <c r="B13" s="1415"/>
      <c r="C13" s="1092"/>
      <c r="D13" s="605"/>
      <c r="E13" s="838"/>
      <c r="F13" s="605"/>
      <c r="G13" s="841"/>
      <c r="H13" s="842"/>
      <c r="I13" s="823"/>
      <c r="J13" s="823"/>
      <c r="K13" s="823"/>
      <c r="L13" s="823"/>
    </row>
    <row r="14" spans="1:12" ht="39" customHeight="1">
      <c r="A14" s="1534" t="s">
        <v>2001</v>
      </c>
      <c r="B14" s="1415"/>
      <c r="C14" s="1092"/>
      <c r="D14" s="605"/>
      <c r="E14" s="838"/>
      <c r="F14" s="605"/>
      <c r="G14" s="841"/>
      <c r="H14" s="842"/>
      <c r="I14" s="823"/>
      <c r="J14" s="823"/>
      <c r="K14" s="823"/>
      <c r="L14" s="823"/>
    </row>
    <row r="15" spans="1:12" ht="20.25" customHeight="1">
      <c r="A15" s="1619" t="s">
        <v>777</v>
      </c>
      <c r="B15" s="1620"/>
      <c r="C15" s="824">
        <f t="shared" ref="C15:J15" si="2">C14+C13</f>
        <v>0</v>
      </c>
      <c r="D15" s="824">
        <f t="shared" si="2"/>
        <v>0</v>
      </c>
      <c r="E15" s="824">
        <f t="shared" si="2"/>
        <v>0</v>
      </c>
      <c r="F15" s="824">
        <f t="shared" si="2"/>
        <v>0</v>
      </c>
      <c r="G15" s="824">
        <f t="shared" si="2"/>
        <v>0</v>
      </c>
      <c r="H15" s="824">
        <f t="shared" si="2"/>
        <v>0</v>
      </c>
      <c r="I15" s="824">
        <f t="shared" si="2"/>
        <v>0</v>
      </c>
      <c r="J15" s="824">
        <f t="shared" si="2"/>
        <v>0</v>
      </c>
      <c r="K15" s="824">
        <f>K14+K13</f>
        <v>0</v>
      </c>
      <c r="L15" s="824">
        <f>L14+L13</f>
        <v>0</v>
      </c>
    </row>
    <row r="16" spans="1:12" ht="7.5" customHeight="1">
      <c r="I16" s="546"/>
      <c r="J16" s="546"/>
      <c r="K16" s="546"/>
      <c r="L16" s="546"/>
    </row>
    <row r="17" spans="1:12" ht="28.5" customHeight="1">
      <c r="A17" s="1534" t="s">
        <v>2367</v>
      </c>
      <c r="B17" s="1415"/>
      <c r="C17" s="1092"/>
      <c r="D17" s="590"/>
      <c r="E17" s="843"/>
      <c r="F17" s="590"/>
      <c r="G17" s="844"/>
      <c r="H17" s="845"/>
      <c r="I17" s="823"/>
      <c r="J17" s="823"/>
      <c r="K17" s="823"/>
      <c r="L17" s="823"/>
    </row>
    <row r="18" spans="1:12" ht="40.5" customHeight="1">
      <c r="A18" s="1534" t="s">
        <v>1731</v>
      </c>
      <c r="B18" s="1415"/>
      <c r="C18" s="1092"/>
      <c r="D18" s="605"/>
      <c r="E18" s="838"/>
      <c r="F18" s="605"/>
      <c r="G18" s="846"/>
      <c r="H18" s="847"/>
      <c r="I18" s="828"/>
      <c r="J18" s="828"/>
      <c r="K18" s="828"/>
      <c r="L18" s="828"/>
    </row>
    <row r="19" spans="1:12" ht="55.5" customHeight="1">
      <c r="A19" s="1534" t="s">
        <v>1732</v>
      </c>
      <c r="B19" s="1415"/>
      <c r="C19" s="1092"/>
      <c r="D19" s="605"/>
      <c r="E19" s="838"/>
      <c r="F19" s="605"/>
      <c r="G19" s="846"/>
      <c r="H19" s="847"/>
      <c r="I19" s="828"/>
      <c r="J19" s="828"/>
      <c r="K19" s="828"/>
      <c r="L19" s="828"/>
    </row>
    <row r="21" spans="1:12">
      <c r="A21" s="1613" t="s">
        <v>2002</v>
      </c>
      <c r="B21" s="1613"/>
      <c r="C21" s="1613"/>
      <c r="D21" s="1613"/>
      <c r="E21" s="1613"/>
      <c r="F21" s="1613"/>
      <c r="G21" s="1613"/>
      <c r="H21" s="1613"/>
      <c r="I21" s="1613"/>
      <c r="J21" s="1613"/>
      <c r="K21" s="1613"/>
      <c r="L21" s="1613"/>
    </row>
    <row r="22" spans="1:12" ht="26.25" customHeight="1">
      <c r="A22" s="1614" t="s">
        <v>2454</v>
      </c>
      <c r="B22" s="1614"/>
      <c r="C22" s="1614"/>
      <c r="D22" s="1614"/>
      <c r="E22" s="1614"/>
      <c r="F22" s="1614"/>
      <c r="G22" s="1614"/>
      <c r="H22" s="1614"/>
      <c r="I22" s="1614"/>
      <c r="J22" s="1614"/>
      <c r="K22" s="1614"/>
      <c r="L22" s="1614"/>
    </row>
    <row r="23" spans="1:12">
      <c r="A23" s="1613" t="s">
        <v>1742</v>
      </c>
      <c r="B23" s="1613"/>
      <c r="C23" s="1613"/>
      <c r="D23" s="1613"/>
      <c r="E23" s="1613"/>
      <c r="F23" s="1613"/>
      <c r="G23" s="1613"/>
      <c r="H23" s="1613"/>
      <c r="I23" s="1613"/>
      <c r="J23" s="1613"/>
      <c r="K23" s="1613"/>
      <c r="L23" s="1613"/>
    </row>
    <row r="24" spans="1:12" ht="7.5" customHeight="1">
      <c r="A24" s="1423"/>
      <c r="B24" s="1423"/>
      <c r="C24" s="1423"/>
      <c r="D24" s="1423"/>
      <c r="E24" s="1423"/>
      <c r="F24" s="1423"/>
      <c r="G24" s="1423"/>
      <c r="H24" s="1423"/>
      <c r="I24" s="1423"/>
      <c r="J24" s="1423"/>
      <c r="K24" s="1423"/>
      <c r="L24" s="1423"/>
    </row>
    <row r="25" spans="1:12" ht="15.75">
      <c r="A25" s="1530" t="str">
        <f>A1</f>
        <v>LOCAL GOVERNMENT NAME:</v>
      </c>
      <c r="B25" s="1530"/>
      <c r="C25" s="1530"/>
      <c r="D25" s="1530"/>
      <c r="E25" s="1530"/>
      <c r="F25" s="1530"/>
      <c r="G25" s="1530"/>
      <c r="H25" s="1530"/>
      <c r="I25" s="1530"/>
      <c r="J25" s="1530"/>
      <c r="K25" s="1530"/>
      <c r="L25" s="1530"/>
    </row>
    <row r="26" spans="1:12" ht="15.75">
      <c r="A26" s="1530" t="s">
        <v>1725</v>
      </c>
      <c r="B26" s="1530"/>
      <c r="C26" s="1530"/>
      <c r="D26" s="1530"/>
      <c r="E26" s="1530"/>
      <c r="F26" s="1530"/>
      <c r="G26" s="1530"/>
      <c r="H26" s="1530"/>
      <c r="I26" s="1530"/>
      <c r="J26" s="1530"/>
      <c r="K26" s="1530"/>
      <c r="L26" s="1530"/>
    </row>
    <row r="27" spans="1:12" ht="15.75">
      <c r="A27" s="1530" t="s">
        <v>1734</v>
      </c>
      <c r="B27" s="1530"/>
      <c r="C27" s="1530"/>
      <c r="D27" s="1530"/>
      <c r="E27" s="1530"/>
      <c r="F27" s="1530"/>
      <c r="G27" s="1530"/>
      <c r="H27" s="1530"/>
      <c r="I27" s="1530"/>
      <c r="J27" s="1530"/>
      <c r="K27" s="1530"/>
      <c r="L27" s="1530"/>
    </row>
    <row r="28" spans="1:12" ht="15.75">
      <c r="A28" s="1530" t="s">
        <v>1727</v>
      </c>
      <c r="B28" s="1530"/>
      <c r="C28" s="1530"/>
      <c r="D28" s="1530"/>
      <c r="E28" s="1530"/>
      <c r="F28" s="1530"/>
      <c r="G28" s="1530"/>
      <c r="H28" s="1530"/>
      <c r="I28" s="1530"/>
      <c r="J28" s="1530"/>
      <c r="K28" s="1530"/>
      <c r="L28" s="1530"/>
    </row>
    <row r="29" spans="1:12">
      <c r="A29" s="1544" t="s">
        <v>1735</v>
      </c>
      <c r="B29" s="1544"/>
      <c r="C29" s="1544"/>
      <c r="D29" s="1544"/>
      <c r="E29" s="1544"/>
      <c r="F29" s="1544"/>
      <c r="G29" s="1544"/>
      <c r="H29" s="1544"/>
      <c r="I29" s="1544"/>
      <c r="J29" s="1544"/>
      <c r="K29" s="1544"/>
      <c r="L29" s="1544"/>
    </row>
    <row r="30" spans="1:12" ht="3" customHeight="1"/>
    <row r="31" spans="1:12" ht="26.25" customHeight="1">
      <c r="A31" s="1621" t="s">
        <v>1736</v>
      </c>
      <c r="B31" s="1622"/>
      <c r="C31" s="1096">
        <v>2026</v>
      </c>
      <c r="D31" s="812">
        <f t="shared" ref="D31:L31" si="3">C31-1</f>
        <v>2025</v>
      </c>
      <c r="E31" s="812">
        <f t="shared" si="3"/>
        <v>2024</v>
      </c>
      <c r="F31" s="812">
        <f t="shared" si="3"/>
        <v>2023</v>
      </c>
      <c r="G31" s="812">
        <f t="shared" si="3"/>
        <v>2022</v>
      </c>
      <c r="H31" s="812">
        <f t="shared" si="3"/>
        <v>2021</v>
      </c>
      <c r="I31" s="812">
        <f t="shared" si="3"/>
        <v>2020</v>
      </c>
      <c r="J31" s="812">
        <f t="shared" si="3"/>
        <v>2019</v>
      </c>
      <c r="K31" s="812">
        <f t="shared" si="3"/>
        <v>2018</v>
      </c>
      <c r="L31" s="812">
        <f t="shared" si="3"/>
        <v>2017</v>
      </c>
    </row>
    <row r="32" spans="1:12" ht="27" customHeight="1">
      <c r="A32" s="1534" t="s">
        <v>1743</v>
      </c>
      <c r="B32" s="1415"/>
      <c r="C32" s="1092"/>
      <c r="D32" s="605"/>
      <c r="E32" s="838"/>
      <c r="F32" s="605"/>
      <c r="G32" s="841"/>
      <c r="H32" s="842"/>
      <c r="I32" s="823"/>
      <c r="J32" s="823"/>
      <c r="K32" s="823"/>
      <c r="L32" s="823"/>
    </row>
    <row r="33" spans="1:12" ht="38.25" customHeight="1">
      <c r="A33" s="1534" t="s">
        <v>1739</v>
      </c>
      <c r="B33" s="1415"/>
      <c r="C33" s="1092"/>
      <c r="D33" s="605"/>
      <c r="E33" s="838"/>
      <c r="F33" s="605"/>
      <c r="G33" s="841"/>
      <c r="H33" s="842"/>
      <c r="I33" s="823"/>
      <c r="J33" s="823"/>
      <c r="K33" s="823"/>
      <c r="L33" s="823"/>
    </row>
    <row r="34" spans="1:12" ht="28.5" customHeight="1">
      <c r="A34" s="1534" t="s">
        <v>1740</v>
      </c>
      <c r="B34" s="1415"/>
      <c r="C34" s="1092"/>
      <c r="D34" s="605"/>
      <c r="E34" s="838"/>
      <c r="F34" s="605"/>
      <c r="G34" s="841"/>
      <c r="H34" s="842"/>
      <c r="I34" s="823"/>
      <c r="J34" s="823"/>
      <c r="K34" s="823"/>
      <c r="L34" s="823"/>
    </row>
    <row r="35" spans="1:12" ht="28.5" customHeight="1">
      <c r="A35" s="1534" t="s">
        <v>2367</v>
      </c>
      <c r="B35" s="1415"/>
      <c r="C35" s="1092"/>
      <c r="D35" s="590"/>
      <c r="E35" s="843"/>
      <c r="F35" s="590"/>
      <c r="G35" s="844"/>
      <c r="H35" s="848"/>
      <c r="I35" s="823"/>
      <c r="J35" s="823"/>
      <c r="K35" s="823"/>
      <c r="L35" s="823"/>
    </row>
    <row r="36" spans="1:12" ht="39" customHeight="1">
      <c r="A36" s="1534" t="s">
        <v>1741</v>
      </c>
      <c r="B36" s="1415"/>
      <c r="C36" s="1092"/>
      <c r="D36" s="605"/>
      <c r="E36" s="838"/>
      <c r="F36" s="605"/>
      <c r="G36" s="849"/>
      <c r="H36" s="850"/>
      <c r="I36" s="828"/>
      <c r="J36" s="828"/>
      <c r="K36" s="828"/>
      <c r="L36" s="828"/>
    </row>
    <row r="37" spans="1:12" ht="8.25" customHeight="1"/>
    <row r="38" spans="1:12" ht="15" customHeight="1">
      <c r="A38" s="1613" t="s">
        <v>2368</v>
      </c>
      <c r="B38" s="1613"/>
      <c r="C38" s="1613"/>
      <c r="D38" s="1613"/>
      <c r="E38" s="1613"/>
      <c r="F38" s="1613"/>
      <c r="G38" s="1613"/>
      <c r="H38" s="1613"/>
      <c r="I38" s="1613"/>
      <c r="J38" s="1613"/>
      <c r="K38" s="1613"/>
      <c r="L38" s="1613"/>
    </row>
    <row r="39" spans="1:12" ht="27" customHeight="1">
      <c r="A39" s="1614" t="s">
        <v>2454</v>
      </c>
      <c r="B39" s="1614"/>
      <c r="C39" s="1614"/>
      <c r="D39" s="1614"/>
      <c r="E39" s="1614"/>
      <c r="F39" s="1614"/>
      <c r="G39" s="1614"/>
      <c r="H39" s="1614"/>
      <c r="I39" s="1614"/>
      <c r="J39" s="1614"/>
      <c r="K39" s="1614"/>
      <c r="L39" s="1614"/>
    </row>
    <row r="40" spans="1:12">
      <c r="A40" s="1613" t="s">
        <v>1742</v>
      </c>
      <c r="B40" s="1613"/>
      <c r="C40" s="1613"/>
      <c r="D40" s="1613"/>
      <c r="E40" s="1613"/>
      <c r="F40" s="1613"/>
      <c r="G40" s="1613"/>
      <c r="H40" s="1613"/>
      <c r="I40" s="1613"/>
      <c r="J40" s="1613"/>
      <c r="K40" s="1613"/>
      <c r="L40" s="1613"/>
    </row>
    <row r="41" spans="1:12">
      <c r="A41" s="1376" t="s">
        <v>3352</v>
      </c>
      <c r="B41" s="1376"/>
      <c r="C41" s="1376"/>
      <c r="D41" s="1376"/>
      <c r="E41" s="1376"/>
      <c r="F41" s="1376"/>
      <c r="G41" s="1376"/>
      <c r="H41" s="1376"/>
      <c r="I41" s="1376"/>
      <c r="J41" s="1376"/>
      <c r="K41" s="1376"/>
      <c r="L41" s="1376"/>
    </row>
    <row r="42" spans="1:12">
      <c r="A42" s="1423"/>
      <c r="B42" s="1423"/>
      <c r="C42" s="1423"/>
      <c r="D42" s="1423"/>
      <c r="E42" s="1423"/>
      <c r="F42" s="1423"/>
      <c r="G42" s="1423"/>
      <c r="H42" s="1423"/>
      <c r="I42" s="1423"/>
      <c r="J42" s="1423"/>
      <c r="K42" s="1423"/>
      <c r="L42" s="1423"/>
    </row>
    <row r="43" spans="1:12">
      <c r="A43" s="1544" t="str">
        <f>A1</f>
        <v>LOCAL GOVERNMENT NAME:</v>
      </c>
      <c r="B43" s="1544"/>
      <c r="C43" s="1544"/>
      <c r="D43" s="1544"/>
      <c r="E43" s="1544"/>
      <c r="F43" s="1544"/>
      <c r="G43" s="1544"/>
      <c r="H43" s="1544"/>
      <c r="I43" s="1544"/>
      <c r="J43" s="1544"/>
      <c r="K43" s="1544"/>
      <c r="L43" s="1544"/>
    </row>
    <row r="44" spans="1:12">
      <c r="A44" s="1544" t="s">
        <v>1717</v>
      </c>
      <c r="B44" s="1544"/>
      <c r="C44" s="1544"/>
      <c r="D44" s="1544"/>
      <c r="E44" s="1544"/>
      <c r="F44" s="1544"/>
      <c r="G44" s="1544"/>
      <c r="H44" s="1544"/>
      <c r="I44" s="1544"/>
      <c r="J44" s="1544"/>
      <c r="K44" s="1544"/>
      <c r="L44" s="1544"/>
    </row>
    <row r="45" spans="1:12">
      <c r="A45" s="1544" t="s">
        <v>3526</v>
      </c>
      <c r="B45" s="1544"/>
      <c r="C45" s="1544"/>
      <c r="D45" s="1544"/>
      <c r="E45" s="1544"/>
      <c r="F45" s="1544"/>
      <c r="G45" s="1544"/>
      <c r="H45" s="1544"/>
      <c r="I45" s="1544"/>
      <c r="J45" s="1544"/>
      <c r="K45" s="1544"/>
      <c r="L45" s="1544"/>
    </row>
    <row r="46" spans="1:12">
      <c r="A46" s="1544">
        <v>82</v>
      </c>
      <c r="B46" s="1544"/>
      <c r="C46" s="1544"/>
      <c r="D46" s="1544"/>
      <c r="E46" s="1544"/>
      <c r="F46" s="1544"/>
      <c r="G46" s="1544"/>
      <c r="H46" s="1544"/>
      <c r="I46" s="1544"/>
      <c r="J46" s="1544"/>
      <c r="K46" s="1544"/>
      <c r="L46" s="1544"/>
    </row>
    <row r="47" spans="1:12">
      <c r="A47" s="1423"/>
      <c r="B47" s="1423"/>
      <c r="C47" s="1423"/>
      <c r="D47" s="1423"/>
      <c r="E47" s="1423"/>
      <c r="F47" s="1423"/>
      <c r="G47" s="1423"/>
      <c r="H47" s="1423"/>
      <c r="I47" s="1423"/>
      <c r="J47" s="1423"/>
      <c r="K47" s="1423"/>
      <c r="L47" s="1423"/>
    </row>
    <row r="48" spans="1:12">
      <c r="A48" s="1485" t="s">
        <v>1951</v>
      </c>
      <c r="B48" s="1485"/>
      <c r="C48" s="1485"/>
      <c r="D48" s="1485"/>
      <c r="E48" s="1485"/>
      <c r="F48" s="1485"/>
      <c r="G48" s="1485"/>
      <c r="H48" s="1485"/>
      <c r="I48" s="1485"/>
      <c r="J48" s="1485"/>
      <c r="K48" s="1485"/>
      <c r="L48" s="1485"/>
    </row>
    <row r="49" spans="1:12" ht="13.5" customHeight="1">
      <c r="A49" s="1635" t="s">
        <v>1964</v>
      </c>
      <c r="B49" s="1635"/>
      <c r="C49" s="1635"/>
      <c r="D49" s="1635"/>
      <c r="E49" s="1635"/>
      <c r="F49" s="1635"/>
      <c r="G49" s="1635"/>
      <c r="H49" s="1635"/>
      <c r="I49" s="1635"/>
      <c r="J49" s="1635"/>
      <c r="K49" s="1635"/>
      <c r="L49" s="1635"/>
    </row>
    <row r="50" spans="1:12">
      <c r="A50" s="1423"/>
      <c r="B50" s="1423"/>
      <c r="C50" s="1423"/>
      <c r="D50" s="1423"/>
      <c r="E50" s="1423"/>
      <c r="F50" s="1423"/>
      <c r="G50" s="1423"/>
      <c r="H50" s="1423"/>
      <c r="I50" s="1423"/>
      <c r="J50" s="1423"/>
      <c r="K50" s="1423"/>
      <c r="L50" s="1423"/>
    </row>
    <row r="51" spans="1:12">
      <c r="A51" s="1647">
        <v>2017</v>
      </c>
      <c r="B51" s="1647"/>
      <c r="C51" s="1647"/>
      <c r="D51" s="1647"/>
      <c r="E51" s="1647"/>
      <c r="F51" s="1647"/>
      <c r="G51" s="1647"/>
      <c r="H51" s="1647"/>
      <c r="I51" s="1647"/>
      <c r="J51" s="1647"/>
      <c r="K51" s="1647"/>
      <c r="L51" s="1647"/>
    </row>
    <row r="52" spans="1:12" ht="15" customHeight="1">
      <c r="A52" s="1485" t="s">
        <v>2069</v>
      </c>
      <c r="B52" s="1485"/>
      <c r="C52" s="1485"/>
      <c r="D52" s="1485"/>
      <c r="E52" s="1485"/>
      <c r="F52" s="1485"/>
      <c r="G52" s="1485"/>
      <c r="H52" s="1485"/>
      <c r="I52" s="1485"/>
      <c r="J52" s="1485"/>
      <c r="K52" s="1485"/>
      <c r="L52" s="1485"/>
    </row>
    <row r="53" spans="1:12" ht="24.75" customHeight="1">
      <c r="A53" s="1644" t="s">
        <v>1965</v>
      </c>
      <c r="B53" s="1644"/>
      <c r="C53" s="1644"/>
      <c r="D53" s="1644"/>
      <c r="E53" s="1644"/>
      <c r="F53" s="1644"/>
      <c r="G53" s="1644"/>
      <c r="H53" s="1644"/>
      <c r="I53" s="1644"/>
      <c r="J53" s="1644"/>
      <c r="K53" s="1644"/>
      <c r="L53" s="1644"/>
    </row>
    <row r="54" spans="1:12" ht="15" customHeight="1">
      <c r="A54" s="1640" t="s">
        <v>2070</v>
      </c>
      <c r="B54" s="1640"/>
      <c r="C54" s="1640"/>
      <c r="D54" s="1640"/>
      <c r="E54" s="1640"/>
      <c r="F54" s="1640"/>
      <c r="G54" s="1640"/>
      <c r="H54" s="1640"/>
      <c r="I54" s="1640"/>
      <c r="J54" s="1640"/>
      <c r="K54" s="1640"/>
      <c r="L54" s="1640"/>
    </row>
    <row r="55" spans="1:12">
      <c r="A55" s="1645" t="s">
        <v>1968</v>
      </c>
      <c r="B55" s="1645"/>
      <c r="C55" s="1645"/>
      <c r="D55" s="1645"/>
      <c r="E55" s="1645"/>
      <c r="F55" s="1645"/>
      <c r="G55" s="1645"/>
      <c r="H55" s="1645"/>
      <c r="I55" s="1645"/>
      <c r="J55" s="1645"/>
      <c r="K55" s="1645"/>
      <c r="L55" s="1645"/>
    </row>
    <row r="56" spans="1:12" ht="27" customHeight="1">
      <c r="A56" s="1646" t="s">
        <v>1969</v>
      </c>
      <c r="B56" s="1646"/>
      <c r="C56" s="1646"/>
      <c r="D56" s="1646"/>
      <c r="E56" s="1646"/>
      <c r="F56" s="1646"/>
      <c r="G56" s="1646"/>
      <c r="H56" s="1646"/>
      <c r="I56" s="1646"/>
      <c r="J56" s="1646"/>
      <c r="K56" s="1646"/>
      <c r="L56" s="1646"/>
    </row>
    <row r="57" spans="1:12" ht="18">
      <c r="A57" s="1640" t="s">
        <v>2071</v>
      </c>
      <c r="B57" s="1640"/>
      <c r="C57" s="1640"/>
      <c r="D57" s="1640"/>
      <c r="E57" s="1640"/>
      <c r="F57" s="1640"/>
      <c r="G57" s="1640"/>
      <c r="H57" s="1640"/>
      <c r="I57" s="1640"/>
      <c r="J57" s="1640"/>
      <c r="K57" s="1640"/>
      <c r="L57" s="1640"/>
    </row>
    <row r="58" spans="1:12">
      <c r="A58" s="1642" t="s">
        <v>1970</v>
      </c>
      <c r="B58" s="1642"/>
      <c r="C58" s="1642"/>
      <c r="D58" s="1642"/>
      <c r="E58" s="1642"/>
      <c r="F58" s="1642"/>
      <c r="G58" s="1642"/>
      <c r="H58" s="1642"/>
      <c r="I58" s="1642"/>
      <c r="J58" s="1642"/>
      <c r="K58" s="1642"/>
      <c r="L58" s="1642"/>
    </row>
    <row r="59" spans="1:12">
      <c r="A59" s="1642" t="s">
        <v>1971</v>
      </c>
      <c r="B59" s="1642"/>
      <c r="C59" s="1642"/>
      <c r="D59" s="1642"/>
      <c r="E59" s="1642"/>
      <c r="F59" s="1642"/>
      <c r="G59" s="1642"/>
      <c r="H59" s="1642"/>
      <c r="I59" s="1642"/>
      <c r="J59" s="1642"/>
      <c r="K59" s="1642"/>
      <c r="L59" s="1642"/>
    </row>
    <row r="60" spans="1:12" ht="26.25" customHeight="1">
      <c r="A60" s="1639" t="s">
        <v>1972</v>
      </c>
      <c r="B60" s="1639"/>
      <c r="C60" s="1639"/>
      <c r="D60" s="1639"/>
      <c r="E60" s="1639"/>
      <c r="F60" s="1639"/>
      <c r="G60" s="1639"/>
      <c r="H60" s="1639"/>
      <c r="I60" s="1639"/>
      <c r="J60" s="1639"/>
      <c r="K60" s="1639"/>
      <c r="L60" s="1639"/>
    </row>
    <row r="61" spans="1:12" ht="12.75" customHeight="1">
      <c r="A61" s="1640" t="s">
        <v>2072</v>
      </c>
      <c r="B61" s="1640"/>
      <c r="C61" s="1640"/>
      <c r="D61" s="1640"/>
      <c r="E61" s="1640"/>
      <c r="F61" s="1640"/>
      <c r="G61" s="1640"/>
      <c r="H61" s="1640"/>
      <c r="I61" s="1640"/>
      <c r="J61" s="1640"/>
      <c r="K61" s="1640"/>
      <c r="L61" s="1640"/>
    </row>
    <row r="62" spans="1:12">
      <c r="A62" s="1642" t="s">
        <v>1973</v>
      </c>
      <c r="B62" s="1642"/>
      <c r="C62" s="1642"/>
      <c r="D62" s="1642"/>
      <c r="E62" s="1642"/>
      <c r="F62" s="1642"/>
      <c r="G62" s="1642"/>
      <c r="H62" s="1642"/>
      <c r="I62" s="1642"/>
      <c r="J62" s="1642"/>
      <c r="K62" s="1642"/>
      <c r="L62" s="1642"/>
    </row>
    <row r="63" spans="1:12" ht="27.75" customHeight="1">
      <c r="A63" s="1639" t="s">
        <v>1987</v>
      </c>
      <c r="B63" s="1639"/>
      <c r="C63" s="1639"/>
      <c r="D63" s="1639"/>
      <c r="E63" s="1639"/>
      <c r="F63" s="1639"/>
      <c r="G63" s="1639"/>
      <c r="H63" s="1639"/>
      <c r="I63" s="1639"/>
      <c r="J63" s="1639"/>
      <c r="K63" s="1639"/>
      <c r="L63" s="1639"/>
    </row>
    <row r="64" spans="1:12">
      <c r="A64" s="1637"/>
      <c r="B64" s="1637"/>
      <c r="C64" s="1637"/>
      <c r="D64" s="1637"/>
      <c r="E64" s="1637"/>
      <c r="F64" s="1637"/>
      <c r="G64" s="1637"/>
      <c r="H64" s="1637"/>
      <c r="I64" s="1637"/>
      <c r="J64" s="1637"/>
      <c r="K64" s="1637"/>
      <c r="L64" s="1637"/>
    </row>
    <row r="65" spans="1:12">
      <c r="A65" s="1485" t="s">
        <v>2073</v>
      </c>
      <c r="B65" s="1485"/>
      <c r="C65" s="1485"/>
      <c r="D65" s="1485"/>
      <c r="E65" s="1485"/>
      <c r="F65" s="1485"/>
      <c r="G65" s="1485"/>
      <c r="H65" s="1485"/>
      <c r="I65" s="1485"/>
      <c r="J65" s="1485"/>
      <c r="K65" s="1485"/>
      <c r="L65" s="1485"/>
    </row>
    <row r="66" spans="1:12" ht="27" customHeight="1">
      <c r="A66" s="1644" t="s">
        <v>1966</v>
      </c>
      <c r="B66" s="1644"/>
      <c r="C66" s="1644"/>
      <c r="D66" s="1644"/>
      <c r="E66" s="1644"/>
      <c r="F66" s="1644"/>
      <c r="G66" s="1644"/>
      <c r="H66" s="1644"/>
      <c r="I66" s="1644"/>
      <c r="J66" s="1644"/>
      <c r="K66" s="1644"/>
      <c r="L66" s="1644"/>
    </row>
    <row r="67" spans="1:12" ht="25.5" customHeight="1">
      <c r="A67" s="1636" t="s">
        <v>2074</v>
      </c>
      <c r="B67" s="1636"/>
      <c r="C67" s="1636"/>
      <c r="D67" s="1636"/>
      <c r="E67" s="1636"/>
      <c r="F67" s="1636"/>
      <c r="G67" s="1636"/>
      <c r="H67" s="1636"/>
      <c r="I67" s="1636"/>
      <c r="J67" s="1636"/>
      <c r="K67" s="1636"/>
      <c r="L67" s="1636"/>
    </row>
    <row r="68" spans="1:12">
      <c r="A68" s="1641" t="s">
        <v>1974</v>
      </c>
      <c r="B68" s="1641"/>
      <c r="C68" s="1641"/>
      <c r="D68" s="1641"/>
      <c r="E68" s="1641"/>
      <c r="F68" s="1641"/>
      <c r="G68" s="1641"/>
      <c r="H68" s="1641"/>
      <c r="I68" s="1641"/>
      <c r="J68" s="1641"/>
      <c r="K68" s="1641"/>
      <c r="L68" s="1641"/>
    </row>
    <row r="69" spans="1:12">
      <c r="A69" s="1641" t="s">
        <v>1975</v>
      </c>
      <c r="B69" s="1641"/>
      <c r="C69" s="1641"/>
      <c r="D69" s="1641"/>
      <c r="E69" s="1641"/>
      <c r="F69" s="1641"/>
      <c r="G69" s="1641"/>
      <c r="H69" s="1641"/>
      <c r="I69" s="1641"/>
      <c r="J69" s="1641"/>
      <c r="K69" s="1641"/>
      <c r="L69" s="1641"/>
    </row>
    <row r="70" spans="1:12" ht="24" customHeight="1">
      <c r="A70" s="1643" t="s">
        <v>1976</v>
      </c>
      <c r="B70" s="1643"/>
      <c r="C70" s="1643"/>
      <c r="D70" s="1643"/>
      <c r="E70" s="1643"/>
      <c r="F70" s="1643"/>
      <c r="G70" s="1643"/>
      <c r="H70" s="1643"/>
      <c r="I70" s="1643"/>
      <c r="J70" s="1643"/>
      <c r="K70" s="1643"/>
      <c r="L70" s="1643"/>
    </row>
    <row r="71" spans="1:12" ht="24.75" customHeight="1">
      <c r="A71" s="1643" t="s">
        <v>1977</v>
      </c>
      <c r="B71" s="1643"/>
      <c r="C71" s="1643"/>
      <c r="D71" s="1643"/>
      <c r="E71" s="1643"/>
      <c r="F71" s="1643"/>
      <c r="G71" s="1643"/>
      <c r="H71" s="1643"/>
      <c r="I71" s="1643"/>
      <c r="J71" s="1643"/>
      <c r="K71" s="1643"/>
      <c r="L71" s="1643"/>
    </row>
    <row r="72" spans="1:12" ht="26.25" customHeight="1">
      <c r="A72" s="1636" t="s">
        <v>2075</v>
      </c>
      <c r="B72" s="1636"/>
      <c r="C72" s="1636"/>
      <c r="D72" s="1636"/>
      <c r="E72" s="1636"/>
      <c r="F72" s="1636"/>
      <c r="G72" s="1636"/>
      <c r="H72" s="1636"/>
      <c r="I72" s="1636"/>
      <c r="J72" s="1636"/>
      <c r="K72" s="1636"/>
      <c r="L72" s="1636"/>
    </row>
    <row r="73" spans="1:12">
      <c r="A73" s="1641" t="s">
        <v>1978</v>
      </c>
      <c r="B73" s="1641"/>
      <c r="C73" s="1641"/>
      <c r="D73" s="1641"/>
      <c r="E73" s="1641"/>
      <c r="F73" s="1641"/>
      <c r="G73" s="1641"/>
      <c r="H73" s="1641"/>
      <c r="I73" s="1641"/>
      <c r="J73" s="1641"/>
      <c r="K73" s="1641"/>
      <c r="L73" s="1641"/>
    </row>
    <row r="74" spans="1:12">
      <c r="A74" s="1641" t="s">
        <v>1979</v>
      </c>
      <c r="B74" s="1641"/>
      <c r="C74" s="1641"/>
      <c r="D74" s="1641"/>
      <c r="E74" s="1641"/>
      <c r="F74" s="1641"/>
      <c r="G74" s="1641"/>
      <c r="H74" s="1641"/>
      <c r="I74" s="1641"/>
      <c r="J74" s="1641"/>
      <c r="K74" s="1641"/>
      <c r="L74" s="1641"/>
    </row>
    <row r="75" spans="1:12">
      <c r="A75" s="1642" t="s">
        <v>1980</v>
      </c>
      <c r="B75" s="1642"/>
      <c r="C75" s="1642"/>
      <c r="D75" s="1642"/>
      <c r="E75" s="1642"/>
      <c r="F75" s="1642"/>
      <c r="G75" s="1642"/>
      <c r="H75" s="1642"/>
      <c r="I75" s="1642"/>
      <c r="J75" s="1642"/>
      <c r="K75" s="1642"/>
      <c r="L75" s="1642"/>
    </row>
    <row r="76" spans="1:12" ht="25.5" customHeight="1">
      <c r="A76" s="1639" t="s">
        <v>1981</v>
      </c>
      <c r="B76" s="1639"/>
      <c r="C76" s="1639"/>
      <c r="D76" s="1639"/>
      <c r="E76" s="1639"/>
      <c r="F76" s="1639"/>
      <c r="G76" s="1639"/>
      <c r="H76" s="1639"/>
      <c r="I76" s="1639"/>
      <c r="J76" s="1639"/>
      <c r="K76" s="1639"/>
      <c r="L76" s="1639"/>
    </row>
    <row r="77" spans="1:12" ht="12.75" customHeight="1">
      <c r="A77" s="1643" t="s">
        <v>1982</v>
      </c>
      <c r="B77" s="1643"/>
      <c r="C77" s="1643"/>
      <c r="D77" s="1643"/>
      <c r="E77" s="1643"/>
      <c r="F77" s="1643"/>
      <c r="G77" s="1643"/>
      <c r="H77" s="1643"/>
      <c r="I77" s="1643"/>
      <c r="J77" s="1643"/>
      <c r="K77" s="1643"/>
      <c r="L77" s="1643"/>
    </row>
    <row r="78" spans="1:12">
      <c r="A78" s="1642" t="s">
        <v>1983</v>
      </c>
      <c r="B78" s="1642"/>
      <c r="C78" s="1642"/>
      <c r="D78" s="1642"/>
      <c r="E78" s="1642"/>
      <c r="F78" s="1642"/>
      <c r="G78" s="1642"/>
      <c r="H78" s="1642"/>
      <c r="I78" s="1642"/>
      <c r="J78" s="1642"/>
      <c r="K78" s="1642"/>
      <c r="L78" s="1642"/>
    </row>
    <row r="79" spans="1:12" ht="12.75" customHeight="1">
      <c r="A79" s="1639" t="s">
        <v>1984</v>
      </c>
      <c r="B79" s="1639"/>
      <c r="C79" s="1639"/>
      <c r="D79" s="1639"/>
      <c r="E79" s="1639"/>
      <c r="F79" s="1639"/>
      <c r="G79" s="1639"/>
      <c r="H79" s="1639"/>
      <c r="I79" s="1639"/>
      <c r="J79" s="1639"/>
      <c r="K79" s="1639"/>
      <c r="L79" s="1639"/>
    </row>
    <row r="80" spans="1:12" ht="15.75" customHeight="1">
      <c r="A80" s="1640" t="s">
        <v>2076</v>
      </c>
      <c r="B80" s="1640"/>
      <c r="C80" s="1640"/>
      <c r="D80" s="1640"/>
      <c r="E80" s="1640"/>
      <c r="F80" s="1640"/>
      <c r="G80" s="1640"/>
      <c r="H80" s="1640"/>
      <c r="I80" s="1640"/>
      <c r="J80" s="1640"/>
      <c r="K80" s="1640"/>
      <c r="L80" s="1640"/>
    </row>
    <row r="81" spans="1:21" ht="12.75" customHeight="1">
      <c r="A81" s="1635"/>
      <c r="B81" s="1635"/>
      <c r="C81" s="1635"/>
      <c r="D81" s="1635"/>
      <c r="E81" s="1635"/>
      <c r="F81" s="1635"/>
      <c r="G81" s="1635"/>
      <c r="H81" s="1635"/>
      <c r="I81" s="1635"/>
      <c r="J81" s="1635"/>
      <c r="K81" s="1635"/>
      <c r="L81" s="1635"/>
    </row>
    <row r="82" spans="1:21">
      <c r="A82" s="1485" t="s">
        <v>1954</v>
      </c>
      <c r="B82" s="1485"/>
      <c r="C82" s="1485"/>
      <c r="D82" s="1485"/>
      <c r="E82" s="1485"/>
      <c r="F82" s="1485"/>
      <c r="G82" s="1485"/>
      <c r="H82" s="1485"/>
      <c r="I82" s="1485"/>
      <c r="J82" s="1485"/>
      <c r="K82" s="1485"/>
      <c r="L82" s="1485"/>
    </row>
    <row r="83" spans="1:21" ht="25.5" customHeight="1">
      <c r="A83" s="1636" t="s">
        <v>2077</v>
      </c>
      <c r="B83" s="1636"/>
      <c r="C83" s="1636"/>
      <c r="D83" s="1636"/>
      <c r="E83" s="1636"/>
      <c r="F83" s="1636"/>
      <c r="G83" s="1636"/>
      <c r="H83" s="1636"/>
      <c r="I83" s="1636"/>
      <c r="J83" s="1636"/>
      <c r="K83" s="1636"/>
      <c r="L83" s="1636"/>
    </row>
    <row r="84" spans="1:21" ht="27" customHeight="1">
      <c r="A84" s="1636" t="s">
        <v>2078</v>
      </c>
      <c r="B84" s="1636"/>
      <c r="C84" s="1636"/>
      <c r="D84" s="1636"/>
      <c r="E84" s="1636"/>
      <c r="F84" s="1636"/>
      <c r="G84" s="1636"/>
      <c r="H84" s="1636"/>
      <c r="I84" s="1636"/>
      <c r="J84" s="1636"/>
      <c r="K84" s="1636"/>
      <c r="L84" s="1636"/>
    </row>
    <row r="85" spans="1:21" ht="12.75" customHeight="1">
      <c r="A85" s="1636" t="s">
        <v>2079</v>
      </c>
      <c r="B85" s="1636"/>
      <c r="C85" s="1636"/>
      <c r="D85" s="1636"/>
      <c r="E85" s="1636"/>
      <c r="F85" s="1636"/>
      <c r="G85" s="1636"/>
      <c r="H85" s="1636"/>
      <c r="I85" s="1636"/>
      <c r="J85" s="1636"/>
      <c r="K85" s="1636"/>
      <c r="L85" s="1636"/>
    </row>
    <row r="86" spans="1:21" ht="12.75" customHeight="1">
      <c r="A86" s="1637"/>
      <c r="B86" s="1637"/>
      <c r="C86" s="1637"/>
      <c r="D86" s="1637"/>
      <c r="E86" s="1637"/>
      <c r="F86" s="1637"/>
      <c r="G86" s="1637"/>
      <c r="H86" s="1637"/>
      <c r="I86" s="1637"/>
      <c r="J86" s="1637"/>
      <c r="K86" s="1637"/>
      <c r="L86" s="1637"/>
    </row>
    <row r="87" spans="1:21">
      <c r="A87" s="1485" t="s">
        <v>1967</v>
      </c>
      <c r="B87" s="1485"/>
      <c r="C87" s="1485"/>
      <c r="D87" s="1485"/>
      <c r="E87" s="1485"/>
      <c r="F87" s="1485"/>
      <c r="G87" s="1485"/>
      <c r="H87" s="1485"/>
      <c r="I87" s="1485"/>
      <c r="J87" s="1485"/>
      <c r="K87" s="1485"/>
      <c r="L87" s="1485"/>
    </row>
    <row r="88" spans="1:21" ht="12.75" customHeight="1">
      <c r="A88" s="1638" t="s">
        <v>2080</v>
      </c>
      <c r="B88" s="1638"/>
      <c r="C88" s="1638"/>
      <c r="D88" s="1638"/>
      <c r="E88" s="1638"/>
      <c r="F88" s="1638"/>
      <c r="G88" s="1638"/>
      <c r="H88" s="1638"/>
      <c r="I88" s="1638"/>
      <c r="J88" s="1638"/>
      <c r="K88" s="1638"/>
      <c r="L88" s="1638"/>
    </row>
    <row r="89" spans="1:21">
      <c r="A89" s="1635"/>
      <c r="B89" s="1635"/>
      <c r="C89" s="1635"/>
      <c r="D89" s="1635"/>
      <c r="E89" s="1635"/>
      <c r="F89" s="1635"/>
      <c r="G89" s="1635"/>
      <c r="H89" s="1635"/>
      <c r="I89" s="1635"/>
      <c r="J89" s="1635"/>
      <c r="K89" s="1635"/>
      <c r="L89" s="1635"/>
    </row>
    <row r="90" spans="1:21">
      <c r="A90" s="1485" t="s">
        <v>1955</v>
      </c>
      <c r="B90" s="1485"/>
      <c r="C90" s="1485"/>
      <c r="D90" s="1485"/>
      <c r="E90" s="1485"/>
      <c r="F90" s="1485"/>
      <c r="G90" s="1485"/>
      <c r="H90" s="1485"/>
      <c r="I90" s="1485"/>
      <c r="J90" s="1485"/>
      <c r="K90" s="1485"/>
      <c r="L90" s="1485"/>
    </row>
    <row r="91" spans="1:21" ht="26.25" customHeight="1">
      <c r="A91" s="1213" t="s">
        <v>2081</v>
      </c>
      <c r="B91" s="1213"/>
      <c r="C91" s="1213"/>
      <c r="D91" s="1213"/>
      <c r="E91" s="1213"/>
      <c r="F91" s="1213"/>
      <c r="G91" s="1213"/>
      <c r="H91" s="1213"/>
      <c r="I91" s="1213"/>
      <c r="J91" s="1213"/>
      <c r="K91" s="1213"/>
      <c r="L91" s="1213"/>
    </row>
    <row r="92" spans="1:21" ht="12.75" customHeight="1">
      <c r="A92" s="1372"/>
      <c r="B92" s="1372"/>
      <c r="C92" s="1372"/>
      <c r="D92" s="1372"/>
      <c r="E92" s="1372"/>
      <c r="F92" s="1372"/>
      <c r="G92" s="1372"/>
      <c r="H92" s="1372"/>
      <c r="I92" s="1372"/>
      <c r="J92" s="1372"/>
      <c r="K92" s="1372"/>
      <c r="L92" s="1372"/>
    </row>
    <row r="93" spans="1:21" ht="43.5" customHeight="1">
      <c r="A93" s="1213" t="s">
        <v>2376</v>
      </c>
      <c r="B93" s="1213"/>
      <c r="C93" s="1213"/>
      <c r="D93" s="1213"/>
      <c r="E93" s="1213"/>
      <c r="F93" s="1213"/>
      <c r="G93" s="1213"/>
      <c r="H93" s="1213"/>
      <c r="I93" s="1213"/>
      <c r="J93" s="1213"/>
      <c r="K93" s="1213"/>
      <c r="L93" s="1213"/>
      <c r="M93" s="598"/>
      <c r="N93" s="598"/>
      <c r="O93" s="598"/>
      <c r="P93" s="598"/>
      <c r="Q93" s="598"/>
      <c r="R93" s="598"/>
      <c r="S93" s="598"/>
      <c r="T93" s="598"/>
      <c r="U93" s="598"/>
    </row>
    <row r="94" spans="1:21" ht="15" customHeight="1">
      <c r="A94" s="604"/>
      <c r="B94" s="604"/>
      <c r="C94" s="604"/>
      <c r="D94" s="604"/>
      <c r="E94" s="604"/>
      <c r="F94" s="604"/>
      <c r="G94" s="604"/>
      <c r="H94" s="604"/>
      <c r="I94" s="604"/>
      <c r="J94" s="604"/>
      <c r="K94" s="604"/>
      <c r="L94" s="598"/>
      <c r="M94" s="598"/>
      <c r="N94" s="598"/>
      <c r="O94" s="598"/>
      <c r="P94" s="598"/>
      <c r="Q94" s="598"/>
      <c r="R94" s="598"/>
      <c r="S94" s="598"/>
      <c r="T94" s="598"/>
      <c r="U94" s="598"/>
    </row>
    <row r="95" spans="1:21" ht="14.25" customHeight="1">
      <c r="B95" s="1534" t="s">
        <v>1719</v>
      </c>
      <c r="C95" s="1648"/>
      <c r="D95" s="1415"/>
      <c r="E95" s="1415"/>
      <c r="F95" s="1415"/>
      <c r="G95" s="1535"/>
      <c r="H95" s="1652">
        <v>3.5000000000000003E-2</v>
      </c>
      <c r="I95" s="1415"/>
      <c r="J95" s="1415"/>
      <c r="K95" s="1535"/>
      <c r="L95" s="598"/>
      <c r="M95" s="598"/>
      <c r="N95" s="598"/>
      <c r="O95" s="598"/>
      <c r="P95" s="598"/>
      <c r="Q95" s="598"/>
      <c r="R95" s="598"/>
      <c r="S95" s="598"/>
      <c r="T95" s="598"/>
      <c r="U95" s="598"/>
    </row>
    <row r="96" spans="1:21" ht="12.75" customHeight="1">
      <c r="B96" s="1534" t="s">
        <v>1845</v>
      </c>
      <c r="C96" s="1648"/>
      <c r="D96" s="1415"/>
      <c r="E96" s="1415"/>
      <c r="F96" s="1415"/>
      <c r="G96" s="1535"/>
      <c r="H96" s="1649">
        <v>7.6499999999999999E-2</v>
      </c>
      <c r="I96" s="1650"/>
      <c r="J96" s="1650"/>
      <c r="K96" s="1651"/>
      <c r="L96" s="598"/>
      <c r="M96" s="598"/>
      <c r="N96" s="598"/>
      <c r="O96" s="598"/>
      <c r="P96" s="598"/>
      <c r="Q96" s="598"/>
      <c r="R96" s="598"/>
      <c r="S96" s="598"/>
      <c r="T96" s="598"/>
      <c r="U96" s="598"/>
    </row>
    <row r="97" spans="1:15" ht="15.75" customHeight="1">
      <c r="B97" s="1534" t="s">
        <v>1846</v>
      </c>
      <c r="C97" s="1648"/>
      <c r="D97" s="1415"/>
      <c r="E97" s="1415"/>
      <c r="F97" s="1415"/>
      <c r="G97" s="1535"/>
      <c r="H97" s="1649">
        <v>2.75E-2</v>
      </c>
      <c r="I97" s="1650"/>
      <c r="J97" s="1650"/>
      <c r="K97" s="1651"/>
      <c r="L97" s="851"/>
      <c r="M97" s="851"/>
      <c r="N97" s="851"/>
      <c r="O97" s="851"/>
    </row>
    <row r="98" spans="1:15" ht="12.75" customHeight="1">
      <c r="B98" s="1534" t="s">
        <v>1847</v>
      </c>
      <c r="C98" s="1648"/>
      <c r="D98" s="1415"/>
      <c r="E98" s="1415"/>
      <c r="F98" s="1415"/>
      <c r="G98" s="1535"/>
      <c r="H98" s="1534" t="s">
        <v>1853</v>
      </c>
      <c r="I98" s="1415"/>
      <c r="J98" s="1415"/>
      <c r="K98" s="1535"/>
      <c r="L98" s="851"/>
      <c r="M98" s="851"/>
      <c r="N98" s="851"/>
      <c r="O98" s="851"/>
    </row>
    <row r="99" spans="1:15" ht="12.75" customHeight="1">
      <c r="B99" s="1534" t="s">
        <v>1720</v>
      </c>
      <c r="C99" s="1648"/>
      <c r="D99" s="1415"/>
      <c r="E99" s="1415"/>
      <c r="F99" s="1415"/>
      <c r="G99" s="1535"/>
      <c r="H99" s="1534" t="s">
        <v>1849</v>
      </c>
      <c r="I99" s="1415"/>
      <c r="J99" s="1415"/>
      <c r="K99" s="1535"/>
      <c r="L99" s="851"/>
      <c r="M99" s="851"/>
      <c r="N99" s="851"/>
      <c r="O99" s="851"/>
    </row>
    <row r="100" spans="1:15" ht="15.75" customHeight="1">
      <c r="B100" s="1534" t="s">
        <v>1722</v>
      </c>
      <c r="C100" s="1648"/>
      <c r="D100" s="1415"/>
      <c r="E100" s="1415"/>
      <c r="F100" s="1415"/>
      <c r="G100" s="1535"/>
      <c r="H100" s="1534" t="s">
        <v>1850</v>
      </c>
      <c r="I100" s="1415"/>
      <c r="J100" s="1415"/>
      <c r="K100" s="1535"/>
      <c r="L100" s="852"/>
      <c r="M100" s="852"/>
      <c r="N100" s="852"/>
      <c r="O100" s="852"/>
    </row>
    <row r="101" spans="1:15" ht="15.75" customHeight="1">
      <c r="B101" s="1534" t="s">
        <v>1723</v>
      </c>
      <c r="C101" s="1648"/>
      <c r="D101" s="1415"/>
      <c r="E101" s="1415"/>
      <c r="F101" s="1415"/>
      <c r="G101" s="1535"/>
      <c r="H101" s="1534" t="s">
        <v>1855</v>
      </c>
      <c r="I101" s="1415"/>
      <c r="J101" s="1415"/>
      <c r="K101" s="1535"/>
      <c r="L101" s="852"/>
      <c r="M101" s="852"/>
      <c r="N101" s="852"/>
      <c r="O101" s="852"/>
    </row>
    <row r="102" spans="1:15" ht="43.5" customHeight="1">
      <c r="A102" s="895"/>
      <c r="B102" s="1534" t="s">
        <v>1851</v>
      </c>
      <c r="C102" s="1648"/>
      <c r="D102" s="1415"/>
      <c r="E102" s="1415"/>
      <c r="F102" s="1415"/>
      <c r="G102" s="1535"/>
      <c r="H102" s="1534" t="s">
        <v>2082</v>
      </c>
      <c r="I102" s="1415"/>
      <c r="J102" s="1415"/>
      <c r="K102" s="1535"/>
      <c r="L102" s="852"/>
      <c r="M102" s="852"/>
      <c r="N102" s="852"/>
      <c r="O102" s="852"/>
    </row>
    <row r="103" spans="1:15" ht="26.25" customHeight="1">
      <c r="B103" s="1534" t="s">
        <v>1852</v>
      </c>
      <c r="C103" s="1648"/>
      <c r="D103" s="1415"/>
      <c r="E103" s="1415"/>
      <c r="F103" s="1415"/>
      <c r="G103" s="1535"/>
      <c r="H103" s="1534" t="s">
        <v>2083</v>
      </c>
      <c r="I103" s="1415"/>
      <c r="J103" s="1415"/>
      <c r="K103" s="1535"/>
      <c r="L103" s="852"/>
      <c r="M103" s="852"/>
      <c r="N103" s="852"/>
      <c r="O103" s="852"/>
    </row>
    <row r="104" spans="1:15" ht="12.75" customHeight="1">
      <c r="A104" s="895"/>
      <c r="B104" s="1534" t="s">
        <v>1718</v>
      </c>
      <c r="C104" s="1648"/>
      <c r="D104" s="1415"/>
      <c r="E104" s="1415"/>
      <c r="F104" s="1415"/>
      <c r="G104" s="1535"/>
      <c r="H104" s="1649">
        <v>1.2999999999999999E-3</v>
      </c>
      <c r="I104" s="1650"/>
      <c r="J104" s="1650"/>
      <c r="K104" s="1651"/>
      <c r="L104" s="852"/>
      <c r="M104" s="852"/>
      <c r="N104" s="852"/>
      <c r="O104" s="852"/>
    </row>
    <row r="105" spans="1:15" ht="12.75" customHeight="1">
      <c r="A105" s="604"/>
      <c r="B105" s="811"/>
      <c r="C105" s="1095"/>
      <c r="D105" s="811"/>
      <c r="E105" s="811"/>
      <c r="F105" s="811"/>
      <c r="G105" s="811"/>
      <c r="H105" s="811"/>
      <c r="I105" s="853"/>
      <c r="J105" s="853"/>
      <c r="K105" s="853"/>
      <c r="L105" s="852"/>
      <c r="M105" s="852"/>
      <c r="N105" s="852"/>
      <c r="O105" s="852"/>
    </row>
    <row r="106" spans="1:15" ht="27" customHeight="1">
      <c r="B106" s="1655" t="s">
        <v>1844</v>
      </c>
      <c r="C106" s="1655"/>
      <c r="D106" s="1655"/>
      <c r="E106" s="1655"/>
      <c r="F106" s="1655"/>
      <c r="G106" s="1655"/>
      <c r="H106" s="1655"/>
      <c r="I106" s="1655"/>
      <c r="J106" s="1655"/>
      <c r="K106" s="1655"/>
      <c r="L106" s="852"/>
      <c r="M106" s="852"/>
      <c r="N106" s="852"/>
      <c r="O106" s="852"/>
    </row>
    <row r="107" spans="1:15">
      <c r="A107" s="855"/>
    </row>
    <row r="109" spans="1:15">
      <c r="A109" s="856"/>
    </row>
    <row r="110" spans="1:15">
      <c r="A110" s="855"/>
    </row>
    <row r="111" spans="1:15">
      <c r="A111" s="557"/>
    </row>
    <row r="112" spans="1:15" ht="21" customHeight="1">
      <c r="A112" s="857"/>
      <c r="B112" s="1653"/>
      <c r="C112" s="1653"/>
      <c r="D112" s="1653"/>
      <c r="E112" s="1653"/>
      <c r="F112" s="854"/>
      <c r="G112" s="1654"/>
      <c r="H112" s="1221"/>
      <c r="I112" s="1221"/>
    </row>
    <row r="113" spans="1:9" ht="20.85" customHeight="1">
      <c r="A113" s="857"/>
      <c r="B113" s="1408"/>
      <c r="C113" s="1408"/>
      <c r="D113" s="1408"/>
      <c r="E113" s="1408"/>
      <c r="F113" s="801"/>
      <c r="G113" s="1654"/>
      <c r="H113" s="1221"/>
      <c r="I113" s="1221"/>
    </row>
    <row r="114" spans="1:9" ht="20.85" customHeight="1">
      <c r="A114" s="857"/>
      <c r="B114" s="1408"/>
      <c r="C114" s="1408"/>
      <c r="D114" s="1408"/>
      <c r="E114" s="1408"/>
      <c r="F114" s="801"/>
      <c r="G114" s="1408"/>
      <c r="H114" s="1408"/>
      <c r="I114" s="1408"/>
    </row>
    <row r="115" spans="1:9" ht="39.75" customHeight="1">
      <c r="A115" s="857"/>
      <c r="B115" s="1408"/>
      <c r="C115" s="1408"/>
      <c r="D115" s="1408"/>
      <c r="E115" s="1408"/>
      <c r="F115" s="801"/>
      <c r="G115" s="1408"/>
      <c r="H115" s="1408"/>
      <c r="I115" s="1408"/>
    </row>
    <row r="116" spans="1:9" ht="20.85" customHeight="1">
      <c r="A116" s="857"/>
      <c r="B116" s="1408"/>
      <c r="C116" s="1408"/>
      <c r="D116" s="1408"/>
      <c r="E116" s="1408"/>
      <c r="F116" s="801"/>
      <c r="G116" s="1408"/>
      <c r="H116" s="1408"/>
      <c r="I116" s="1408"/>
    </row>
    <row r="117" spans="1:9" ht="20.85" customHeight="1">
      <c r="A117" s="857"/>
      <c r="B117" s="1408"/>
      <c r="C117" s="1408"/>
      <c r="D117" s="1408"/>
      <c r="E117" s="1408"/>
      <c r="F117" s="801"/>
      <c r="G117" s="1408"/>
      <c r="H117" s="1408"/>
      <c r="I117" s="1408"/>
    </row>
    <row r="118" spans="1:9" ht="20.85" customHeight="1">
      <c r="A118" s="857"/>
      <c r="B118" s="1408"/>
      <c r="C118" s="1408"/>
      <c r="D118" s="1408"/>
      <c r="E118" s="1408"/>
      <c r="F118" s="801"/>
      <c r="G118" s="1408"/>
      <c r="H118" s="1408"/>
      <c r="I118" s="1408"/>
    </row>
    <row r="119" spans="1:9">
      <c r="A119" s="557"/>
    </row>
  </sheetData>
  <mergeCells count="123">
    <mergeCell ref="B117:E117"/>
    <mergeCell ref="G117:I117"/>
    <mergeCell ref="B118:E118"/>
    <mergeCell ref="G118:I118"/>
    <mergeCell ref="B114:E114"/>
    <mergeCell ref="G114:I114"/>
    <mergeCell ref="B115:E115"/>
    <mergeCell ref="G115:I115"/>
    <mergeCell ref="B116:E116"/>
    <mergeCell ref="G116:I11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B97:G97"/>
    <mergeCell ref="H97:K97"/>
    <mergeCell ref="B95:G95"/>
    <mergeCell ref="H95:K95"/>
    <mergeCell ref="B98:G98"/>
    <mergeCell ref="H98:K98"/>
    <mergeCell ref="B99:G99"/>
    <mergeCell ref="H99:K99"/>
    <mergeCell ref="B96:G96"/>
    <mergeCell ref="H96:K96"/>
    <mergeCell ref="A12:B12"/>
    <mergeCell ref="A13:B13"/>
    <mergeCell ref="A14:B14"/>
    <mergeCell ref="A8:L8"/>
    <mergeCell ref="A21:L21"/>
    <mergeCell ref="A22:L22"/>
    <mergeCell ref="A23:L23"/>
    <mergeCell ref="A24:L24"/>
    <mergeCell ref="A25:L25"/>
    <mergeCell ref="A1:L1"/>
    <mergeCell ref="A2:L2"/>
    <mergeCell ref="A3:L3"/>
    <mergeCell ref="A4:L4"/>
    <mergeCell ref="A5:L5"/>
    <mergeCell ref="A6:L6"/>
    <mergeCell ref="A7:L7"/>
    <mergeCell ref="A10:B10"/>
    <mergeCell ref="A11:B11"/>
    <mergeCell ref="A26:L26"/>
    <mergeCell ref="A27:L27"/>
    <mergeCell ref="A28:L28"/>
    <mergeCell ref="A29:L29"/>
    <mergeCell ref="A38:L38"/>
    <mergeCell ref="A15:B15"/>
    <mergeCell ref="A17:B17"/>
    <mergeCell ref="A18:B18"/>
    <mergeCell ref="A19:B19"/>
    <mergeCell ref="A31:B31"/>
    <mergeCell ref="A32:B32"/>
    <mergeCell ref="A33:B33"/>
    <mergeCell ref="A34:B34"/>
    <mergeCell ref="A35:B35"/>
    <mergeCell ref="A36:B36"/>
    <mergeCell ref="A49:L49"/>
    <mergeCell ref="A50:L50"/>
    <mergeCell ref="A51:L51"/>
    <mergeCell ref="A52:L52"/>
    <mergeCell ref="A53:L53"/>
    <mergeCell ref="A39:L39"/>
    <mergeCell ref="A40:L40"/>
    <mergeCell ref="A41:L41"/>
    <mergeCell ref="A42:L42"/>
    <mergeCell ref="A43:L43"/>
    <mergeCell ref="A44:L44"/>
    <mergeCell ref="A45:L45"/>
    <mergeCell ref="A46:L46"/>
    <mergeCell ref="A47:L47"/>
    <mergeCell ref="A48:L48"/>
    <mergeCell ref="A59:L59"/>
    <mergeCell ref="A60:L60"/>
    <mergeCell ref="A61:L61"/>
    <mergeCell ref="A62:L62"/>
    <mergeCell ref="A63:L63"/>
    <mergeCell ref="A54:L54"/>
    <mergeCell ref="A55:L55"/>
    <mergeCell ref="A56:L56"/>
    <mergeCell ref="A57:L57"/>
    <mergeCell ref="A58:L58"/>
    <mergeCell ref="A69:L69"/>
    <mergeCell ref="A70:L70"/>
    <mergeCell ref="A71:L71"/>
    <mergeCell ref="A72:L72"/>
    <mergeCell ref="A73:L73"/>
    <mergeCell ref="A64:L64"/>
    <mergeCell ref="A65:L65"/>
    <mergeCell ref="A66:L66"/>
    <mergeCell ref="A67:L67"/>
    <mergeCell ref="A68:L68"/>
    <mergeCell ref="A79:L79"/>
    <mergeCell ref="A80:L80"/>
    <mergeCell ref="A81:L81"/>
    <mergeCell ref="A82:L82"/>
    <mergeCell ref="A83:L83"/>
    <mergeCell ref="A74:L74"/>
    <mergeCell ref="A75:L75"/>
    <mergeCell ref="A76:L76"/>
    <mergeCell ref="A77:L77"/>
    <mergeCell ref="A78:L78"/>
    <mergeCell ref="A89:L89"/>
    <mergeCell ref="A90:L90"/>
    <mergeCell ref="A91:L91"/>
    <mergeCell ref="A92:L92"/>
    <mergeCell ref="A93:L93"/>
    <mergeCell ref="A84:L84"/>
    <mergeCell ref="A85:L85"/>
    <mergeCell ref="A86:L86"/>
    <mergeCell ref="A87:L87"/>
    <mergeCell ref="A88:L88"/>
  </mergeCells>
  <pageMargins left="0.25" right="0.25" top="0.25" bottom="0" header="0" footer="0"/>
  <pageSetup scale="83" fitToHeight="0" orientation="portrait" r:id="rId1"/>
  <rowBreaks count="2" manualBreakCount="2">
    <brk id="41" max="9" man="1"/>
    <brk id="92" max="9"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2" sqref="A2:L2"/>
    </sheetView>
  </sheetViews>
  <sheetFormatPr defaultColWidth="9.140625" defaultRowHeight="12.75"/>
  <cols>
    <col min="1" max="1" width="7.7109375" style="531" customWidth="1"/>
    <col min="2" max="5" width="11.28515625" style="531" customWidth="1"/>
    <col min="6" max="12" width="11.7109375" style="531" customWidth="1"/>
    <col min="13" max="16384" width="9.140625" style="531"/>
  </cols>
  <sheetData>
    <row r="1" spans="1:12" ht="18">
      <c r="A1" s="1369" t="str">
        <f>'COVER PAGE'!A9</f>
        <v>LOCAL GOVERNMENT NAME:</v>
      </c>
      <c r="B1" s="1369"/>
      <c r="C1" s="1369"/>
      <c r="D1" s="1369"/>
      <c r="E1" s="1369"/>
      <c r="F1" s="1369"/>
      <c r="G1" s="1369"/>
      <c r="H1" s="1369"/>
      <c r="I1" s="1369"/>
      <c r="J1" s="1369"/>
      <c r="K1" s="1369"/>
      <c r="L1" s="1369"/>
    </row>
    <row r="2" spans="1:12" ht="18">
      <c r="A2" s="1369" t="str">
        <f>'COVER PAGE'!A30</f>
        <v>FISCAL YEAR ENDING JUNE 30, 2026</v>
      </c>
      <c r="B2" s="1369"/>
      <c r="C2" s="1369"/>
      <c r="D2" s="1369"/>
      <c r="E2" s="1369"/>
      <c r="F2" s="1369"/>
      <c r="G2" s="1369"/>
      <c r="H2" s="1369"/>
      <c r="I2" s="1369"/>
      <c r="J2" s="1369"/>
      <c r="K2" s="1369"/>
      <c r="L2" s="1369"/>
    </row>
    <row r="3" spans="1:12" ht="9" customHeight="1">
      <c r="A3" s="1544"/>
      <c r="B3" s="1544"/>
      <c r="C3" s="1544"/>
      <c r="D3" s="1544"/>
      <c r="E3" s="1544"/>
      <c r="F3" s="1544"/>
      <c r="G3" s="1544"/>
      <c r="H3" s="1544"/>
      <c r="I3" s="1544"/>
      <c r="J3" s="1544"/>
      <c r="K3" s="1544"/>
      <c r="L3" s="1544"/>
    </row>
    <row r="4" spans="1:12" ht="15.75">
      <c r="A4" s="1530" t="s">
        <v>1744</v>
      </c>
      <c r="B4" s="1530"/>
      <c r="C4" s="1530"/>
      <c r="D4" s="1530"/>
      <c r="E4" s="1530"/>
      <c r="F4" s="1530"/>
      <c r="G4" s="1530"/>
      <c r="H4" s="1530"/>
      <c r="I4" s="1530"/>
      <c r="J4" s="1530"/>
      <c r="K4" s="1530"/>
      <c r="L4" s="1530"/>
    </row>
    <row r="5" spans="1:12" ht="15.75">
      <c r="A5" s="1530" t="s">
        <v>2039</v>
      </c>
      <c r="B5" s="1530"/>
      <c r="C5" s="1530"/>
      <c r="D5" s="1530"/>
      <c r="E5" s="1530"/>
      <c r="F5" s="1530"/>
      <c r="G5" s="1530"/>
      <c r="H5" s="1530"/>
      <c r="I5" s="1530"/>
      <c r="J5" s="1530"/>
      <c r="K5" s="1530"/>
      <c r="L5" s="1530"/>
    </row>
    <row r="6" spans="1:12" ht="15.75">
      <c r="A6" s="1530" t="s">
        <v>1726</v>
      </c>
      <c r="B6" s="1530"/>
      <c r="C6" s="1530"/>
      <c r="D6" s="1530"/>
      <c r="E6" s="1530"/>
      <c r="F6" s="1530"/>
      <c r="G6" s="1530"/>
      <c r="H6" s="1530"/>
      <c r="I6" s="1530"/>
      <c r="J6" s="1530"/>
      <c r="K6" s="1530"/>
      <c r="L6" s="1530"/>
    </row>
    <row r="7" spans="1:12" ht="15.75">
      <c r="A7" s="1530" t="s">
        <v>1727</v>
      </c>
      <c r="B7" s="1530"/>
      <c r="C7" s="1530"/>
      <c r="D7" s="1530"/>
      <c r="E7" s="1530"/>
      <c r="F7" s="1530"/>
      <c r="G7" s="1530"/>
      <c r="H7" s="1530"/>
      <c r="I7" s="1530"/>
      <c r="J7" s="1530"/>
      <c r="K7" s="1530"/>
      <c r="L7" s="1530"/>
    </row>
    <row r="8" spans="1:12">
      <c r="A8" s="1544" t="s">
        <v>3527</v>
      </c>
      <c r="B8" s="1544"/>
      <c r="C8" s="1544"/>
      <c r="D8" s="1544"/>
      <c r="E8" s="1544"/>
      <c r="F8" s="1544"/>
      <c r="G8" s="1544"/>
      <c r="H8" s="1544"/>
      <c r="I8" s="1544"/>
      <c r="J8" s="1544"/>
      <c r="K8" s="1544"/>
      <c r="L8" s="1544"/>
    </row>
    <row r="9" spans="1:12" ht="6.75" customHeight="1">
      <c r="A9" s="691"/>
      <c r="B9" s="691"/>
      <c r="C9" s="691"/>
      <c r="D9" s="691"/>
      <c r="E9" s="691"/>
      <c r="F9" s="691"/>
      <c r="G9" s="691"/>
      <c r="H9" s="691"/>
      <c r="I9" s="691"/>
      <c r="J9" s="691"/>
      <c r="K9" s="691"/>
    </row>
    <row r="10" spans="1:12" ht="14.25" customHeight="1">
      <c r="A10" s="1615" t="s">
        <v>1729</v>
      </c>
      <c r="B10" s="1616"/>
      <c r="C10" s="1093">
        <v>2026</v>
      </c>
      <c r="D10" s="830">
        <f t="shared" ref="D10:L10" si="0">C10-1</f>
        <v>2025</v>
      </c>
      <c r="E10" s="830">
        <f t="shared" si="0"/>
        <v>2024</v>
      </c>
      <c r="F10" s="830">
        <f t="shared" si="0"/>
        <v>2023</v>
      </c>
      <c r="G10" s="830">
        <f t="shared" si="0"/>
        <v>2022</v>
      </c>
      <c r="H10" s="830">
        <f t="shared" si="0"/>
        <v>2021</v>
      </c>
      <c r="I10" s="830">
        <f t="shared" si="0"/>
        <v>2020</v>
      </c>
      <c r="J10" s="830">
        <f t="shared" si="0"/>
        <v>2019</v>
      </c>
      <c r="K10" s="830">
        <f t="shared" si="0"/>
        <v>2018</v>
      </c>
      <c r="L10" s="830">
        <f t="shared" si="0"/>
        <v>2017</v>
      </c>
    </row>
    <row r="11" spans="1:12" ht="24.75" customHeight="1">
      <c r="A11" s="1617" t="s">
        <v>1730</v>
      </c>
      <c r="B11" s="1618"/>
      <c r="C11" s="1097">
        <v>2025</v>
      </c>
      <c r="D11" s="837">
        <f t="shared" ref="D11:L11" si="1">C11-1</f>
        <v>2024</v>
      </c>
      <c r="E11" s="837">
        <f t="shared" si="1"/>
        <v>2023</v>
      </c>
      <c r="F11" s="837">
        <f t="shared" si="1"/>
        <v>2022</v>
      </c>
      <c r="G11" s="837">
        <f t="shared" si="1"/>
        <v>2021</v>
      </c>
      <c r="H11" s="837">
        <f t="shared" si="1"/>
        <v>2020</v>
      </c>
      <c r="I11" s="837">
        <f t="shared" si="1"/>
        <v>2019</v>
      </c>
      <c r="J11" s="837">
        <f t="shared" si="1"/>
        <v>2018</v>
      </c>
      <c r="K11" s="837">
        <f t="shared" si="1"/>
        <v>2017</v>
      </c>
      <c r="L11" s="837">
        <f t="shared" si="1"/>
        <v>2016</v>
      </c>
    </row>
    <row r="12" spans="1:12" ht="38.25" customHeight="1">
      <c r="A12" s="1534" t="s">
        <v>1999</v>
      </c>
      <c r="B12" s="1415"/>
      <c r="C12" s="1092"/>
      <c r="D12" s="605"/>
      <c r="E12" s="838"/>
      <c r="F12" s="605"/>
      <c r="G12" s="858"/>
      <c r="H12" s="820"/>
      <c r="I12" s="821"/>
      <c r="J12" s="821"/>
      <c r="K12" s="821"/>
      <c r="L12" s="821"/>
    </row>
    <row r="13" spans="1:12" ht="39" customHeight="1">
      <c r="A13" s="1534" t="s">
        <v>1998</v>
      </c>
      <c r="B13" s="1415"/>
      <c r="C13" s="1092"/>
      <c r="D13" s="605"/>
      <c r="E13" s="838"/>
      <c r="F13" s="605"/>
      <c r="G13" s="859"/>
      <c r="H13" s="822"/>
      <c r="I13" s="823"/>
      <c r="J13" s="823"/>
      <c r="K13" s="823"/>
      <c r="L13" s="823"/>
    </row>
    <row r="14" spans="1:12" ht="50.25" customHeight="1">
      <c r="A14" s="1534" t="s">
        <v>2004</v>
      </c>
      <c r="B14" s="1415"/>
      <c r="C14" s="1092"/>
      <c r="D14" s="605"/>
      <c r="E14" s="838"/>
      <c r="F14" s="605"/>
      <c r="G14" s="859"/>
      <c r="H14" s="822"/>
      <c r="I14" s="823"/>
      <c r="J14" s="823"/>
      <c r="K14" s="823"/>
      <c r="L14" s="823"/>
    </row>
    <row r="15" spans="1:12" ht="18" customHeight="1">
      <c r="A15" s="1619" t="s">
        <v>777</v>
      </c>
      <c r="B15" s="1620"/>
      <c r="C15" s="824">
        <f t="shared" ref="C15:J15" si="2">C14+C13</f>
        <v>0</v>
      </c>
      <c r="D15" s="824">
        <f t="shared" si="2"/>
        <v>0</v>
      </c>
      <c r="E15" s="824">
        <f t="shared" si="2"/>
        <v>0</v>
      </c>
      <c r="F15" s="824">
        <f t="shared" si="2"/>
        <v>0</v>
      </c>
      <c r="G15" s="824">
        <f t="shared" si="2"/>
        <v>0</v>
      </c>
      <c r="H15" s="824">
        <f t="shared" si="2"/>
        <v>0</v>
      </c>
      <c r="I15" s="824">
        <f t="shared" si="2"/>
        <v>0</v>
      </c>
      <c r="J15" s="824">
        <f t="shared" si="2"/>
        <v>0</v>
      </c>
      <c r="K15" s="824">
        <f>K14+K13</f>
        <v>0</v>
      </c>
      <c r="L15" s="824">
        <f>L14+L13</f>
        <v>0</v>
      </c>
    </row>
    <row r="16" spans="1:12" ht="7.5" customHeight="1">
      <c r="I16" s="546"/>
      <c r="J16" s="546"/>
      <c r="K16" s="546"/>
      <c r="L16" s="546"/>
    </row>
    <row r="17" spans="1:12" ht="27.75" customHeight="1">
      <c r="A17" s="1534" t="s">
        <v>2367</v>
      </c>
      <c r="B17" s="1415"/>
      <c r="C17" s="1092"/>
      <c r="D17" s="590"/>
      <c r="E17" s="843"/>
      <c r="F17" s="590"/>
      <c r="G17" s="860"/>
      <c r="H17" s="826"/>
      <c r="I17" s="823"/>
      <c r="J17" s="823"/>
      <c r="K17" s="823"/>
      <c r="L17" s="823"/>
    </row>
    <row r="18" spans="1:12" ht="53.25" customHeight="1">
      <c r="A18" s="1534" t="s">
        <v>1731</v>
      </c>
      <c r="B18" s="1415"/>
      <c r="C18" s="1092"/>
      <c r="D18" s="605"/>
      <c r="E18" s="838"/>
      <c r="F18" s="605"/>
      <c r="G18" s="861"/>
      <c r="H18" s="827"/>
      <c r="I18" s="828"/>
      <c r="J18" s="828"/>
      <c r="K18" s="828"/>
      <c r="L18" s="828"/>
    </row>
    <row r="19" spans="1:12" ht="40.5" customHeight="1">
      <c r="A19" s="1534" t="s">
        <v>1732</v>
      </c>
      <c r="B19" s="1415"/>
      <c r="C19" s="1092"/>
      <c r="D19" s="605"/>
      <c r="E19" s="838"/>
      <c r="F19" s="605"/>
      <c r="G19" s="861"/>
      <c r="H19" s="827"/>
      <c r="I19" s="828"/>
      <c r="J19" s="828"/>
      <c r="K19" s="828"/>
      <c r="L19" s="828"/>
    </row>
    <row r="21" spans="1:12">
      <c r="A21" s="1613" t="s">
        <v>2002</v>
      </c>
      <c r="B21" s="1613"/>
      <c r="C21" s="1613"/>
      <c r="D21" s="1613"/>
      <c r="E21" s="1613"/>
      <c r="F21" s="1613"/>
      <c r="G21" s="1613"/>
      <c r="H21" s="1613"/>
      <c r="I21" s="1613"/>
      <c r="J21" s="1613"/>
      <c r="K21" s="1613"/>
      <c r="L21" s="1613"/>
    </row>
    <row r="22" spans="1:12" ht="29.25" customHeight="1">
      <c r="A22" s="1614" t="s">
        <v>2454</v>
      </c>
      <c r="B22" s="1614"/>
      <c r="C22" s="1614"/>
      <c r="D22" s="1614"/>
      <c r="E22" s="1614"/>
      <c r="F22" s="1614"/>
      <c r="G22" s="1614"/>
      <c r="H22" s="1614"/>
      <c r="I22" s="1614"/>
      <c r="J22" s="1614"/>
      <c r="K22" s="1614"/>
      <c r="L22" s="1614"/>
    </row>
    <row r="23" spans="1:12">
      <c r="A23" s="1613" t="s">
        <v>1742</v>
      </c>
      <c r="B23" s="1613"/>
      <c r="C23" s="1613"/>
      <c r="D23" s="1613"/>
      <c r="E23" s="1613"/>
      <c r="F23" s="1613"/>
      <c r="G23" s="1613"/>
      <c r="H23" s="1613"/>
      <c r="I23" s="1613"/>
      <c r="J23" s="1613"/>
      <c r="K23" s="1613"/>
      <c r="L23" s="1613"/>
    </row>
    <row r="24" spans="1:12" ht="9" customHeight="1">
      <c r="A24" s="1423"/>
      <c r="B24" s="1423"/>
      <c r="C24" s="1423"/>
      <c r="D24" s="1423"/>
      <c r="E24" s="1423"/>
      <c r="F24" s="1423"/>
      <c r="G24" s="1423"/>
      <c r="H24" s="1423"/>
      <c r="I24" s="1423"/>
      <c r="J24" s="1423"/>
      <c r="K24" s="1423"/>
      <c r="L24" s="1423"/>
    </row>
    <row r="25" spans="1:12" ht="15.75">
      <c r="A25" s="1530" t="str">
        <f>A1</f>
        <v>LOCAL GOVERNMENT NAME:</v>
      </c>
      <c r="B25" s="1530"/>
      <c r="C25" s="1530"/>
      <c r="D25" s="1530"/>
      <c r="E25" s="1530"/>
      <c r="F25" s="1530"/>
      <c r="G25" s="1530"/>
      <c r="H25" s="1530"/>
      <c r="I25" s="1530"/>
      <c r="J25" s="1530"/>
      <c r="K25" s="1530"/>
      <c r="L25" s="1530"/>
    </row>
    <row r="26" spans="1:12" ht="15.75">
      <c r="A26" s="1530" t="s">
        <v>1725</v>
      </c>
      <c r="B26" s="1530"/>
      <c r="C26" s="1530"/>
      <c r="D26" s="1530"/>
      <c r="E26" s="1530"/>
      <c r="F26" s="1530"/>
      <c r="G26" s="1530"/>
      <c r="H26" s="1530"/>
      <c r="I26" s="1530"/>
      <c r="J26" s="1530"/>
      <c r="K26" s="1530"/>
      <c r="L26" s="1530"/>
    </row>
    <row r="27" spans="1:12" ht="15.75">
      <c r="A27" s="1530" t="s">
        <v>1734</v>
      </c>
      <c r="B27" s="1530"/>
      <c r="C27" s="1530"/>
      <c r="D27" s="1530"/>
      <c r="E27" s="1530"/>
      <c r="F27" s="1530"/>
      <c r="G27" s="1530"/>
      <c r="H27" s="1530"/>
      <c r="I27" s="1530"/>
      <c r="J27" s="1530"/>
      <c r="K27" s="1530"/>
      <c r="L27" s="1530"/>
    </row>
    <row r="28" spans="1:12" ht="15.75">
      <c r="A28" s="1530" t="s">
        <v>1727</v>
      </c>
      <c r="B28" s="1530"/>
      <c r="C28" s="1530"/>
      <c r="D28" s="1530"/>
      <c r="E28" s="1530"/>
      <c r="F28" s="1530"/>
      <c r="G28" s="1530"/>
      <c r="H28" s="1530"/>
      <c r="I28" s="1530"/>
      <c r="J28" s="1530"/>
      <c r="K28" s="1530"/>
      <c r="L28" s="1530"/>
    </row>
    <row r="29" spans="1:12">
      <c r="A29" s="1544" t="s">
        <v>1735</v>
      </c>
      <c r="B29" s="1544"/>
      <c r="C29" s="1544"/>
      <c r="D29" s="1544"/>
      <c r="E29" s="1544"/>
      <c r="F29" s="1544"/>
      <c r="G29" s="1544"/>
      <c r="H29" s="1544"/>
      <c r="I29" s="1544"/>
      <c r="J29" s="1544"/>
      <c r="K29" s="1544"/>
      <c r="L29" s="1544"/>
    </row>
    <row r="31" spans="1:12" ht="12.75" customHeight="1">
      <c r="A31" s="1532" t="s">
        <v>1736</v>
      </c>
      <c r="B31" s="1536"/>
      <c r="C31" s="1096">
        <v>2026</v>
      </c>
      <c r="D31" s="812">
        <f t="shared" ref="D31:L31" si="3">C31-1</f>
        <v>2025</v>
      </c>
      <c r="E31" s="812">
        <f t="shared" si="3"/>
        <v>2024</v>
      </c>
      <c r="F31" s="812">
        <f t="shared" si="3"/>
        <v>2023</v>
      </c>
      <c r="G31" s="812">
        <f t="shared" si="3"/>
        <v>2022</v>
      </c>
      <c r="H31" s="812">
        <f t="shared" si="3"/>
        <v>2021</v>
      </c>
      <c r="I31" s="812">
        <f t="shared" si="3"/>
        <v>2020</v>
      </c>
      <c r="J31" s="812">
        <f t="shared" si="3"/>
        <v>2019</v>
      </c>
      <c r="K31" s="812">
        <f t="shared" si="3"/>
        <v>2018</v>
      </c>
      <c r="L31" s="812">
        <f t="shared" si="3"/>
        <v>2017</v>
      </c>
    </row>
    <row r="32" spans="1:12" ht="41.25" customHeight="1">
      <c r="A32" s="1534" t="s">
        <v>1743</v>
      </c>
      <c r="B32" s="1415"/>
      <c r="C32" s="1092"/>
      <c r="D32" s="605"/>
      <c r="E32" s="838"/>
      <c r="F32" s="605"/>
      <c r="G32" s="859"/>
      <c r="H32" s="822"/>
      <c r="I32" s="823"/>
      <c r="J32" s="823"/>
      <c r="K32" s="823"/>
      <c r="L32" s="823"/>
    </row>
    <row r="33" spans="1:12" ht="53.25" customHeight="1">
      <c r="A33" s="1534" t="s">
        <v>1739</v>
      </c>
      <c r="B33" s="1415"/>
      <c r="C33" s="1092"/>
      <c r="D33" s="605"/>
      <c r="E33" s="838"/>
      <c r="F33" s="605"/>
      <c r="G33" s="859"/>
      <c r="H33" s="822"/>
      <c r="I33" s="823"/>
      <c r="J33" s="823"/>
      <c r="K33" s="823"/>
      <c r="L33" s="823"/>
    </row>
    <row r="34" spans="1:12" ht="28.5" customHeight="1">
      <c r="A34" s="1534" t="s">
        <v>1740</v>
      </c>
      <c r="B34" s="1415"/>
      <c r="C34" s="1092"/>
      <c r="D34" s="605"/>
      <c r="E34" s="838"/>
      <c r="F34" s="605"/>
      <c r="G34" s="859"/>
      <c r="H34" s="822"/>
      <c r="I34" s="823"/>
      <c r="J34" s="823"/>
      <c r="K34" s="823"/>
      <c r="L34" s="823"/>
    </row>
    <row r="35" spans="1:12" ht="25.5" customHeight="1">
      <c r="A35" s="1534" t="s">
        <v>2367</v>
      </c>
      <c r="B35" s="1415"/>
      <c r="C35" s="1092"/>
      <c r="D35" s="590"/>
      <c r="E35" s="843"/>
      <c r="F35" s="819"/>
      <c r="G35" s="862"/>
      <c r="H35" s="831"/>
      <c r="I35" s="823"/>
      <c r="J35" s="823"/>
      <c r="K35" s="823"/>
      <c r="L35" s="823"/>
    </row>
    <row r="36" spans="1:12" ht="43.5" customHeight="1">
      <c r="A36" s="1534" t="s">
        <v>1741</v>
      </c>
      <c r="B36" s="1415"/>
      <c r="C36" s="1092"/>
      <c r="D36" s="605"/>
      <c r="E36" s="838"/>
      <c r="F36" s="590"/>
      <c r="G36" s="863"/>
      <c r="H36" s="832"/>
      <c r="I36" s="828"/>
      <c r="J36" s="828"/>
      <c r="K36" s="828"/>
      <c r="L36" s="828"/>
    </row>
    <row r="37" spans="1:12" ht="10.5" customHeight="1">
      <c r="A37" s="604"/>
      <c r="B37" s="604"/>
      <c r="C37" s="604"/>
      <c r="D37" s="604"/>
      <c r="E37" s="604"/>
      <c r="G37" s="864"/>
      <c r="H37" s="865"/>
      <c r="I37" s="866"/>
      <c r="J37" s="866"/>
      <c r="K37" s="866"/>
    </row>
    <row r="38" spans="1:12" ht="15" customHeight="1">
      <c r="A38" s="1613" t="s">
        <v>2368</v>
      </c>
      <c r="B38" s="1613"/>
      <c r="C38" s="1613"/>
      <c r="D38" s="1613"/>
      <c r="E38" s="1613"/>
      <c r="F38" s="1613"/>
      <c r="G38" s="1613"/>
      <c r="H38" s="1613"/>
      <c r="I38" s="1613"/>
      <c r="J38" s="1613"/>
      <c r="K38" s="1613"/>
      <c r="L38" s="1613"/>
    </row>
    <row r="39" spans="1:12" ht="29.25" customHeight="1">
      <c r="A39" s="1614" t="s">
        <v>2454</v>
      </c>
      <c r="B39" s="1614"/>
      <c r="C39" s="1614"/>
      <c r="D39" s="1614"/>
      <c r="E39" s="1614"/>
      <c r="F39" s="1614"/>
      <c r="G39" s="1614"/>
      <c r="H39" s="1614"/>
      <c r="I39" s="1614"/>
      <c r="J39" s="1614"/>
      <c r="K39" s="1614"/>
      <c r="L39" s="1614"/>
    </row>
    <row r="40" spans="1:12">
      <c r="A40" s="1613" t="s">
        <v>1742</v>
      </c>
      <c r="B40" s="1613"/>
      <c r="C40" s="1613"/>
      <c r="D40" s="1613"/>
      <c r="E40" s="1613"/>
      <c r="F40" s="1613"/>
      <c r="G40" s="1613"/>
      <c r="H40" s="1613"/>
      <c r="I40" s="1613"/>
      <c r="J40" s="1613"/>
      <c r="K40" s="1613"/>
      <c r="L40" s="1613"/>
    </row>
    <row r="41" spans="1:12" ht="9" customHeight="1">
      <c r="A41" s="1423"/>
      <c r="B41" s="1423"/>
      <c r="C41" s="1423"/>
      <c r="D41" s="1423"/>
      <c r="E41" s="1423"/>
      <c r="F41" s="1423"/>
      <c r="G41" s="1423"/>
      <c r="H41" s="1423"/>
      <c r="I41" s="1423"/>
      <c r="J41" s="1423"/>
      <c r="K41" s="1423"/>
      <c r="L41" s="1423"/>
    </row>
    <row r="42" spans="1:12">
      <c r="A42" s="1376" t="s">
        <v>3351</v>
      </c>
      <c r="B42" s="1376"/>
      <c r="C42" s="1376"/>
      <c r="D42" s="1376"/>
      <c r="E42" s="1376"/>
      <c r="F42" s="1376"/>
      <c r="G42" s="1376"/>
      <c r="H42" s="1376"/>
      <c r="I42" s="1376"/>
      <c r="J42" s="1376"/>
      <c r="K42" s="1376"/>
      <c r="L42" s="1376"/>
    </row>
    <row r="43" spans="1:12">
      <c r="A43" s="1376"/>
      <c r="B43" s="1376"/>
      <c r="C43" s="1376"/>
      <c r="D43" s="1376"/>
      <c r="E43" s="1376"/>
      <c r="F43" s="1376"/>
      <c r="G43" s="1376"/>
      <c r="H43" s="1376"/>
      <c r="I43" s="1376"/>
      <c r="J43" s="1376"/>
      <c r="K43" s="1376"/>
      <c r="L43" s="1376"/>
    </row>
    <row r="44" spans="1:12">
      <c r="A44" s="1544" t="str">
        <f>A1</f>
        <v>LOCAL GOVERNMENT NAME:</v>
      </c>
      <c r="B44" s="1544"/>
      <c r="C44" s="1544"/>
      <c r="D44" s="1544"/>
      <c r="E44" s="1544"/>
      <c r="F44" s="1544"/>
      <c r="G44" s="1544"/>
      <c r="H44" s="1544"/>
      <c r="I44" s="1544"/>
      <c r="J44" s="1544"/>
      <c r="K44" s="1544"/>
      <c r="L44" s="1544"/>
    </row>
    <row r="45" spans="1:12">
      <c r="A45" s="1544" t="s">
        <v>1717</v>
      </c>
      <c r="B45" s="1544"/>
      <c r="C45" s="1544"/>
      <c r="D45" s="1544"/>
      <c r="E45" s="1544"/>
      <c r="F45" s="1544"/>
      <c r="G45" s="1544"/>
      <c r="H45" s="1544"/>
      <c r="I45" s="1544"/>
      <c r="J45" s="1544"/>
      <c r="K45" s="1544"/>
      <c r="L45" s="1544"/>
    </row>
    <row r="46" spans="1:12">
      <c r="A46" s="1544" t="s">
        <v>3526</v>
      </c>
      <c r="B46" s="1544"/>
      <c r="C46" s="1544"/>
      <c r="D46" s="1544"/>
      <c r="E46" s="1544"/>
      <c r="F46" s="1544"/>
      <c r="G46" s="1544"/>
      <c r="H46" s="1544"/>
      <c r="I46" s="1544"/>
      <c r="J46" s="1544"/>
      <c r="K46" s="1544"/>
      <c r="L46" s="1544"/>
    </row>
    <row r="47" spans="1:12">
      <c r="A47" s="1544">
        <v>82</v>
      </c>
      <c r="B47" s="1544"/>
      <c r="C47" s="1544"/>
      <c r="D47" s="1544"/>
      <c r="E47" s="1544"/>
      <c r="F47" s="1544"/>
      <c r="G47" s="1544"/>
      <c r="H47" s="1544"/>
      <c r="I47" s="1544"/>
      <c r="J47" s="1544"/>
      <c r="K47" s="1544"/>
      <c r="L47" s="1544"/>
    </row>
    <row r="48" spans="1:12">
      <c r="A48" s="1423"/>
      <c r="B48" s="1423"/>
      <c r="C48" s="1423"/>
      <c r="D48" s="1423"/>
      <c r="E48" s="1423"/>
      <c r="F48" s="1423"/>
      <c r="G48" s="1423"/>
      <c r="H48" s="1423"/>
      <c r="I48" s="1423"/>
      <c r="J48" s="1423"/>
      <c r="K48" s="1423"/>
      <c r="L48" s="1423"/>
    </row>
    <row r="49" spans="1:12">
      <c r="A49" s="1668" t="s">
        <v>1951</v>
      </c>
      <c r="B49" s="1668"/>
      <c r="C49" s="1668"/>
      <c r="D49" s="1668"/>
      <c r="E49" s="1668"/>
      <c r="F49" s="1668"/>
      <c r="G49" s="1668"/>
      <c r="H49" s="1668"/>
      <c r="I49" s="1668"/>
      <c r="J49" s="1668"/>
      <c r="K49" s="1668"/>
      <c r="L49" s="1668"/>
    </row>
    <row r="50" spans="1:12" ht="12.75" customHeight="1">
      <c r="A50" s="1661" t="s">
        <v>1964</v>
      </c>
      <c r="B50" s="1661"/>
      <c r="C50" s="1661"/>
      <c r="D50" s="1661"/>
      <c r="E50" s="1661"/>
      <c r="F50" s="1661"/>
      <c r="G50" s="1661"/>
      <c r="H50" s="1661"/>
      <c r="I50" s="1661"/>
      <c r="J50" s="1661"/>
      <c r="K50" s="1661"/>
      <c r="L50" s="1661"/>
    </row>
    <row r="51" spans="1:12" ht="11.25" customHeight="1">
      <c r="A51" s="1661"/>
      <c r="B51" s="1661"/>
      <c r="C51" s="1661"/>
      <c r="D51" s="1661"/>
      <c r="E51" s="1661"/>
      <c r="F51" s="1661"/>
      <c r="G51" s="1661"/>
      <c r="H51" s="1661"/>
      <c r="I51" s="1661"/>
      <c r="J51" s="1661"/>
      <c r="K51" s="1661"/>
      <c r="L51" s="1661"/>
    </row>
    <row r="52" spans="1:12">
      <c r="A52" s="1668">
        <v>2017</v>
      </c>
      <c r="B52" s="1668"/>
      <c r="C52" s="1668"/>
      <c r="D52" s="1668"/>
      <c r="E52" s="1668"/>
      <c r="F52" s="1668"/>
      <c r="G52" s="1668"/>
      <c r="H52" s="1668"/>
      <c r="I52" s="1668"/>
      <c r="J52" s="1668"/>
      <c r="K52" s="1668"/>
      <c r="L52" s="1668"/>
    </row>
    <row r="53" spans="1:12">
      <c r="A53" s="1656" t="s">
        <v>1985</v>
      </c>
      <c r="B53" s="1656"/>
      <c r="C53" s="1656"/>
      <c r="D53" s="1656"/>
      <c r="E53" s="1656"/>
      <c r="F53" s="1656"/>
      <c r="G53" s="1656"/>
      <c r="H53" s="1656"/>
      <c r="I53" s="1656"/>
      <c r="J53" s="1656"/>
      <c r="K53" s="1656"/>
      <c r="L53" s="1656"/>
    </row>
    <row r="54" spans="1:12" ht="12.75" customHeight="1">
      <c r="A54" s="1667" t="s">
        <v>1965</v>
      </c>
      <c r="B54" s="1667"/>
      <c r="C54" s="1667"/>
      <c r="D54" s="1667"/>
      <c r="E54" s="1667"/>
      <c r="F54" s="1667"/>
      <c r="G54" s="1667"/>
      <c r="H54" s="1667"/>
      <c r="I54" s="1667"/>
      <c r="J54" s="1667"/>
      <c r="K54" s="1667"/>
      <c r="L54" s="1667"/>
    </row>
    <row r="55" spans="1:12" ht="14.25" customHeight="1">
      <c r="A55" s="1660" t="s">
        <v>2084</v>
      </c>
      <c r="B55" s="1660"/>
      <c r="C55" s="1660"/>
      <c r="D55" s="1660"/>
      <c r="E55" s="1660"/>
      <c r="F55" s="1660"/>
      <c r="G55" s="1660"/>
      <c r="H55" s="1660"/>
      <c r="I55" s="1660"/>
      <c r="J55" s="1660"/>
      <c r="K55" s="1660"/>
      <c r="L55" s="1660"/>
    </row>
    <row r="56" spans="1:12">
      <c r="A56" s="1665" t="s">
        <v>1968</v>
      </c>
      <c r="B56" s="1665"/>
      <c r="C56" s="1665"/>
      <c r="D56" s="1665"/>
      <c r="E56" s="1665"/>
      <c r="F56" s="1665"/>
      <c r="G56" s="1665"/>
      <c r="H56" s="1665"/>
      <c r="I56" s="1665"/>
      <c r="J56" s="1665"/>
      <c r="K56" s="1665"/>
      <c r="L56" s="1665"/>
    </row>
    <row r="57" spans="1:12" ht="12.75" customHeight="1">
      <c r="A57" s="1666" t="s">
        <v>1969</v>
      </c>
      <c r="B57" s="1666"/>
      <c r="C57" s="1666"/>
      <c r="D57" s="1666"/>
      <c r="E57" s="1666"/>
      <c r="F57" s="1666"/>
      <c r="G57" s="1666"/>
      <c r="H57" s="1666"/>
      <c r="I57" s="1666"/>
      <c r="J57" s="1666"/>
      <c r="K57" s="1666"/>
      <c r="L57" s="1666"/>
    </row>
    <row r="58" spans="1:12" ht="15" customHeight="1">
      <c r="A58" s="1660" t="s">
        <v>2085</v>
      </c>
      <c r="B58" s="1660"/>
      <c r="C58" s="1660"/>
      <c r="D58" s="1660"/>
      <c r="E58" s="1660"/>
      <c r="F58" s="1660"/>
      <c r="G58" s="1660"/>
      <c r="H58" s="1660"/>
      <c r="I58" s="1660"/>
      <c r="J58" s="1660"/>
      <c r="K58" s="1660"/>
      <c r="L58" s="1660"/>
    </row>
    <row r="59" spans="1:12">
      <c r="A59" s="1665" t="s">
        <v>1970</v>
      </c>
      <c r="B59" s="1665"/>
      <c r="C59" s="1665"/>
      <c r="D59" s="1665"/>
      <c r="E59" s="1665"/>
      <c r="F59" s="1665"/>
      <c r="G59" s="1665"/>
      <c r="H59" s="1665"/>
      <c r="I59" s="1665"/>
      <c r="J59" s="1665"/>
      <c r="K59" s="1665"/>
      <c r="L59" s="1665"/>
    </row>
    <row r="60" spans="1:12" ht="14.25" customHeight="1">
      <c r="A60" s="1665" t="s">
        <v>1971</v>
      </c>
      <c r="B60" s="1665"/>
      <c r="C60" s="1665"/>
      <c r="D60" s="1665"/>
      <c r="E60" s="1665"/>
      <c r="F60" s="1665"/>
      <c r="G60" s="1665"/>
      <c r="H60" s="1665"/>
      <c r="I60" s="1665"/>
      <c r="J60" s="1665"/>
      <c r="K60" s="1665"/>
      <c r="L60" s="1665"/>
    </row>
    <row r="61" spans="1:12" ht="12.75" customHeight="1">
      <c r="A61" s="1666" t="s">
        <v>1972</v>
      </c>
      <c r="B61" s="1666"/>
      <c r="C61" s="1666"/>
      <c r="D61" s="1666"/>
      <c r="E61" s="1666"/>
      <c r="F61" s="1666"/>
      <c r="G61" s="1666"/>
      <c r="H61" s="1666"/>
      <c r="I61" s="1666"/>
      <c r="J61" s="1666"/>
      <c r="K61" s="1666"/>
      <c r="L61" s="1666"/>
    </row>
    <row r="62" spans="1:12" ht="12.75" customHeight="1">
      <c r="A62" s="1660" t="s">
        <v>2086</v>
      </c>
      <c r="B62" s="1660"/>
      <c r="C62" s="1660"/>
      <c r="D62" s="1660"/>
      <c r="E62" s="1660"/>
      <c r="F62" s="1660"/>
      <c r="G62" s="1660"/>
      <c r="H62" s="1660"/>
      <c r="I62" s="1660"/>
      <c r="J62" s="1660"/>
      <c r="K62" s="1660"/>
      <c r="L62" s="1660"/>
    </row>
    <row r="63" spans="1:12" ht="12.75" customHeight="1">
      <c r="A63" s="1665" t="s">
        <v>1973</v>
      </c>
      <c r="B63" s="1665"/>
      <c r="C63" s="1665"/>
      <c r="D63" s="1665"/>
      <c r="E63" s="1665"/>
      <c r="F63" s="1665"/>
      <c r="G63" s="1665"/>
      <c r="H63" s="1665"/>
      <c r="I63" s="1665"/>
      <c r="J63" s="1665"/>
      <c r="K63" s="1665"/>
      <c r="L63" s="1665"/>
    </row>
    <row r="64" spans="1:12" ht="25.5" customHeight="1">
      <c r="A64" s="1658" t="s">
        <v>2377</v>
      </c>
      <c r="B64" s="1658"/>
      <c r="C64" s="1658"/>
      <c r="D64" s="1658"/>
      <c r="E64" s="1658"/>
      <c r="F64" s="1658"/>
      <c r="G64" s="1658"/>
      <c r="H64" s="1658"/>
      <c r="I64" s="1658"/>
      <c r="J64" s="1658"/>
      <c r="K64" s="1658"/>
      <c r="L64" s="1658"/>
    </row>
    <row r="65" spans="1:12" ht="11.1" customHeight="1">
      <c r="A65" s="1661"/>
      <c r="B65" s="1661"/>
      <c r="C65" s="1661"/>
      <c r="D65" s="1661"/>
      <c r="E65" s="1661"/>
      <c r="F65" s="1661"/>
      <c r="G65" s="1661"/>
      <c r="H65" s="1661"/>
      <c r="I65" s="1661"/>
      <c r="J65" s="1661"/>
      <c r="K65" s="1661"/>
      <c r="L65" s="1661"/>
    </row>
    <row r="66" spans="1:12">
      <c r="A66" s="1656" t="s">
        <v>1986</v>
      </c>
      <c r="B66" s="1656"/>
      <c r="C66" s="1656"/>
      <c r="D66" s="1656"/>
      <c r="E66" s="1656"/>
      <c r="F66" s="1656"/>
      <c r="G66" s="1656"/>
      <c r="H66" s="1656"/>
      <c r="I66" s="1656"/>
      <c r="J66" s="1656"/>
      <c r="K66" s="1656"/>
      <c r="L66" s="1656"/>
    </row>
    <row r="67" spans="1:12" ht="12.75" customHeight="1">
      <c r="A67" s="1667" t="s">
        <v>1966</v>
      </c>
      <c r="B67" s="1667"/>
      <c r="C67" s="1667"/>
      <c r="D67" s="1667"/>
      <c r="E67" s="1667"/>
      <c r="F67" s="1667"/>
      <c r="G67" s="1667"/>
      <c r="H67" s="1667"/>
      <c r="I67" s="1667"/>
      <c r="J67" s="1667"/>
      <c r="K67" s="1667"/>
      <c r="L67" s="1667"/>
    </row>
    <row r="68" spans="1:12" ht="12.75" customHeight="1">
      <c r="A68" s="1657" t="s">
        <v>2087</v>
      </c>
      <c r="B68" s="1657"/>
      <c r="C68" s="1657"/>
      <c r="D68" s="1657"/>
      <c r="E68" s="1657"/>
      <c r="F68" s="1657"/>
      <c r="G68" s="1657"/>
      <c r="H68" s="1657"/>
      <c r="I68" s="1657"/>
      <c r="J68" s="1657"/>
      <c r="K68" s="1657"/>
      <c r="L68" s="1657"/>
    </row>
    <row r="69" spans="1:12">
      <c r="A69" s="1665" t="s">
        <v>1974</v>
      </c>
      <c r="B69" s="1665"/>
      <c r="C69" s="1665"/>
      <c r="D69" s="1665"/>
      <c r="E69" s="1665"/>
      <c r="F69" s="1665"/>
      <c r="G69" s="1665"/>
      <c r="H69" s="1665"/>
      <c r="I69" s="1665"/>
      <c r="J69" s="1665"/>
      <c r="K69" s="1665"/>
      <c r="L69" s="1665"/>
    </row>
    <row r="70" spans="1:12" ht="15" customHeight="1">
      <c r="A70" s="1665" t="s">
        <v>1975</v>
      </c>
      <c r="B70" s="1665"/>
      <c r="C70" s="1665"/>
      <c r="D70" s="1665"/>
      <c r="E70" s="1665"/>
      <c r="F70" s="1665"/>
      <c r="G70" s="1665"/>
      <c r="H70" s="1665"/>
      <c r="I70" s="1665"/>
      <c r="J70" s="1665"/>
      <c r="K70" s="1665"/>
      <c r="L70" s="1665"/>
    </row>
    <row r="71" spans="1:12" ht="24.75" customHeight="1">
      <c r="A71" s="1666" t="s">
        <v>1976</v>
      </c>
      <c r="B71" s="1666"/>
      <c r="C71" s="1666"/>
      <c r="D71" s="1666"/>
      <c r="E71" s="1666"/>
      <c r="F71" s="1666"/>
      <c r="G71" s="1666"/>
      <c r="H71" s="1666"/>
      <c r="I71" s="1666"/>
      <c r="J71" s="1666"/>
      <c r="K71" s="1666"/>
      <c r="L71" s="1666"/>
    </row>
    <row r="72" spans="1:12" ht="26.25" customHeight="1">
      <c r="A72" s="1666" t="s">
        <v>1977</v>
      </c>
      <c r="B72" s="1666"/>
      <c r="C72" s="1666"/>
      <c r="D72" s="1666"/>
      <c r="E72" s="1666"/>
      <c r="F72" s="1666"/>
      <c r="G72" s="1666"/>
      <c r="H72" s="1666"/>
      <c r="I72" s="1666"/>
      <c r="J72" s="1666"/>
      <c r="K72" s="1666"/>
      <c r="L72" s="1666"/>
    </row>
    <row r="73" spans="1:12" ht="27" customHeight="1">
      <c r="A73" s="1657" t="s">
        <v>2088</v>
      </c>
      <c r="B73" s="1657"/>
      <c r="C73" s="1657"/>
      <c r="D73" s="1657"/>
      <c r="E73" s="1657"/>
      <c r="F73" s="1657"/>
      <c r="G73" s="1657"/>
      <c r="H73" s="1657"/>
      <c r="I73" s="1657"/>
      <c r="J73" s="1657"/>
      <c r="K73" s="1657"/>
      <c r="L73" s="1657"/>
    </row>
    <row r="74" spans="1:12" ht="12" customHeight="1">
      <c r="A74" s="1665" t="s">
        <v>1978</v>
      </c>
      <c r="B74" s="1665"/>
      <c r="C74" s="1665"/>
      <c r="D74" s="1665"/>
      <c r="E74" s="1665"/>
      <c r="F74" s="1665"/>
      <c r="G74" s="1665"/>
      <c r="H74" s="1665"/>
      <c r="I74" s="1665"/>
      <c r="J74" s="1665"/>
      <c r="K74" s="1665"/>
      <c r="L74" s="1665"/>
    </row>
    <row r="75" spans="1:12" ht="12" customHeight="1">
      <c r="A75" s="1665" t="s">
        <v>1979</v>
      </c>
      <c r="B75" s="1665"/>
      <c r="C75" s="1665"/>
      <c r="D75" s="1665"/>
      <c r="E75" s="1665"/>
      <c r="F75" s="1665"/>
      <c r="G75" s="1665"/>
      <c r="H75" s="1665"/>
      <c r="I75" s="1665"/>
      <c r="J75" s="1665"/>
      <c r="K75" s="1665"/>
      <c r="L75" s="1665"/>
    </row>
    <row r="76" spans="1:12" ht="13.5" customHeight="1">
      <c r="A76" s="1663" t="s">
        <v>1980</v>
      </c>
      <c r="B76" s="1663"/>
      <c r="C76" s="1663"/>
      <c r="D76" s="1663"/>
      <c r="E76" s="1663"/>
      <c r="F76" s="1663"/>
      <c r="G76" s="1663"/>
      <c r="H76" s="1663"/>
      <c r="I76" s="1663"/>
      <c r="J76" s="1663"/>
      <c r="K76" s="1663"/>
      <c r="L76" s="1663"/>
    </row>
    <row r="77" spans="1:12" ht="25.5" customHeight="1">
      <c r="A77" s="1664" t="s">
        <v>1981</v>
      </c>
      <c r="B77" s="1664"/>
      <c r="C77" s="1664"/>
      <c r="D77" s="1664"/>
      <c r="E77" s="1664"/>
      <c r="F77" s="1664"/>
      <c r="G77" s="1664"/>
      <c r="H77" s="1664"/>
      <c r="I77" s="1664"/>
      <c r="J77" s="1664"/>
      <c r="K77" s="1664"/>
      <c r="L77" s="1664"/>
    </row>
    <row r="78" spans="1:12">
      <c r="A78" s="1665" t="s">
        <v>1982</v>
      </c>
      <c r="B78" s="1665"/>
      <c r="C78" s="1665"/>
      <c r="D78" s="1665"/>
      <c r="E78" s="1665"/>
      <c r="F78" s="1665"/>
      <c r="G78" s="1665"/>
      <c r="H78" s="1665"/>
      <c r="I78" s="1665"/>
      <c r="J78" s="1665"/>
      <c r="K78" s="1665"/>
      <c r="L78" s="1665"/>
    </row>
    <row r="79" spans="1:12">
      <c r="A79" s="1663" t="s">
        <v>1983</v>
      </c>
      <c r="B79" s="1663"/>
      <c r="C79" s="1663"/>
      <c r="D79" s="1663"/>
      <c r="E79" s="1663"/>
      <c r="F79" s="1663"/>
      <c r="G79" s="1663"/>
      <c r="H79" s="1663"/>
      <c r="I79" s="1663"/>
      <c r="J79" s="1663"/>
      <c r="K79" s="1663"/>
      <c r="L79" s="1663"/>
    </row>
    <row r="80" spans="1:12" ht="12" customHeight="1">
      <c r="A80" s="1663" t="s">
        <v>1984</v>
      </c>
      <c r="B80" s="1663"/>
      <c r="C80" s="1663"/>
      <c r="D80" s="1663"/>
      <c r="E80" s="1663"/>
      <c r="F80" s="1663"/>
      <c r="G80" s="1663"/>
      <c r="H80" s="1663"/>
      <c r="I80" s="1663"/>
      <c r="J80" s="1663"/>
      <c r="K80" s="1663"/>
      <c r="L80" s="1663"/>
    </row>
    <row r="81" spans="1:31" ht="12" customHeight="1">
      <c r="A81" s="1660" t="s">
        <v>2089</v>
      </c>
      <c r="B81" s="1660"/>
      <c r="C81" s="1660"/>
      <c r="D81" s="1660"/>
      <c r="E81" s="1660"/>
      <c r="F81" s="1660"/>
      <c r="G81" s="1660"/>
      <c r="H81" s="1660"/>
      <c r="I81" s="1660"/>
      <c r="J81" s="1660"/>
      <c r="K81" s="1660"/>
      <c r="L81" s="1660"/>
    </row>
    <row r="82" spans="1:31">
      <c r="A82" s="1662"/>
      <c r="B82" s="1662"/>
      <c r="C82" s="1662"/>
      <c r="D82" s="1662"/>
      <c r="E82" s="1662"/>
      <c r="F82" s="1662"/>
      <c r="G82" s="1662"/>
      <c r="H82" s="1662"/>
      <c r="I82" s="1662"/>
      <c r="J82" s="1662"/>
      <c r="K82" s="1662"/>
      <c r="L82" s="1662"/>
    </row>
    <row r="83" spans="1:31">
      <c r="A83" s="1656" t="s">
        <v>1954</v>
      </c>
      <c r="B83" s="1656"/>
      <c r="C83" s="1656"/>
      <c r="D83" s="1656"/>
      <c r="E83" s="1656"/>
      <c r="F83" s="1656"/>
      <c r="G83" s="1656"/>
      <c r="H83" s="1656"/>
      <c r="I83" s="1656"/>
      <c r="J83" s="1656"/>
      <c r="K83" s="1656"/>
      <c r="L83" s="1656"/>
    </row>
    <row r="84" spans="1:31" ht="24" customHeight="1">
      <c r="A84" s="1657" t="s">
        <v>2090</v>
      </c>
      <c r="B84" s="1657"/>
      <c r="C84" s="1657"/>
      <c r="D84" s="1657"/>
      <c r="E84" s="1657"/>
      <c r="F84" s="1657"/>
      <c r="G84" s="1657"/>
      <c r="H84" s="1657"/>
      <c r="I84" s="1657"/>
      <c r="J84" s="1657"/>
      <c r="K84" s="1657"/>
      <c r="L84" s="1657"/>
    </row>
    <row r="85" spans="1:31" ht="23.25" customHeight="1">
      <c r="A85" s="1657" t="s">
        <v>2091</v>
      </c>
      <c r="B85" s="1657"/>
      <c r="C85" s="1657"/>
      <c r="D85" s="1657"/>
      <c r="E85" s="1657"/>
      <c r="F85" s="1657"/>
      <c r="G85" s="1657"/>
      <c r="H85" s="1657"/>
      <c r="I85" s="1657"/>
      <c r="J85" s="1657"/>
      <c r="K85" s="1657"/>
      <c r="L85" s="1657"/>
    </row>
    <row r="86" spans="1:31" ht="12.75" customHeight="1">
      <c r="A86" s="1657" t="s">
        <v>2092</v>
      </c>
      <c r="B86" s="1657"/>
      <c r="C86" s="1657"/>
      <c r="D86" s="1657"/>
      <c r="E86" s="1657"/>
      <c r="F86" s="1657"/>
      <c r="G86" s="1657"/>
      <c r="H86" s="1657"/>
      <c r="I86" s="1657"/>
      <c r="J86" s="1657"/>
      <c r="K86" s="1657"/>
      <c r="L86" s="1657"/>
    </row>
    <row r="87" spans="1:31" ht="12" customHeight="1">
      <c r="A87" s="1659"/>
      <c r="B87" s="1659"/>
      <c r="C87" s="1659"/>
      <c r="D87" s="1659"/>
      <c r="E87" s="1659"/>
      <c r="F87" s="1659"/>
      <c r="G87" s="1659"/>
      <c r="H87" s="1659"/>
      <c r="I87" s="1659"/>
      <c r="J87" s="1659"/>
      <c r="K87" s="1659"/>
      <c r="L87" s="1659"/>
    </row>
    <row r="88" spans="1:31" ht="12" customHeight="1">
      <c r="A88" s="1656" t="s">
        <v>1967</v>
      </c>
      <c r="B88" s="1656"/>
      <c r="C88" s="1656"/>
      <c r="D88" s="1656"/>
      <c r="E88" s="1656"/>
      <c r="F88" s="1656"/>
      <c r="G88" s="1656"/>
      <c r="H88" s="1656"/>
      <c r="I88" s="1656"/>
      <c r="J88" s="1656"/>
      <c r="K88" s="1656"/>
      <c r="L88" s="1656"/>
    </row>
    <row r="89" spans="1:31" ht="15" customHeight="1">
      <c r="A89" s="1660" t="s">
        <v>2093</v>
      </c>
      <c r="B89" s="1660"/>
      <c r="C89" s="1660"/>
      <c r="D89" s="1660"/>
      <c r="E89" s="1660"/>
      <c r="F89" s="1660"/>
      <c r="G89" s="1660"/>
      <c r="H89" s="1660"/>
      <c r="I89" s="1660"/>
      <c r="J89" s="1660"/>
      <c r="K89" s="1660"/>
      <c r="L89" s="1660"/>
      <c r="M89" s="598"/>
      <c r="N89" s="598"/>
      <c r="O89" s="598"/>
      <c r="P89" s="598"/>
      <c r="Q89" s="598"/>
      <c r="R89" s="598"/>
      <c r="S89" s="598"/>
      <c r="T89" s="598"/>
      <c r="U89" s="598"/>
      <c r="V89" s="598"/>
      <c r="W89" s="598"/>
      <c r="X89" s="598"/>
      <c r="Y89" s="598"/>
      <c r="Z89" s="598"/>
      <c r="AA89" s="598"/>
      <c r="AB89" s="598"/>
      <c r="AC89" s="598"/>
      <c r="AD89" s="598"/>
      <c r="AE89" s="598"/>
    </row>
    <row r="90" spans="1:31" ht="11.25" customHeight="1">
      <c r="A90" s="1661"/>
      <c r="B90" s="1661"/>
      <c r="C90" s="1661"/>
      <c r="D90" s="1661"/>
      <c r="E90" s="1661"/>
      <c r="F90" s="1661"/>
      <c r="G90" s="1661"/>
      <c r="H90" s="1661"/>
      <c r="I90" s="1661"/>
      <c r="J90" s="1661"/>
      <c r="K90" s="1661"/>
      <c r="L90" s="1661"/>
      <c r="M90" s="598"/>
      <c r="N90" s="598"/>
      <c r="O90" s="598"/>
      <c r="P90" s="598"/>
      <c r="Q90" s="598"/>
      <c r="R90" s="598"/>
      <c r="S90" s="598"/>
      <c r="T90" s="598"/>
      <c r="U90" s="598"/>
      <c r="V90" s="598"/>
      <c r="W90" s="598"/>
      <c r="X90" s="598"/>
      <c r="Y90" s="598"/>
      <c r="Z90" s="598"/>
      <c r="AA90" s="598"/>
      <c r="AB90" s="598"/>
      <c r="AC90" s="598"/>
      <c r="AD90" s="598"/>
      <c r="AE90" s="598"/>
    </row>
    <row r="91" spans="1:31" ht="14.25" customHeight="1">
      <c r="A91" s="1656" t="s">
        <v>1955</v>
      </c>
      <c r="B91" s="1656"/>
      <c r="C91" s="1656"/>
      <c r="D91" s="1656"/>
      <c r="E91" s="1656"/>
      <c r="F91" s="1656"/>
      <c r="G91" s="1656"/>
      <c r="H91" s="1656"/>
      <c r="I91" s="1656"/>
      <c r="J91" s="1656"/>
      <c r="K91" s="1656"/>
      <c r="L91" s="1656"/>
      <c r="M91" s="598"/>
      <c r="N91" s="598"/>
      <c r="O91" s="598"/>
      <c r="P91" s="598"/>
      <c r="Q91" s="598"/>
      <c r="R91" s="598"/>
      <c r="S91" s="598"/>
      <c r="T91" s="598"/>
      <c r="U91" s="598"/>
      <c r="V91" s="598"/>
      <c r="W91" s="598"/>
      <c r="X91" s="598"/>
      <c r="Y91" s="598"/>
      <c r="Z91" s="598"/>
      <c r="AA91" s="598"/>
      <c r="AB91" s="598"/>
      <c r="AC91" s="598"/>
      <c r="AD91" s="598"/>
      <c r="AE91" s="598"/>
    </row>
    <row r="92" spans="1:31" ht="26.25" customHeight="1">
      <c r="A92" s="1657" t="s">
        <v>2094</v>
      </c>
      <c r="B92" s="1657"/>
      <c r="C92" s="1657"/>
      <c r="D92" s="1657"/>
      <c r="E92" s="1657"/>
      <c r="F92" s="1657"/>
      <c r="G92" s="1657"/>
      <c r="H92" s="1657"/>
      <c r="I92" s="1657"/>
      <c r="J92" s="1657"/>
      <c r="K92" s="1657"/>
      <c r="L92" s="1657"/>
      <c r="M92" s="598"/>
      <c r="N92" s="598"/>
      <c r="O92" s="598"/>
      <c r="P92" s="598"/>
      <c r="Q92" s="598"/>
      <c r="R92" s="598"/>
      <c r="S92" s="598"/>
      <c r="T92" s="598"/>
      <c r="U92" s="598"/>
      <c r="V92" s="598"/>
      <c r="W92" s="598"/>
      <c r="X92" s="598"/>
      <c r="Y92" s="598"/>
      <c r="Z92" s="598"/>
      <c r="AA92" s="598"/>
      <c r="AB92" s="598"/>
      <c r="AC92" s="598"/>
      <c r="AD92" s="598"/>
      <c r="AE92" s="598"/>
    </row>
    <row r="93" spans="1:31" ht="9" customHeight="1">
      <c r="A93" s="1658"/>
      <c r="B93" s="1658"/>
      <c r="C93" s="1658"/>
      <c r="D93" s="1658"/>
      <c r="E93" s="1658"/>
      <c r="F93" s="1658"/>
      <c r="G93" s="1658"/>
      <c r="H93" s="1658"/>
      <c r="I93" s="1658"/>
      <c r="J93" s="1658"/>
      <c r="K93" s="1658"/>
      <c r="L93" s="1658"/>
    </row>
    <row r="94" spans="1:31" ht="38.25" customHeight="1">
      <c r="A94" s="1658" t="s">
        <v>2378</v>
      </c>
      <c r="B94" s="1658"/>
      <c r="C94" s="1658"/>
      <c r="D94" s="1658"/>
      <c r="E94" s="1658"/>
      <c r="F94" s="1658"/>
      <c r="G94" s="1658"/>
      <c r="H94" s="1658"/>
      <c r="I94" s="1658"/>
      <c r="J94" s="1658"/>
      <c r="K94" s="1658"/>
      <c r="L94" s="1658"/>
    </row>
    <row r="95" spans="1:31" ht="15" customHeight="1">
      <c r="A95" s="975"/>
      <c r="B95" s="975"/>
      <c r="C95" s="975"/>
      <c r="D95" s="975"/>
      <c r="E95" s="975"/>
      <c r="F95" s="975"/>
      <c r="G95" s="975"/>
      <c r="H95" s="975"/>
      <c r="I95" s="975"/>
      <c r="J95" s="975"/>
      <c r="K95" s="975"/>
    </row>
    <row r="96" spans="1:31" ht="21" customHeight="1">
      <c r="B96" s="1672" t="s">
        <v>1719</v>
      </c>
      <c r="C96" s="1673"/>
      <c r="D96" s="1673"/>
      <c r="E96" s="1673"/>
      <c r="F96" s="1673"/>
      <c r="G96" s="1673"/>
      <c r="H96" s="1675">
        <v>3.5000000000000003E-2</v>
      </c>
      <c r="I96" s="1675"/>
      <c r="J96" s="1675"/>
      <c r="K96" s="1676"/>
    </row>
    <row r="97" spans="1:31" ht="15.75" customHeight="1">
      <c r="B97" s="1669" t="s">
        <v>1845</v>
      </c>
      <c r="C97" s="1670"/>
      <c r="D97" s="1670"/>
      <c r="E97" s="1670"/>
      <c r="F97" s="1670"/>
      <c r="G97" s="1671"/>
      <c r="H97" s="1677">
        <v>7.6499999999999999E-2</v>
      </c>
      <c r="I97" s="1675"/>
      <c r="J97" s="1675"/>
      <c r="K97" s="1676"/>
    </row>
    <row r="98" spans="1:31" ht="18.75" customHeight="1">
      <c r="B98" s="1672" t="s">
        <v>1846</v>
      </c>
      <c r="C98" s="1673"/>
      <c r="D98" s="1673"/>
      <c r="E98" s="1673"/>
      <c r="F98" s="1673"/>
      <c r="G98" s="1674"/>
      <c r="H98" s="1677">
        <v>2.75E-2</v>
      </c>
      <c r="I98" s="1675"/>
      <c r="J98" s="1675"/>
      <c r="K98" s="1676"/>
      <c r="L98" s="598"/>
      <c r="M98" s="598"/>
      <c r="N98" s="598"/>
      <c r="O98" s="598"/>
      <c r="P98" s="598"/>
      <c r="Q98" s="598"/>
      <c r="R98" s="598"/>
      <c r="S98" s="598"/>
      <c r="T98" s="598"/>
      <c r="U98" s="598"/>
      <c r="V98" s="598"/>
      <c r="W98" s="598"/>
      <c r="X98" s="598"/>
      <c r="Y98" s="598"/>
      <c r="Z98" s="598"/>
      <c r="AA98" s="598"/>
      <c r="AB98" s="598"/>
      <c r="AC98" s="598"/>
      <c r="AD98" s="598"/>
      <c r="AE98" s="598"/>
    </row>
    <row r="99" spans="1:31" ht="15.95" customHeight="1">
      <c r="B99" s="1672" t="s">
        <v>1847</v>
      </c>
      <c r="C99" s="1673"/>
      <c r="D99" s="1673"/>
      <c r="E99" s="1673"/>
      <c r="F99" s="1673"/>
      <c r="G99" s="1674"/>
      <c r="H99" s="1672" t="s">
        <v>1848</v>
      </c>
      <c r="I99" s="1673"/>
      <c r="J99" s="1673"/>
      <c r="K99" s="1678"/>
      <c r="L99" s="834"/>
      <c r="M99" s="834"/>
      <c r="N99" s="834"/>
      <c r="O99" s="834"/>
      <c r="P99" s="834"/>
      <c r="Q99" s="834"/>
    </row>
    <row r="100" spans="1:31" ht="15.95" customHeight="1">
      <c r="B100" s="1672" t="s">
        <v>1720</v>
      </c>
      <c r="C100" s="1673"/>
      <c r="D100" s="1673"/>
      <c r="E100" s="1673"/>
      <c r="F100" s="1673"/>
      <c r="G100" s="1674"/>
      <c r="H100" s="1672" t="s">
        <v>1849</v>
      </c>
      <c r="I100" s="1673"/>
      <c r="J100" s="1673"/>
      <c r="K100" s="1678"/>
      <c r="L100" s="834"/>
      <c r="M100" s="834"/>
      <c r="N100" s="834"/>
      <c r="O100" s="834"/>
      <c r="P100" s="834"/>
      <c r="Q100" s="834"/>
    </row>
    <row r="101" spans="1:31" ht="15.95" customHeight="1">
      <c r="B101" s="1672" t="s">
        <v>1722</v>
      </c>
      <c r="C101" s="1673"/>
      <c r="D101" s="1673"/>
      <c r="E101" s="1673"/>
      <c r="F101" s="1673"/>
      <c r="G101" s="1674"/>
      <c r="H101" s="1672" t="s">
        <v>1850</v>
      </c>
      <c r="I101" s="1673"/>
      <c r="J101" s="1673"/>
      <c r="K101" s="1678"/>
      <c r="L101" s="834"/>
      <c r="M101" s="834"/>
      <c r="N101" s="834"/>
      <c r="O101" s="834"/>
      <c r="P101" s="834"/>
      <c r="Q101" s="834"/>
    </row>
    <row r="102" spans="1:31" ht="15.95" customHeight="1">
      <c r="B102" s="1672" t="s">
        <v>1723</v>
      </c>
      <c r="C102" s="1673"/>
      <c r="D102" s="1673"/>
      <c r="E102" s="1673"/>
      <c r="F102" s="1673"/>
      <c r="G102" s="1674"/>
      <c r="H102" s="1672" t="s">
        <v>1724</v>
      </c>
      <c r="I102" s="1673"/>
      <c r="J102" s="1673"/>
      <c r="K102" s="1678"/>
      <c r="L102" s="835"/>
      <c r="M102" s="835"/>
      <c r="N102" s="835"/>
      <c r="O102" s="835"/>
      <c r="P102" s="835"/>
      <c r="Q102" s="835"/>
    </row>
    <row r="103" spans="1:31" ht="38.25" customHeight="1">
      <c r="B103" s="1672" t="s">
        <v>1851</v>
      </c>
      <c r="C103" s="1673"/>
      <c r="D103" s="1673"/>
      <c r="E103" s="1673"/>
      <c r="F103" s="1673"/>
      <c r="G103" s="1674"/>
      <c r="H103" s="1672" t="s">
        <v>2095</v>
      </c>
      <c r="I103" s="1673"/>
      <c r="J103" s="1673"/>
      <c r="K103" s="1678"/>
      <c r="L103" s="835"/>
      <c r="M103" s="835"/>
      <c r="N103" s="835"/>
      <c r="O103" s="835"/>
      <c r="P103" s="835"/>
      <c r="Q103" s="835"/>
    </row>
    <row r="104" spans="1:31" ht="25.5" customHeight="1">
      <c r="B104" s="1672" t="s">
        <v>1852</v>
      </c>
      <c r="C104" s="1673"/>
      <c r="D104" s="1673"/>
      <c r="E104" s="1673"/>
      <c r="F104" s="1673"/>
      <c r="G104" s="1674"/>
      <c r="H104" s="1672" t="s">
        <v>2096</v>
      </c>
      <c r="I104" s="1673"/>
      <c r="J104" s="1673"/>
      <c r="K104" s="1678"/>
      <c r="L104" s="835"/>
      <c r="M104" s="835"/>
      <c r="N104" s="835"/>
      <c r="O104" s="835"/>
      <c r="P104" s="835"/>
      <c r="Q104" s="835"/>
    </row>
    <row r="105" spans="1:31" ht="15.95" customHeight="1">
      <c r="B105" s="1679" t="s">
        <v>1718</v>
      </c>
      <c r="C105" s="1680"/>
      <c r="D105" s="1680"/>
      <c r="E105" s="1680"/>
      <c r="F105" s="1680"/>
      <c r="G105" s="1681"/>
      <c r="H105" s="1677">
        <v>1.5E-3</v>
      </c>
      <c r="I105" s="1675"/>
      <c r="J105" s="1675"/>
      <c r="K105" s="1676"/>
      <c r="L105" s="835"/>
      <c r="M105" s="835"/>
      <c r="N105" s="835"/>
      <c r="O105" s="835"/>
      <c r="P105" s="835"/>
      <c r="Q105" s="835"/>
    </row>
    <row r="106" spans="1:31" ht="15" customHeight="1">
      <c r="B106" s="975"/>
      <c r="C106" s="975"/>
      <c r="D106" s="975"/>
      <c r="E106" s="975"/>
      <c r="F106" s="975"/>
      <c r="G106" s="975"/>
      <c r="H106" s="978"/>
      <c r="I106" s="978"/>
      <c r="J106" s="978"/>
      <c r="K106" s="978"/>
      <c r="L106" s="835"/>
      <c r="M106" s="835"/>
      <c r="N106" s="835"/>
      <c r="O106" s="835"/>
      <c r="P106" s="835"/>
      <c r="Q106" s="835"/>
    </row>
    <row r="107" spans="1:31" ht="24.75" customHeight="1">
      <c r="A107" s="1658" t="s">
        <v>1844</v>
      </c>
      <c r="B107" s="1658"/>
      <c r="C107" s="1658"/>
      <c r="D107" s="1658"/>
      <c r="E107" s="1658"/>
      <c r="F107" s="1658"/>
      <c r="G107" s="1658"/>
      <c r="H107" s="1658"/>
      <c r="I107" s="1658"/>
      <c r="J107" s="1658"/>
      <c r="K107" s="1658"/>
      <c r="L107" s="835"/>
      <c r="M107" s="835"/>
      <c r="N107" s="835"/>
      <c r="O107" s="835"/>
      <c r="P107" s="835"/>
      <c r="Q107" s="835"/>
    </row>
    <row r="108" spans="1:31">
      <c r="A108" s="855"/>
    </row>
    <row r="110" spans="1:31">
      <c r="A110" s="856"/>
    </row>
    <row r="111" spans="1:31">
      <c r="A111" s="855"/>
    </row>
    <row r="112" spans="1:31">
      <c r="A112" s="557"/>
    </row>
    <row r="113" spans="1:9" ht="21" customHeight="1">
      <c r="A113" s="857"/>
      <c r="B113" s="1653"/>
      <c r="C113" s="1653"/>
      <c r="D113" s="1653"/>
      <c r="E113" s="1653"/>
      <c r="F113" s="854"/>
      <c r="G113" s="1654"/>
      <c r="H113" s="1221"/>
      <c r="I113" s="1221"/>
    </row>
    <row r="114" spans="1:9" ht="20.85" customHeight="1">
      <c r="A114" s="857"/>
      <c r="B114" s="1408"/>
      <c r="C114" s="1408"/>
      <c r="D114" s="1408"/>
      <c r="E114" s="1408"/>
      <c r="F114" s="801"/>
      <c r="G114" s="1654"/>
      <c r="H114" s="1221"/>
      <c r="I114" s="1221"/>
    </row>
    <row r="115" spans="1:9" ht="20.85" customHeight="1">
      <c r="A115" s="857"/>
      <c r="B115" s="1408"/>
      <c r="C115" s="1408"/>
      <c r="D115" s="1408"/>
      <c r="E115" s="1408"/>
      <c r="F115" s="801"/>
      <c r="G115" s="1408"/>
      <c r="H115" s="1408"/>
      <c r="I115" s="1408"/>
    </row>
    <row r="116" spans="1:9" ht="39.75" customHeight="1">
      <c r="A116" s="857"/>
      <c r="B116" s="1408"/>
      <c r="C116" s="1408"/>
      <c r="D116" s="1408"/>
      <c r="E116" s="1408"/>
      <c r="F116" s="801"/>
      <c r="G116" s="1408"/>
      <c r="H116" s="1408"/>
      <c r="I116" s="1408"/>
    </row>
    <row r="117" spans="1:9" ht="20.85" customHeight="1">
      <c r="A117" s="857"/>
      <c r="B117" s="1408"/>
      <c r="C117" s="1408"/>
      <c r="D117" s="1408"/>
      <c r="E117" s="1408"/>
      <c r="F117" s="801"/>
      <c r="G117" s="1408"/>
      <c r="H117" s="1408"/>
      <c r="I117" s="1408"/>
    </row>
    <row r="118" spans="1:9" ht="20.85" customHeight="1">
      <c r="A118" s="857"/>
      <c r="B118" s="1408"/>
      <c r="C118" s="1408"/>
      <c r="D118" s="1408"/>
      <c r="E118" s="1408"/>
      <c r="F118" s="801"/>
      <c r="G118" s="1408"/>
      <c r="H118" s="1408"/>
      <c r="I118" s="1408"/>
    </row>
    <row r="119" spans="1:9" ht="20.85" customHeight="1">
      <c r="A119" s="857"/>
      <c r="B119" s="1408"/>
      <c r="C119" s="1408"/>
      <c r="D119" s="1408"/>
      <c r="E119" s="1408"/>
      <c r="F119" s="801"/>
      <c r="G119" s="1408"/>
      <c r="H119" s="1408"/>
      <c r="I119" s="1408"/>
    </row>
    <row r="120" spans="1:9">
      <c r="A120" s="557"/>
    </row>
  </sheetData>
  <mergeCells count="124">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 ref="B119:E119"/>
    <mergeCell ref="G119:I119"/>
    <mergeCell ref="B114:E114"/>
    <mergeCell ref="G114:I114"/>
    <mergeCell ref="B115:E115"/>
    <mergeCell ref="G115:I115"/>
    <mergeCell ref="B116:E116"/>
    <mergeCell ref="G116:I116"/>
    <mergeCell ref="B117:E117"/>
    <mergeCell ref="G117:I117"/>
    <mergeCell ref="B118:E118"/>
    <mergeCell ref="G118:I118"/>
    <mergeCell ref="B97:G97"/>
    <mergeCell ref="B98:G98"/>
    <mergeCell ref="B99:G99"/>
    <mergeCell ref="B96:G96"/>
    <mergeCell ref="H96:K96"/>
    <mergeCell ref="B100:G100"/>
    <mergeCell ref="H98:K98"/>
    <mergeCell ref="H99:K99"/>
    <mergeCell ref="H100:K100"/>
    <mergeCell ref="H97:K97"/>
    <mergeCell ref="A23:L23"/>
    <mergeCell ref="A24:L24"/>
    <mergeCell ref="A25:L25"/>
    <mergeCell ref="A26:L26"/>
    <mergeCell ref="A27:L27"/>
    <mergeCell ref="A10:B10"/>
    <mergeCell ref="A11:B11"/>
    <mergeCell ref="A12:B12"/>
    <mergeCell ref="A13:B13"/>
    <mergeCell ref="A14:B14"/>
    <mergeCell ref="A15:B15"/>
    <mergeCell ref="A17:B17"/>
    <mergeCell ref="A18:B18"/>
    <mergeCell ref="A19:B19"/>
    <mergeCell ref="A6:L6"/>
    <mergeCell ref="A7:L7"/>
    <mergeCell ref="A8:L8"/>
    <mergeCell ref="A21:L21"/>
    <mergeCell ref="A22:L22"/>
    <mergeCell ref="A1:L1"/>
    <mergeCell ref="A2:L2"/>
    <mergeCell ref="A3:L3"/>
    <mergeCell ref="A4:L4"/>
    <mergeCell ref="A5:L5"/>
    <mergeCell ref="A41:L41"/>
    <mergeCell ref="A42:L42"/>
    <mergeCell ref="A43:L43"/>
    <mergeCell ref="A44:L44"/>
    <mergeCell ref="A45:L45"/>
    <mergeCell ref="A28:L28"/>
    <mergeCell ref="A29:L29"/>
    <mergeCell ref="A38:L38"/>
    <mergeCell ref="A39:L39"/>
    <mergeCell ref="A40:L40"/>
    <mergeCell ref="A35:B35"/>
    <mergeCell ref="A36:B36"/>
    <mergeCell ref="A31:B31"/>
    <mergeCell ref="A32:B32"/>
    <mergeCell ref="A33:B33"/>
    <mergeCell ref="A34:B34"/>
    <mergeCell ref="A51:L51"/>
    <mergeCell ref="A52:L52"/>
    <mergeCell ref="A53:L53"/>
    <mergeCell ref="A54:L54"/>
    <mergeCell ref="A55:L55"/>
    <mergeCell ref="A46:L46"/>
    <mergeCell ref="A47:L47"/>
    <mergeCell ref="A48:L48"/>
    <mergeCell ref="A49:L49"/>
    <mergeCell ref="A50:L50"/>
    <mergeCell ref="A61:L61"/>
    <mergeCell ref="A62:L62"/>
    <mergeCell ref="A63:L63"/>
    <mergeCell ref="A64:L64"/>
    <mergeCell ref="A65:L65"/>
    <mergeCell ref="A56:L56"/>
    <mergeCell ref="A57:L57"/>
    <mergeCell ref="A58:L58"/>
    <mergeCell ref="A59:L59"/>
    <mergeCell ref="A60:L60"/>
    <mergeCell ref="A71:L71"/>
    <mergeCell ref="A72:L72"/>
    <mergeCell ref="A73:L73"/>
    <mergeCell ref="A74:L74"/>
    <mergeCell ref="A75:L75"/>
    <mergeCell ref="A66:L66"/>
    <mergeCell ref="A67:L67"/>
    <mergeCell ref="A68:L68"/>
    <mergeCell ref="A69:L69"/>
    <mergeCell ref="A70:L70"/>
    <mergeCell ref="A81:L81"/>
    <mergeCell ref="A82:L82"/>
    <mergeCell ref="A83:L83"/>
    <mergeCell ref="A84:L84"/>
    <mergeCell ref="A85:L85"/>
    <mergeCell ref="A76:L76"/>
    <mergeCell ref="A77:L77"/>
    <mergeCell ref="A78:L78"/>
    <mergeCell ref="A79:L79"/>
    <mergeCell ref="A80:L80"/>
    <mergeCell ref="A91:L91"/>
    <mergeCell ref="A92:L92"/>
    <mergeCell ref="A93:L93"/>
    <mergeCell ref="A94:L94"/>
    <mergeCell ref="A86:L86"/>
    <mergeCell ref="A87:L87"/>
    <mergeCell ref="A88:L88"/>
    <mergeCell ref="A89:L89"/>
    <mergeCell ref="A90:L90"/>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A11" sqref="A11:B11"/>
    </sheetView>
  </sheetViews>
  <sheetFormatPr defaultColWidth="9.140625" defaultRowHeight="12.75"/>
  <cols>
    <col min="1" max="1" width="7.7109375" style="531" customWidth="1"/>
    <col min="2" max="3" width="11.140625" style="531" customWidth="1"/>
    <col min="4" max="5" width="11.28515625" style="531" customWidth="1"/>
    <col min="6" max="7" width="11.7109375" style="531" customWidth="1"/>
    <col min="8" max="8" width="11.5703125" style="531" customWidth="1"/>
    <col min="9" max="12" width="11.7109375" style="531" customWidth="1"/>
    <col min="13" max="16384" width="9.140625" style="531"/>
  </cols>
  <sheetData>
    <row r="1" spans="1:12" ht="18">
      <c r="A1" s="1369" t="str">
        <f>'COVER PAGE'!A9</f>
        <v>LOCAL GOVERNMENT NAME:</v>
      </c>
      <c r="B1" s="1369"/>
      <c r="C1" s="1369"/>
      <c r="D1" s="1369"/>
      <c r="E1" s="1369"/>
      <c r="F1" s="1369"/>
      <c r="G1" s="1369"/>
      <c r="H1" s="1369"/>
      <c r="I1" s="1369"/>
      <c r="J1" s="1369"/>
      <c r="K1" s="1369"/>
      <c r="L1" s="1369"/>
    </row>
    <row r="2" spans="1:12" ht="18">
      <c r="A2" s="1369" t="str">
        <f>'COVER PAGE'!A30</f>
        <v>FISCAL YEAR ENDING JUNE 30, 2026</v>
      </c>
      <c r="B2" s="1369"/>
      <c r="C2" s="1369"/>
      <c r="D2" s="1369"/>
      <c r="E2" s="1369"/>
      <c r="F2" s="1369"/>
      <c r="G2" s="1369"/>
      <c r="H2" s="1369"/>
      <c r="I2" s="1369"/>
      <c r="J2" s="1369"/>
      <c r="K2" s="1369"/>
      <c r="L2" s="1369"/>
    </row>
    <row r="3" spans="1:12" ht="7.5" customHeight="1">
      <c r="A3" s="1544"/>
      <c r="B3" s="1544"/>
      <c r="C3" s="1544"/>
      <c r="D3" s="1544"/>
      <c r="E3" s="1544"/>
      <c r="F3" s="1544"/>
      <c r="G3" s="1544"/>
      <c r="H3" s="1544"/>
      <c r="I3" s="1544"/>
      <c r="J3" s="1544"/>
      <c r="K3" s="1544"/>
      <c r="L3" s="1544"/>
    </row>
    <row r="4" spans="1:12" ht="15.75">
      <c r="A4" s="1530" t="s">
        <v>1745</v>
      </c>
      <c r="B4" s="1530"/>
      <c r="C4" s="1530"/>
      <c r="D4" s="1530"/>
      <c r="E4" s="1530"/>
      <c r="F4" s="1530"/>
      <c r="G4" s="1530"/>
      <c r="H4" s="1530"/>
      <c r="I4" s="1530"/>
      <c r="J4" s="1530"/>
      <c r="K4" s="1530"/>
      <c r="L4" s="1530"/>
    </row>
    <row r="5" spans="1:12" ht="15.75">
      <c r="A5" s="1530" t="s">
        <v>2039</v>
      </c>
      <c r="B5" s="1530"/>
      <c r="C5" s="1530"/>
      <c r="D5" s="1530"/>
      <c r="E5" s="1530"/>
      <c r="F5" s="1530"/>
      <c r="G5" s="1530"/>
      <c r="H5" s="1530"/>
      <c r="I5" s="1530"/>
      <c r="J5" s="1530"/>
      <c r="K5" s="1530"/>
      <c r="L5" s="1530"/>
    </row>
    <row r="6" spans="1:12" ht="15.75">
      <c r="A6" s="1530" t="s">
        <v>1726</v>
      </c>
      <c r="B6" s="1530"/>
      <c r="C6" s="1530"/>
      <c r="D6" s="1530"/>
      <c r="E6" s="1530"/>
      <c r="F6" s="1530"/>
      <c r="G6" s="1530"/>
      <c r="H6" s="1530"/>
      <c r="I6" s="1530"/>
      <c r="J6" s="1530"/>
      <c r="K6" s="1530"/>
      <c r="L6" s="1530"/>
    </row>
    <row r="7" spans="1:12" ht="15.75">
      <c r="A7" s="1530" t="s">
        <v>1727</v>
      </c>
      <c r="B7" s="1530"/>
      <c r="C7" s="1530"/>
      <c r="D7" s="1530"/>
      <c r="E7" s="1530"/>
      <c r="F7" s="1530"/>
      <c r="G7" s="1530"/>
      <c r="H7" s="1530"/>
      <c r="I7" s="1530"/>
      <c r="J7" s="1530"/>
      <c r="K7" s="1530"/>
      <c r="L7" s="1530"/>
    </row>
    <row r="8" spans="1:12">
      <c r="A8" s="1544" t="s">
        <v>3527</v>
      </c>
      <c r="B8" s="1544"/>
      <c r="C8" s="1544"/>
      <c r="D8" s="1544"/>
      <c r="E8" s="1544"/>
      <c r="F8" s="1544"/>
      <c r="G8" s="1544"/>
      <c r="H8" s="1544"/>
      <c r="I8" s="1544"/>
      <c r="J8" s="1544"/>
      <c r="K8" s="1544"/>
      <c r="L8" s="1544"/>
    </row>
    <row r="9" spans="1:12" ht="6.75" customHeight="1">
      <c r="A9" s="691"/>
      <c r="B9" s="691"/>
      <c r="C9" s="691"/>
      <c r="D9" s="691"/>
      <c r="E9" s="691"/>
      <c r="F9" s="691"/>
      <c r="G9" s="691"/>
      <c r="H9" s="691"/>
      <c r="I9" s="691"/>
      <c r="J9" s="691"/>
      <c r="K9" s="691"/>
    </row>
    <row r="10" spans="1:12" ht="15" customHeight="1">
      <c r="A10" s="1615" t="s">
        <v>1729</v>
      </c>
      <c r="B10" s="1616"/>
      <c r="C10" s="1093">
        <v>2026</v>
      </c>
      <c r="D10" s="830">
        <f t="shared" ref="D10:L10" si="0">C10-1</f>
        <v>2025</v>
      </c>
      <c r="E10" s="830">
        <f t="shared" si="0"/>
        <v>2024</v>
      </c>
      <c r="F10" s="830">
        <f t="shared" si="0"/>
        <v>2023</v>
      </c>
      <c r="G10" s="830">
        <f t="shared" si="0"/>
        <v>2022</v>
      </c>
      <c r="H10" s="830">
        <f t="shared" si="0"/>
        <v>2021</v>
      </c>
      <c r="I10" s="830">
        <f t="shared" si="0"/>
        <v>2020</v>
      </c>
      <c r="J10" s="830">
        <f t="shared" si="0"/>
        <v>2019</v>
      </c>
      <c r="K10" s="830">
        <f t="shared" si="0"/>
        <v>2018</v>
      </c>
      <c r="L10" s="830">
        <f t="shared" si="0"/>
        <v>2017</v>
      </c>
    </row>
    <row r="11" spans="1:12" ht="25.5" customHeight="1">
      <c r="A11" s="1617" t="s">
        <v>1730</v>
      </c>
      <c r="B11" s="1618"/>
      <c r="C11" s="1097">
        <v>2025</v>
      </c>
      <c r="D11" s="837">
        <f t="shared" ref="D11:L11" si="1">C11-1</f>
        <v>2024</v>
      </c>
      <c r="E11" s="837">
        <f t="shared" si="1"/>
        <v>2023</v>
      </c>
      <c r="F11" s="837">
        <f t="shared" si="1"/>
        <v>2022</v>
      </c>
      <c r="G11" s="837">
        <f t="shared" si="1"/>
        <v>2021</v>
      </c>
      <c r="H11" s="837">
        <f t="shared" si="1"/>
        <v>2020</v>
      </c>
      <c r="I11" s="837">
        <f t="shared" si="1"/>
        <v>2019</v>
      </c>
      <c r="J11" s="837">
        <f t="shared" si="1"/>
        <v>2018</v>
      </c>
      <c r="K11" s="837">
        <f t="shared" si="1"/>
        <v>2017</v>
      </c>
      <c r="L11" s="837">
        <f t="shared" si="1"/>
        <v>2016</v>
      </c>
    </row>
    <row r="12" spans="1:12" ht="24.75" customHeight="1">
      <c r="A12" s="1534" t="s">
        <v>1999</v>
      </c>
      <c r="B12" s="1415"/>
      <c r="C12" s="1092"/>
      <c r="D12" s="605"/>
      <c r="E12" s="838"/>
      <c r="F12" s="605"/>
      <c r="G12" s="839"/>
      <c r="H12" s="840"/>
      <c r="I12" s="821"/>
      <c r="J12" s="821"/>
      <c r="K12" s="821"/>
      <c r="L12" s="821"/>
    </row>
    <row r="13" spans="1:12" ht="25.5" customHeight="1">
      <c r="A13" s="1534" t="s">
        <v>1998</v>
      </c>
      <c r="B13" s="1415"/>
      <c r="C13" s="1092"/>
      <c r="D13" s="605"/>
      <c r="E13" s="838"/>
      <c r="F13" s="605"/>
      <c r="G13" s="841"/>
      <c r="H13" s="842"/>
      <c r="I13" s="823"/>
      <c r="J13" s="823"/>
      <c r="K13" s="823"/>
      <c r="L13" s="823"/>
    </row>
    <row r="14" spans="1:12" ht="25.5" customHeight="1">
      <c r="A14" s="1619" t="s">
        <v>777</v>
      </c>
      <c r="B14" s="1620"/>
      <c r="C14" s="824">
        <f t="shared" ref="C14:J14" si="2">C13</f>
        <v>0</v>
      </c>
      <c r="D14" s="824">
        <f t="shared" si="2"/>
        <v>0</v>
      </c>
      <c r="E14" s="824">
        <f t="shared" si="2"/>
        <v>0</v>
      </c>
      <c r="F14" s="824">
        <f t="shared" si="2"/>
        <v>0</v>
      </c>
      <c r="G14" s="824">
        <f t="shared" si="2"/>
        <v>0</v>
      </c>
      <c r="H14" s="824">
        <f t="shared" si="2"/>
        <v>0</v>
      </c>
      <c r="I14" s="824">
        <f t="shared" si="2"/>
        <v>0</v>
      </c>
      <c r="J14" s="824">
        <f t="shared" si="2"/>
        <v>0</v>
      </c>
      <c r="K14" s="824">
        <f>K13</f>
        <v>0</v>
      </c>
      <c r="L14" s="824">
        <f>L13</f>
        <v>0</v>
      </c>
    </row>
    <row r="15" spans="1:12" ht="7.5" customHeight="1">
      <c r="I15" s="546"/>
      <c r="J15" s="546"/>
      <c r="K15" s="546"/>
      <c r="L15" s="546"/>
    </row>
    <row r="16" spans="1:12" ht="30.75" customHeight="1">
      <c r="A16" s="1534" t="s">
        <v>2367</v>
      </c>
      <c r="B16" s="1415"/>
      <c r="C16" s="1092"/>
      <c r="D16" s="590"/>
      <c r="E16" s="843"/>
      <c r="F16" s="590"/>
      <c r="G16" s="844"/>
      <c r="H16" s="845"/>
      <c r="I16" s="823"/>
      <c r="J16" s="823"/>
      <c r="K16" s="823"/>
      <c r="L16" s="823"/>
    </row>
    <row r="17" spans="1:12" ht="53.25" customHeight="1">
      <c r="A17" s="1534" t="s">
        <v>1731</v>
      </c>
      <c r="B17" s="1415"/>
      <c r="C17" s="1092"/>
      <c r="D17" s="605"/>
      <c r="E17" s="838"/>
      <c r="F17" s="605"/>
      <c r="G17" s="846"/>
      <c r="H17" s="847"/>
      <c r="I17" s="828"/>
      <c r="J17" s="828"/>
      <c r="K17" s="828"/>
      <c r="L17" s="828"/>
    </row>
    <row r="18" spans="1:12" ht="53.25" customHeight="1">
      <c r="A18" s="1534" t="s">
        <v>1732</v>
      </c>
      <c r="B18" s="1415"/>
      <c r="C18" s="1092"/>
      <c r="D18" s="605"/>
      <c r="E18" s="838"/>
      <c r="F18" s="605"/>
      <c r="G18" s="846"/>
      <c r="H18" s="847"/>
      <c r="I18" s="828"/>
      <c r="J18" s="828"/>
      <c r="K18" s="828"/>
      <c r="L18" s="828"/>
    </row>
    <row r="19" spans="1:12" ht="9" customHeight="1"/>
    <row r="20" spans="1:12">
      <c r="A20" s="1613" t="s">
        <v>2002</v>
      </c>
      <c r="B20" s="1613"/>
      <c r="C20" s="1613"/>
      <c r="D20" s="1613"/>
      <c r="E20" s="1613"/>
      <c r="F20" s="1613"/>
      <c r="G20" s="1613"/>
      <c r="H20" s="1613"/>
      <c r="I20" s="1613"/>
      <c r="J20" s="1613"/>
      <c r="K20" s="1613"/>
      <c r="L20" s="1613"/>
    </row>
    <row r="21" spans="1:12" ht="26.25" customHeight="1">
      <c r="A21" s="1614" t="s">
        <v>2454</v>
      </c>
      <c r="B21" s="1614"/>
      <c r="C21" s="1614"/>
      <c r="D21" s="1614"/>
      <c r="E21" s="1614"/>
      <c r="F21" s="1614"/>
      <c r="G21" s="1614"/>
      <c r="H21" s="1614"/>
      <c r="I21" s="1614"/>
      <c r="J21" s="1614"/>
      <c r="K21" s="1614"/>
      <c r="L21" s="1614"/>
    </row>
    <row r="22" spans="1:12">
      <c r="A22" s="1613" t="s">
        <v>1742</v>
      </c>
      <c r="B22" s="1613"/>
      <c r="C22" s="1613"/>
      <c r="D22" s="1613"/>
      <c r="E22" s="1613"/>
      <c r="F22" s="1613"/>
      <c r="G22" s="1613"/>
      <c r="H22" s="1613"/>
      <c r="I22" s="1613"/>
      <c r="J22" s="1613"/>
      <c r="K22" s="1613"/>
      <c r="L22" s="1613"/>
    </row>
    <row r="23" spans="1:12">
      <c r="A23" s="1423"/>
      <c r="B23" s="1423"/>
      <c r="C23" s="1423"/>
      <c r="D23" s="1423"/>
      <c r="E23" s="1423"/>
      <c r="F23" s="1423"/>
      <c r="G23" s="1423"/>
      <c r="H23" s="1423"/>
      <c r="I23" s="1423"/>
      <c r="J23" s="1423"/>
      <c r="K23" s="1423"/>
      <c r="L23" s="1423"/>
    </row>
    <row r="24" spans="1:12" ht="15.75">
      <c r="A24" s="1530" t="str">
        <f>A1</f>
        <v>LOCAL GOVERNMENT NAME:</v>
      </c>
      <c r="B24" s="1530"/>
      <c r="C24" s="1530"/>
      <c r="D24" s="1530"/>
      <c r="E24" s="1530"/>
      <c r="F24" s="1530"/>
      <c r="G24" s="1530"/>
      <c r="H24" s="1530"/>
      <c r="I24" s="1530"/>
      <c r="J24" s="1530"/>
      <c r="K24" s="1530"/>
      <c r="L24" s="1530"/>
    </row>
    <row r="25" spans="1:12" ht="15.75">
      <c r="A25" s="1530" t="s">
        <v>1725</v>
      </c>
      <c r="B25" s="1530"/>
      <c r="C25" s="1530"/>
      <c r="D25" s="1530"/>
      <c r="E25" s="1530"/>
      <c r="F25" s="1530"/>
      <c r="G25" s="1530"/>
      <c r="H25" s="1530"/>
      <c r="I25" s="1530"/>
      <c r="J25" s="1530"/>
      <c r="K25" s="1530"/>
      <c r="L25" s="1530"/>
    </row>
    <row r="26" spans="1:12" ht="15.75">
      <c r="A26" s="1530" t="s">
        <v>1734</v>
      </c>
      <c r="B26" s="1530"/>
      <c r="C26" s="1530"/>
      <c r="D26" s="1530"/>
      <c r="E26" s="1530"/>
      <c r="F26" s="1530"/>
      <c r="G26" s="1530"/>
      <c r="H26" s="1530"/>
      <c r="I26" s="1530"/>
      <c r="J26" s="1530"/>
      <c r="K26" s="1530"/>
      <c r="L26" s="1530"/>
    </row>
    <row r="27" spans="1:12" ht="15.75">
      <c r="A27" s="1530" t="s">
        <v>1727</v>
      </c>
      <c r="B27" s="1530"/>
      <c r="C27" s="1530"/>
      <c r="D27" s="1530"/>
      <c r="E27" s="1530"/>
      <c r="F27" s="1530"/>
      <c r="G27" s="1530"/>
      <c r="H27" s="1530"/>
      <c r="I27" s="1530"/>
      <c r="J27" s="1530"/>
      <c r="K27" s="1530"/>
      <c r="L27" s="1530"/>
    </row>
    <row r="28" spans="1:12">
      <c r="A28" s="1544" t="s">
        <v>1735</v>
      </c>
      <c r="B28" s="1544"/>
      <c r="C28" s="1544"/>
      <c r="D28" s="1544"/>
      <c r="E28" s="1544"/>
      <c r="F28" s="1544"/>
      <c r="G28" s="1544"/>
      <c r="H28" s="1544"/>
      <c r="I28" s="1544"/>
      <c r="J28" s="1544"/>
      <c r="K28" s="1544"/>
      <c r="L28" s="1544"/>
    </row>
    <row r="30" spans="1:12" ht="24.75" customHeight="1">
      <c r="A30" s="1532" t="s">
        <v>1736</v>
      </c>
      <c r="B30" s="1536"/>
      <c r="C30" s="1096">
        <v>2026</v>
      </c>
      <c r="D30" s="812">
        <f t="shared" ref="D30:L30" si="3">C30-1</f>
        <v>2025</v>
      </c>
      <c r="E30" s="812">
        <f t="shared" si="3"/>
        <v>2024</v>
      </c>
      <c r="F30" s="812">
        <f t="shared" si="3"/>
        <v>2023</v>
      </c>
      <c r="G30" s="812">
        <f t="shared" si="3"/>
        <v>2022</v>
      </c>
      <c r="H30" s="812">
        <f t="shared" si="3"/>
        <v>2021</v>
      </c>
      <c r="I30" s="812">
        <f t="shared" si="3"/>
        <v>2020</v>
      </c>
      <c r="J30" s="812">
        <f t="shared" si="3"/>
        <v>2019</v>
      </c>
      <c r="K30" s="812">
        <f t="shared" si="3"/>
        <v>2018</v>
      </c>
      <c r="L30" s="812">
        <f t="shared" si="3"/>
        <v>2017</v>
      </c>
    </row>
    <row r="31" spans="1:12" ht="40.5" customHeight="1">
      <c r="A31" s="1534" t="s">
        <v>2000</v>
      </c>
      <c r="B31" s="1415"/>
      <c r="C31" s="1092"/>
      <c r="D31" s="605"/>
      <c r="E31" s="813"/>
      <c r="F31" s="605"/>
      <c r="G31" s="841"/>
      <c r="H31" s="842"/>
      <c r="I31" s="823"/>
      <c r="J31" s="823"/>
      <c r="K31" s="823"/>
      <c r="L31" s="823"/>
    </row>
    <row r="32" spans="1:12" ht="64.5" customHeight="1">
      <c r="A32" s="1534" t="s">
        <v>1739</v>
      </c>
      <c r="B32" s="1415"/>
      <c r="C32" s="1092"/>
      <c r="D32" s="605"/>
      <c r="E32" s="813"/>
      <c r="F32" s="605"/>
      <c r="G32" s="841"/>
      <c r="H32" s="842"/>
      <c r="I32" s="823"/>
      <c r="J32" s="823"/>
      <c r="K32" s="823"/>
      <c r="L32" s="823"/>
    </row>
    <row r="33" spans="1:12" ht="29.25" customHeight="1">
      <c r="A33" s="1534" t="s">
        <v>1740</v>
      </c>
      <c r="B33" s="1415"/>
      <c r="C33" s="1092"/>
      <c r="D33" s="605"/>
      <c r="E33" s="813"/>
      <c r="F33" s="605"/>
      <c r="G33" s="841"/>
      <c r="H33" s="842"/>
      <c r="I33" s="823"/>
      <c r="J33" s="823"/>
      <c r="K33" s="823"/>
      <c r="L33" s="823"/>
    </row>
    <row r="34" spans="1:12" ht="27.75" customHeight="1">
      <c r="A34" s="1534" t="s">
        <v>2367</v>
      </c>
      <c r="B34" s="1415"/>
      <c r="C34" s="1092"/>
      <c r="D34" s="590"/>
      <c r="E34" s="814"/>
      <c r="F34" s="590"/>
      <c r="G34" s="844"/>
      <c r="H34" s="845"/>
      <c r="I34" s="823"/>
      <c r="J34" s="823"/>
      <c r="K34" s="823"/>
      <c r="L34" s="823"/>
    </row>
    <row r="35" spans="1:12" ht="39" customHeight="1">
      <c r="A35" s="1534" t="s">
        <v>1741</v>
      </c>
      <c r="B35" s="1415"/>
      <c r="C35" s="1092"/>
      <c r="D35" s="871" t="e">
        <f>D32/D34</f>
        <v>#DIV/0!</v>
      </c>
      <c r="E35" s="871" t="e">
        <f>E32/E34</f>
        <v>#DIV/0!</v>
      </c>
      <c r="F35" s="871" t="e">
        <f t="shared" ref="F35:K35" si="4">F32/F34</f>
        <v>#DIV/0!</v>
      </c>
      <c r="G35" s="850" t="e">
        <f t="shared" si="4"/>
        <v>#DIV/0!</v>
      </c>
      <c r="H35" s="850" t="e">
        <f t="shared" si="4"/>
        <v>#DIV/0!</v>
      </c>
      <c r="I35" s="850" t="e">
        <f t="shared" si="4"/>
        <v>#DIV/0!</v>
      </c>
      <c r="J35" s="850" t="e">
        <f t="shared" si="4"/>
        <v>#DIV/0!</v>
      </c>
      <c r="K35" s="850" t="e">
        <f t="shared" si="4"/>
        <v>#DIV/0!</v>
      </c>
      <c r="L35" s="850" t="e">
        <f t="shared" ref="L35" si="5">L32/L34</f>
        <v>#DIV/0!</v>
      </c>
    </row>
    <row r="36" spans="1:12" ht="7.5" customHeight="1"/>
    <row r="37" spans="1:12">
      <c r="A37" s="1613" t="s">
        <v>2368</v>
      </c>
      <c r="B37" s="1613"/>
      <c r="C37" s="1613"/>
      <c r="D37" s="1613"/>
      <c r="E37" s="1613"/>
      <c r="F37" s="1613"/>
      <c r="G37" s="1613"/>
      <c r="H37" s="1613"/>
      <c r="I37" s="1613"/>
      <c r="J37" s="1613"/>
      <c r="K37" s="1613"/>
      <c r="L37" s="1613"/>
    </row>
    <row r="38" spans="1:12" ht="28.5" customHeight="1">
      <c r="A38" s="1614" t="s">
        <v>2454</v>
      </c>
      <c r="B38" s="1614"/>
      <c r="C38" s="1614"/>
      <c r="D38" s="1614"/>
      <c r="E38" s="1614"/>
      <c r="F38" s="1614"/>
      <c r="G38" s="1614"/>
      <c r="H38" s="1614"/>
      <c r="I38" s="1614"/>
      <c r="J38" s="1614"/>
      <c r="K38" s="1614"/>
      <c r="L38" s="1614"/>
    </row>
    <row r="39" spans="1:12">
      <c r="A39" s="1683" t="s">
        <v>1742</v>
      </c>
      <c r="B39" s="1683"/>
      <c r="C39" s="1683"/>
      <c r="D39" s="1683"/>
      <c r="E39" s="1683"/>
      <c r="F39" s="1683"/>
      <c r="G39" s="1683"/>
      <c r="H39" s="1683"/>
      <c r="I39" s="1683"/>
      <c r="J39" s="1683"/>
      <c r="K39" s="1683"/>
      <c r="L39" s="1683"/>
    </row>
    <row r="40" spans="1:12" ht="7.5" customHeight="1">
      <c r="A40" s="1423"/>
      <c r="B40" s="1423"/>
      <c r="C40" s="1423"/>
      <c r="D40" s="1423"/>
      <c r="E40" s="1423"/>
      <c r="F40" s="1423"/>
      <c r="G40" s="1423"/>
      <c r="H40" s="1423"/>
      <c r="I40" s="1423"/>
      <c r="J40" s="1423"/>
      <c r="K40" s="1423"/>
      <c r="L40" s="1423"/>
    </row>
    <row r="41" spans="1:12">
      <c r="A41" s="1376" t="s">
        <v>3350</v>
      </c>
      <c r="B41" s="1544"/>
      <c r="C41" s="1544"/>
      <c r="D41" s="1544"/>
      <c r="E41" s="1544"/>
      <c r="F41" s="1544"/>
      <c r="G41" s="1544"/>
      <c r="H41" s="1544"/>
      <c r="I41" s="1544"/>
      <c r="J41" s="1544"/>
      <c r="K41" s="1544"/>
    </row>
    <row r="43" spans="1:12" ht="15.75">
      <c r="A43" s="1530" t="str">
        <f>A1</f>
        <v>LOCAL GOVERNMENT NAME:</v>
      </c>
      <c r="B43" s="1530"/>
      <c r="C43" s="1530"/>
      <c r="D43" s="1530"/>
      <c r="E43" s="1530"/>
      <c r="F43" s="1530"/>
      <c r="G43" s="1530"/>
      <c r="H43" s="1530"/>
      <c r="I43" s="1530"/>
      <c r="J43" s="1530"/>
      <c r="K43" s="1530"/>
    </row>
    <row r="44" spans="1:12" ht="15.75">
      <c r="A44" s="1530" t="str">
        <f>A4</f>
        <v>Sheriffs' Retirement System (SRS)</v>
      </c>
      <c r="B44" s="1530"/>
      <c r="C44" s="1530"/>
      <c r="D44" s="1530"/>
      <c r="E44" s="1530"/>
      <c r="F44" s="1530"/>
      <c r="G44" s="1530"/>
      <c r="H44" s="1530"/>
      <c r="I44" s="1530"/>
      <c r="J44" s="1530"/>
      <c r="K44" s="1530"/>
    </row>
    <row r="45" spans="1:12" ht="15.75">
      <c r="A45" s="1530" t="s">
        <v>1717</v>
      </c>
      <c r="B45" s="1530"/>
      <c r="C45" s="1530"/>
      <c r="D45" s="1530"/>
      <c r="E45" s="1530"/>
      <c r="F45" s="1530"/>
      <c r="G45" s="1530"/>
      <c r="H45" s="1530"/>
      <c r="I45" s="1530"/>
      <c r="J45" s="1530"/>
      <c r="K45" s="1530"/>
    </row>
    <row r="46" spans="1:12" ht="15.75">
      <c r="A46" s="1530" t="s">
        <v>3526</v>
      </c>
      <c r="B46" s="1530"/>
      <c r="C46" s="1530"/>
      <c r="D46" s="1530"/>
      <c r="E46" s="1530"/>
      <c r="F46" s="1530"/>
      <c r="G46" s="1530"/>
      <c r="H46" s="1530"/>
      <c r="I46" s="1530"/>
      <c r="J46" s="1530"/>
      <c r="K46" s="1530"/>
    </row>
    <row r="47" spans="1:12" ht="15.75">
      <c r="A47" s="1530">
        <v>82</v>
      </c>
      <c r="B47" s="1530"/>
      <c r="C47" s="1530"/>
      <c r="D47" s="1530"/>
      <c r="E47" s="1530"/>
      <c r="F47" s="1530"/>
      <c r="G47" s="1530"/>
      <c r="H47" s="1530"/>
      <c r="I47" s="1530"/>
      <c r="J47" s="1530"/>
      <c r="K47" s="1530"/>
    </row>
    <row r="48" spans="1:12">
      <c r="A48" s="691"/>
      <c r="B48" s="691"/>
      <c r="C48" s="691"/>
      <c r="D48" s="691"/>
      <c r="E48" s="691"/>
      <c r="F48" s="691"/>
      <c r="G48" s="691"/>
      <c r="H48" s="691"/>
      <c r="I48" s="691"/>
      <c r="J48" s="691"/>
      <c r="K48" s="691"/>
    </row>
    <row r="49" spans="1:15">
      <c r="A49" s="869" t="s">
        <v>1951</v>
      </c>
      <c r="B49" s="872"/>
      <c r="C49" s="872"/>
      <c r="D49" s="872"/>
      <c r="E49" s="872"/>
      <c r="F49" s="872"/>
      <c r="G49" s="872"/>
      <c r="H49" s="872"/>
      <c r="I49" s="872"/>
      <c r="J49" s="872"/>
      <c r="K49" s="872"/>
    </row>
    <row r="50" spans="1:15">
      <c r="A50" s="867" t="s">
        <v>1952</v>
      </c>
      <c r="B50" s="872"/>
      <c r="C50" s="872"/>
      <c r="D50" s="872"/>
      <c r="E50" s="872"/>
      <c r="F50" s="872"/>
      <c r="G50" s="872"/>
      <c r="H50" s="872"/>
      <c r="I50" s="872"/>
      <c r="J50" s="872"/>
      <c r="K50" s="872"/>
    </row>
    <row r="51" spans="1:15" ht="9.75" customHeight="1">
      <c r="A51" s="872"/>
      <c r="B51" s="872"/>
      <c r="C51" s="872"/>
      <c r="D51" s="872"/>
      <c r="E51" s="872"/>
      <c r="F51" s="872"/>
      <c r="G51" s="872"/>
      <c r="H51" s="872"/>
      <c r="I51" s="872"/>
      <c r="J51" s="872"/>
      <c r="K51" s="872"/>
    </row>
    <row r="52" spans="1:15">
      <c r="A52" s="869">
        <v>2017</v>
      </c>
      <c r="B52" s="872"/>
      <c r="C52" s="872"/>
      <c r="D52" s="872"/>
      <c r="E52" s="872"/>
      <c r="F52" s="872"/>
      <c r="G52" s="872"/>
      <c r="H52" s="872"/>
      <c r="I52" s="872"/>
      <c r="J52" s="872"/>
      <c r="K52" s="872"/>
    </row>
    <row r="53" spans="1:15">
      <c r="A53" s="867" t="s">
        <v>1988</v>
      </c>
      <c r="B53" s="872"/>
      <c r="C53" s="872"/>
      <c r="D53" s="872"/>
      <c r="E53" s="872"/>
      <c r="F53" s="872"/>
      <c r="G53" s="872"/>
      <c r="H53" s="872"/>
      <c r="I53" s="872"/>
      <c r="J53" s="872"/>
      <c r="K53" s="872"/>
    </row>
    <row r="54" spans="1:15" ht="14.25" customHeight="1">
      <c r="A54" s="873" t="s">
        <v>2097</v>
      </c>
      <c r="B54" s="872"/>
      <c r="C54" s="872"/>
      <c r="D54" s="872"/>
      <c r="E54" s="872"/>
      <c r="F54" s="872"/>
      <c r="G54" s="872"/>
      <c r="H54" s="872"/>
      <c r="I54" s="872"/>
      <c r="J54" s="872"/>
      <c r="K54" s="872"/>
    </row>
    <row r="55" spans="1:15" ht="12.75" customHeight="1">
      <c r="A55" s="1682" t="s">
        <v>2098</v>
      </c>
      <c r="B55" s="1682"/>
      <c r="C55" s="1682"/>
      <c r="D55" s="1682"/>
      <c r="E55" s="1682"/>
      <c r="F55" s="1682"/>
      <c r="G55" s="1682"/>
      <c r="H55" s="1682"/>
      <c r="I55" s="1682"/>
      <c r="J55" s="1682"/>
      <c r="K55" s="1682"/>
    </row>
    <row r="56" spans="1:15" ht="26.25" customHeight="1">
      <c r="A56" s="1682" t="s">
        <v>2099</v>
      </c>
      <c r="B56" s="1682"/>
      <c r="C56" s="1682"/>
      <c r="D56" s="1682"/>
      <c r="E56" s="1682"/>
      <c r="F56" s="1682"/>
      <c r="G56" s="1682"/>
      <c r="H56" s="1682"/>
      <c r="I56" s="1682"/>
      <c r="J56" s="1682"/>
      <c r="K56" s="1682"/>
    </row>
    <row r="57" spans="1:15">
      <c r="A57" s="868"/>
      <c r="B57" s="872"/>
      <c r="C57" s="872"/>
      <c r="D57" s="872"/>
      <c r="E57" s="872"/>
      <c r="F57" s="872"/>
      <c r="G57" s="872"/>
      <c r="H57" s="872"/>
      <c r="I57" s="872"/>
      <c r="J57" s="872"/>
      <c r="K57" s="872"/>
      <c r="O57" s="531" t="s">
        <v>1500</v>
      </c>
    </row>
    <row r="58" spans="1:15">
      <c r="A58" s="869" t="s">
        <v>2100</v>
      </c>
      <c r="B58" s="872"/>
      <c r="C58" s="872"/>
      <c r="D58" s="872"/>
      <c r="E58" s="872"/>
      <c r="F58" s="872"/>
      <c r="G58" s="872"/>
      <c r="H58" s="872"/>
      <c r="I58" s="872"/>
      <c r="J58" s="872"/>
      <c r="K58" s="872"/>
    </row>
    <row r="59" spans="1:15" ht="14.25" customHeight="1">
      <c r="A59" s="1667" t="s">
        <v>1966</v>
      </c>
      <c r="B59" s="1667"/>
      <c r="C59" s="1667"/>
      <c r="D59" s="1667"/>
      <c r="E59" s="1667"/>
      <c r="F59" s="1667"/>
      <c r="G59" s="1667"/>
      <c r="H59" s="1667"/>
      <c r="I59" s="1667"/>
      <c r="J59" s="1667"/>
      <c r="K59" s="1667"/>
    </row>
    <row r="60" spans="1:15" ht="25.5" customHeight="1">
      <c r="A60" s="1682" t="s">
        <v>2101</v>
      </c>
      <c r="B60" s="1682"/>
      <c r="C60" s="1682"/>
      <c r="D60" s="1682"/>
      <c r="E60" s="1682"/>
      <c r="F60" s="1682"/>
      <c r="G60" s="1682"/>
      <c r="H60" s="1682"/>
      <c r="I60" s="1682"/>
      <c r="J60" s="1682"/>
      <c r="K60" s="1682"/>
    </row>
    <row r="61" spans="1:15">
      <c r="A61" s="870" t="s">
        <v>1974</v>
      </c>
      <c r="B61" s="872"/>
      <c r="C61" s="872"/>
      <c r="D61" s="872"/>
      <c r="E61" s="872"/>
      <c r="F61" s="872"/>
      <c r="G61" s="872"/>
      <c r="H61" s="872"/>
      <c r="I61" s="872"/>
      <c r="J61" s="872"/>
      <c r="K61" s="872"/>
    </row>
    <row r="62" spans="1:15">
      <c r="A62" s="870" t="s">
        <v>1975</v>
      </c>
      <c r="B62" s="872"/>
      <c r="C62" s="872"/>
      <c r="D62" s="872"/>
      <c r="E62" s="872"/>
      <c r="F62" s="872"/>
      <c r="G62" s="872"/>
      <c r="H62" s="872"/>
      <c r="I62" s="872"/>
      <c r="J62" s="872"/>
      <c r="K62" s="872"/>
    </row>
    <row r="63" spans="1:15" ht="27.75" customHeight="1">
      <c r="A63" s="1666" t="s">
        <v>1976</v>
      </c>
      <c r="B63" s="1666"/>
      <c r="C63" s="1666"/>
      <c r="D63" s="1666"/>
      <c r="E63" s="1666"/>
      <c r="F63" s="1666"/>
      <c r="G63" s="1666"/>
      <c r="H63" s="1666"/>
      <c r="I63" s="1666"/>
      <c r="J63" s="1666"/>
      <c r="K63" s="1666"/>
    </row>
    <row r="64" spans="1:15" ht="25.5" customHeight="1">
      <c r="A64" s="1666" t="s">
        <v>1977</v>
      </c>
      <c r="B64" s="1666"/>
      <c r="C64" s="1666"/>
      <c r="D64" s="1666"/>
      <c r="E64" s="1666"/>
      <c r="F64" s="1666"/>
      <c r="G64" s="1666"/>
      <c r="H64" s="1666"/>
      <c r="I64" s="1666"/>
      <c r="J64" s="1666"/>
      <c r="K64" s="1666"/>
    </row>
    <row r="65" spans="1:11" ht="24.75" customHeight="1">
      <c r="A65" s="1682" t="s">
        <v>2102</v>
      </c>
      <c r="B65" s="1682"/>
      <c r="C65" s="1682"/>
      <c r="D65" s="1682"/>
      <c r="E65" s="1682"/>
      <c r="F65" s="1682"/>
      <c r="G65" s="1682"/>
      <c r="H65" s="1682"/>
      <c r="I65" s="1682"/>
      <c r="J65" s="1682"/>
      <c r="K65" s="1682"/>
    </row>
    <row r="66" spans="1:11">
      <c r="A66" s="870" t="s">
        <v>1978</v>
      </c>
      <c r="B66" s="872"/>
      <c r="C66" s="872"/>
      <c r="D66" s="872"/>
      <c r="E66" s="872"/>
      <c r="F66" s="872"/>
      <c r="G66" s="872"/>
      <c r="H66" s="872"/>
      <c r="I66" s="872"/>
      <c r="J66" s="872"/>
      <c r="K66" s="872"/>
    </row>
    <row r="67" spans="1:11">
      <c r="A67" s="870" t="s">
        <v>1979</v>
      </c>
      <c r="B67" s="872"/>
      <c r="C67" s="872"/>
      <c r="D67" s="872"/>
      <c r="E67" s="872"/>
      <c r="F67" s="872"/>
      <c r="G67" s="872"/>
      <c r="H67" s="872"/>
      <c r="I67" s="872"/>
      <c r="J67" s="872"/>
      <c r="K67" s="872"/>
    </row>
    <row r="68" spans="1:11">
      <c r="A68" s="874" t="s">
        <v>1980</v>
      </c>
      <c r="B68" s="872"/>
      <c r="C68" s="872"/>
      <c r="D68" s="872"/>
      <c r="E68" s="872"/>
      <c r="F68" s="872"/>
      <c r="G68" s="872"/>
      <c r="H68" s="872"/>
      <c r="I68" s="872"/>
      <c r="J68" s="872"/>
      <c r="K68" s="872"/>
    </row>
    <row r="69" spans="1:11" ht="27.75" customHeight="1">
      <c r="A69" s="1684" t="s">
        <v>1981</v>
      </c>
      <c r="B69" s="1684"/>
      <c r="C69" s="1684"/>
      <c r="D69" s="1684"/>
      <c r="E69" s="1684"/>
      <c r="F69" s="1684"/>
      <c r="G69" s="1684"/>
      <c r="H69" s="1684"/>
      <c r="I69" s="1684"/>
      <c r="J69" s="1684"/>
      <c r="K69" s="1684"/>
    </row>
    <row r="70" spans="1:11">
      <c r="A70" s="870" t="s">
        <v>1982</v>
      </c>
      <c r="B70" s="872"/>
      <c r="C70" s="872"/>
      <c r="D70" s="872"/>
      <c r="E70" s="872"/>
      <c r="F70" s="872"/>
      <c r="G70" s="872"/>
      <c r="H70" s="872"/>
      <c r="I70" s="872"/>
      <c r="J70" s="872"/>
      <c r="K70" s="872"/>
    </row>
    <row r="71" spans="1:11">
      <c r="A71" s="874" t="s">
        <v>1983</v>
      </c>
      <c r="B71" s="872"/>
      <c r="C71" s="872"/>
      <c r="D71" s="872"/>
      <c r="E71" s="872"/>
      <c r="F71" s="872"/>
      <c r="G71" s="872"/>
      <c r="H71" s="872"/>
      <c r="I71" s="872"/>
      <c r="J71" s="872"/>
      <c r="K71" s="872"/>
    </row>
    <row r="72" spans="1:11">
      <c r="A72" s="874" t="s">
        <v>1984</v>
      </c>
      <c r="B72" s="872"/>
      <c r="C72" s="872"/>
      <c r="D72" s="872"/>
      <c r="E72" s="872"/>
      <c r="F72" s="872"/>
      <c r="G72" s="872"/>
      <c r="H72" s="872"/>
      <c r="I72" s="872"/>
      <c r="J72" s="872"/>
      <c r="K72" s="872"/>
    </row>
    <row r="73" spans="1:11" ht="12.75" customHeight="1">
      <c r="A73" s="873" t="s">
        <v>2103</v>
      </c>
      <c r="B73" s="872"/>
      <c r="C73" s="872"/>
      <c r="D73" s="872"/>
      <c r="E73" s="872"/>
      <c r="F73" s="872"/>
      <c r="G73" s="872"/>
      <c r="H73" s="872"/>
      <c r="I73" s="872"/>
      <c r="J73" s="872"/>
      <c r="K73" s="872"/>
    </row>
    <row r="74" spans="1:11">
      <c r="A74" s="868"/>
      <c r="B74" s="872"/>
      <c r="C74" s="872"/>
      <c r="D74" s="872"/>
      <c r="E74" s="872"/>
      <c r="F74" s="872"/>
      <c r="G74" s="872"/>
      <c r="H74" s="872"/>
      <c r="I74" s="872"/>
      <c r="J74" s="872"/>
      <c r="K74" s="872"/>
    </row>
    <row r="75" spans="1:11">
      <c r="A75" s="869" t="s">
        <v>1954</v>
      </c>
      <c r="B75" s="872"/>
      <c r="C75" s="872"/>
      <c r="D75" s="872"/>
      <c r="E75" s="872"/>
      <c r="F75" s="872"/>
      <c r="G75" s="872"/>
      <c r="H75" s="872"/>
      <c r="I75" s="872"/>
      <c r="J75" s="872"/>
      <c r="K75" s="872"/>
    </row>
    <row r="76" spans="1:11" ht="24.75" customHeight="1">
      <c r="A76" s="1682" t="s">
        <v>2104</v>
      </c>
      <c r="B76" s="1682"/>
      <c r="C76" s="1682"/>
      <c r="D76" s="1682"/>
      <c r="E76" s="1682"/>
      <c r="F76" s="1682"/>
      <c r="G76" s="1682"/>
      <c r="H76" s="1682"/>
      <c r="I76" s="1682"/>
      <c r="J76" s="1682"/>
      <c r="K76" s="1682"/>
    </row>
    <row r="77" spans="1:11" ht="24" customHeight="1">
      <c r="A77" s="1682" t="s">
        <v>2091</v>
      </c>
      <c r="B77" s="1682"/>
      <c r="C77" s="1682"/>
      <c r="D77" s="1682"/>
      <c r="E77" s="1682"/>
      <c r="F77" s="1682"/>
      <c r="G77" s="1682"/>
      <c r="H77" s="1682"/>
      <c r="I77" s="1682"/>
      <c r="J77" s="1682"/>
      <c r="K77" s="1682"/>
    </row>
    <row r="78" spans="1:11" ht="14.25" customHeight="1">
      <c r="A78" s="1682" t="s">
        <v>2092</v>
      </c>
      <c r="B78" s="1682"/>
      <c r="C78" s="1682"/>
      <c r="D78" s="1682"/>
      <c r="E78" s="1682"/>
      <c r="F78" s="1682"/>
      <c r="G78" s="1682"/>
      <c r="H78" s="1682"/>
      <c r="I78" s="1682"/>
      <c r="J78" s="1682"/>
      <c r="K78" s="1682"/>
    </row>
    <row r="79" spans="1:11">
      <c r="A79" s="868"/>
      <c r="B79" s="872"/>
      <c r="C79" s="872"/>
      <c r="D79" s="872"/>
      <c r="E79" s="872"/>
      <c r="F79" s="872"/>
      <c r="G79" s="872"/>
      <c r="H79" s="872"/>
      <c r="I79" s="872"/>
      <c r="J79" s="872"/>
      <c r="K79" s="872"/>
    </row>
    <row r="80" spans="1:11">
      <c r="A80" s="869" t="s">
        <v>1967</v>
      </c>
      <c r="B80" s="872"/>
      <c r="C80" s="872"/>
      <c r="D80" s="872"/>
      <c r="E80" s="872"/>
      <c r="F80" s="872"/>
      <c r="G80" s="872"/>
      <c r="H80" s="872"/>
      <c r="I80" s="872"/>
      <c r="J80" s="872"/>
      <c r="K80" s="872"/>
    </row>
    <row r="81" spans="1:20" ht="18">
      <c r="A81" s="873" t="s">
        <v>2105</v>
      </c>
      <c r="B81" s="872"/>
      <c r="C81" s="872"/>
      <c r="D81" s="872"/>
      <c r="E81" s="872"/>
      <c r="F81" s="872"/>
      <c r="G81" s="872"/>
      <c r="H81" s="872"/>
      <c r="I81" s="872"/>
      <c r="J81" s="872"/>
      <c r="K81" s="872"/>
    </row>
    <row r="82" spans="1:20">
      <c r="A82" s="868"/>
      <c r="B82" s="872"/>
      <c r="C82" s="872"/>
      <c r="D82" s="872"/>
      <c r="E82" s="872"/>
      <c r="F82" s="872"/>
      <c r="G82" s="872"/>
      <c r="H82" s="872"/>
      <c r="I82" s="872"/>
      <c r="J82" s="872"/>
      <c r="K82" s="872"/>
    </row>
    <row r="83" spans="1:20">
      <c r="A83" s="869" t="s">
        <v>1955</v>
      </c>
      <c r="B83" s="872"/>
      <c r="C83" s="872"/>
      <c r="D83" s="872"/>
      <c r="E83" s="872"/>
      <c r="F83" s="872"/>
      <c r="G83" s="872"/>
      <c r="H83" s="872"/>
      <c r="I83" s="872"/>
      <c r="J83" s="872"/>
      <c r="K83" s="872"/>
    </row>
    <row r="84" spans="1:20" ht="24.75" customHeight="1">
      <c r="A84" s="1682" t="s">
        <v>2106</v>
      </c>
      <c r="B84" s="1682"/>
      <c r="C84" s="1682"/>
      <c r="D84" s="1682"/>
      <c r="E84" s="1682"/>
      <c r="F84" s="1682"/>
      <c r="G84" s="1682"/>
      <c r="H84" s="1682"/>
      <c r="I84" s="1682"/>
      <c r="J84" s="1682"/>
      <c r="K84" s="1682"/>
    </row>
    <row r="85" spans="1:20" ht="11.25" customHeight="1">
      <c r="A85" s="875"/>
      <c r="B85" s="875"/>
      <c r="C85" s="875"/>
      <c r="D85" s="875"/>
      <c r="E85" s="875"/>
      <c r="F85" s="875"/>
      <c r="G85" s="875"/>
      <c r="H85" s="875"/>
      <c r="I85" s="875"/>
      <c r="J85" s="875"/>
      <c r="K85" s="875"/>
      <c r="L85" s="796"/>
      <c r="M85" s="796"/>
      <c r="N85" s="796"/>
      <c r="O85" s="796"/>
      <c r="P85" s="796"/>
      <c r="Q85" s="796"/>
      <c r="R85" s="796"/>
      <c r="S85" s="796"/>
      <c r="T85" s="796"/>
    </row>
    <row r="86" spans="1:20" ht="36.75" customHeight="1">
      <c r="A86" s="1658" t="s">
        <v>2378</v>
      </c>
      <c r="B86" s="1658"/>
      <c r="C86" s="1658"/>
      <c r="D86" s="1658"/>
      <c r="E86" s="1658"/>
      <c r="F86" s="1658"/>
      <c r="G86" s="1658"/>
      <c r="H86" s="1658"/>
      <c r="I86" s="1658"/>
      <c r="J86" s="1658"/>
      <c r="K86" s="1658"/>
      <c r="L86" s="598"/>
      <c r="M86" s="598"/>
      <c r="N86" s="598"/>
      <c r="O86" s="598"/>
      <c r="P86" s="598"/>
      <c r="Q86" s="598"/>
      <c r="R86" s="598"/>
      <c r="S86" s="598"/>
      <c r="T86" s="598"/>
    </row>
    <row r="87" spans="1:20" ht="15" customHeight="1">
      <c r="A87" s="975"/>
      <c r="B87" s="975"/>
      <c r="C87" s="975"/>
      <c r="D87" s="975"/>
      <c r="E87" s="975"/>
      <c r="F87" s="975"/>
      <c r="G87" s="975"/>
      <c r="H87" s="975"/>
      <c r="I87" s="975"/>
      <c r="J87" s="975"/>
      <c r="K87" s="975"/>
      <c r="L87" s="598"/>
      <c r="M87" s="598"/>
      <c r="N87" s="598"/>
      <c r="O87" s="598"/>
      <c r="P87" s="598"/>
      <c r="Q87" s="598"/>
      <c r="R87" s="598"/>
      <c r="S87" s="598"/>
      <c r="T87" s="598"/>
    </row>
    <row r="88" spans="1:20" ht="15.75" customHeight="1">
      <c r="B88" s="1623" t="s">
        <v>1719</v>
      </c>
      <c r="C88" s="1624"/>
      <c r="D88" s="1625"/>
      <c r="E88" s="1625"/>
      <c r="F88" s="1625"/>
      <c r="G88" s="1625"/>
      <c r="H88" s="1629">
        <v>3.5000000000000003E-2</v>
      </c>
      <c r="I88" s="1630"/>
      <c r="J88" s="1630"/>
      <c r="K88" s="1631"/>
      <c r="L88" s="834"/>
      <c r="M88" s="834"/>
      <c r="N88" s="834"/>
      <c r="O88" s="834"/>
      <c r="P88" s="834"/>
      <c r="Q88" s="834"/>
    </row>
    <row r="89" spans="1:20" ht="15.75" customHeight="1">
      <c r="B89" s="1623" t="s">
        <v>1845</v>
      </c>
      <c r="C89" s="1624"/>
      <c r="D89" s="1625"/>
      <c r="E89" s="1625"/>
      <c r="F89" s="1625"/>
      <c r="G89" s="1625"/>
      <c r="H89" s="1629">
        <v>7.6499999999999999E-2</v>
      </c>
      <c r="I89" s="1630"/>
      <c r="J89" s="1630"/>
      <c r="K89" s="1631"/>
      <c r="L89" s="834"/>
      <c r="M89" s="834"/>
      <c r="N89" s="834"/>
      <c r="O89" s="834"/>
      <c r="P89" s="834"/>
      <c r="Q89" s="834"/>
    </row>
    <row r="90" spans="1:20" ht="15.75" customHeight="1">
      <c r="B90" s="1623" t="s">
        <v>1846</v>
      </c>
      <c r="C90" s="1624"/>
      <c r="D90" s="1625"/>
      <c r="E90" s="1625"/>
      <c r="F90" s="1625"/>
      <c r="G90" s="1625"/>
      <c r="H90" s="1629">
        <v>2.75E-2</v>
      </c>
      <c r="I90" s="1630"/>
      <c r="J90" s="1630"/>
      <c r="K90" s="1631"/>
      <c r="L90" s="834"/>
      <c r="M90" s="834"/>
      <c r="N90" s="834"/>
      <c r="O90" s="834"/>
      <c r="P90" s="834"/>
      <c r="Q90" s="834"/>
    </row>
    <row r="91" spans="1:20" ht="15.75" customHeight="1">
      <c r="B91" s="1623" t="s">
        <v>1857</v>
      </c>
      <c r="C91" s="1624"/>
      <c r="D91" s="1625"/>
      <c r="E91" s="1625"/>
      <c r="F91" s="1625"/>
      <c r="G91" s="1625"/>
      <c r="H91" s="1623" t="s">
        <v>1853</v>
      </c>
      <c r="I91" s="1625"/>
      <c r="J91" s="1625"/>
      <c r="K91" s="1626"/>
      <c r="L91" s="835"/>
      <c r="M91" s="835"/>
      <c r="N91" s="835"/>
      <c r="O91" s="835"/>
      <c r="P91" s="835"/>
      <c r="Q91" s="835"/>
    </row>
    <row r="92" spans="1:20" ht="15.75" customHeight="1">
      <c r="B92" s="1623" t="s">
        <v>1720</v>
      </c>
      <c r="C92" s="1624"/>
      <c r="D92" s="1625"/>
      <c r="E92" s="1625"/>
      <c r="F92" s="1625"/>
      <c r="G92" s="1625"/>
      <c r="H92" s="1623" t="s">
        <v>1849</v>
      </c>
      <c r="I92" s="1625"/>
      <c r="J92" s="1625"/>
      <c r="K92" s="1626"/>
      <c r="L92" s="835"/>
      <c r="M92" s="835"/>
      <c r="N92" s="835"/>
      <c r="O92" s="835"/>
      <c r="P92" s="835"/>
      <c r="Q92" s="835"/>
    </row>
    <row r="93" spans="1:20" ht="15.75" customHeight="1">
      <c r="B93" s="1623" t="s">
        <v>1722</v>
      </c>
      <c r="C93" s="1624"/>
      <c r="D93" s="1625"/>
      <c r="E93" s="1625"/>
      <c r="F93" s="1625"/>
      <c r="G93" s="1625"/>
      <c r="H93" s="1623" t="s">
        <v>1850</v>
      </c>
      <c r="I93" s="1625"/>
      <c r="J93" s="1625"/>
      <c r="K93" s="1626"/>
      <c r="L93" s="835"/>
      <c r="M93" s="835"/>
      <c r="N93" s="835"/>
      <c r="O93" s="835"/>
      <c r="P93" s="835"/>
      <c r="Q93" s="835"/>
    </row>
    <row r="94" spans="1:20" ht="15.75" customHeight="1">
      <c r="B94" s="1623" t="s">
        <v>1723</v>
      </c>
      <c r="C94" s="1624"/>
      <c r="D94" s="1625"/>
      <c r="E94" s="1625"/>
      <c r="F94" s="1625"/>
      <c r="G94" s="1626"/>
      <c r="H94" s="1623" t="s">
        <v>1724</v>
      </c>
      <c r="I94" s="1625"/>
      <c r="J94" s="1625"/>
      <c r="K94" s="1626"/>
      <c r="L94" s="835"/>
      <c r="M94" s="835"/>
      <c r="N94" s="835"/>
      <c r="O94" s="835"/>
      <c r="P94" s="835"/>
      <c r="Q94" s="835"/>
    </row>
    <row r="95" spans="1:20" ht="37.5" customHeight="1">
      <c r="B95" s="1623" t="s">
        <v>1851</v>
      </c>
      <c r="C95" s="1624"/>
      <c r="D95" s="1625"/>
      <c r="E95" s="1625"/>
      <c r="F95" s="1625"/>
      <c r="G95" s="1626"/>
      <c r="H95" s="1623" t="s">
        <v>2107</v>
      </c>
      <c r="I95" s="1625"/>
      <c r="J95" s="1625"/>
      <c r="K95" s="1626"/>
      <c r="L95" s="835"/>
      <c r="M95" s="835"/>
      <c r="N95" s="835"/>
      <c r="O95" s="835"/>
      <c r="P95" s="835"/>
      <c r="Q95" s="835"/>
    </row>
    <row r="96" spans="1:20" ht="27" customHeight="1">
      <c r="B96" s="1623" t="s">
        <v>1852</v>
      </c>
      <c r="C96" s="1624"/>
      <c r="D96" s="1625"/>
      <c r="E96" s="1625"/>
      <c r="F96" s="1625"/>
      <c r="G96" s="1625"/>
      <c r="H96" s="1623" t="s">
        <v>2083</v>
      </c>
      <c r="I96" s="1625"/>
      <c r="J96" s="1625"/>
      <c r="K96" s="1626"/>
      <c r="L96" s="598"/>
      <c r="M96" s="598"/>
      <c r="N96" s="598"/>
      <c r="O96" s="598"/>
      <c r="P96" s="598"/>
      <c r="Q96" s="598"/>
    </row>
    <row r="97" spans="1:17" ht="15.75" customHeight="1">
      <c r="A97" s="895"/>
      <c r="B97" s="1623" t="s">
        <v>1718</v>
      </c>
      <c r="C97" s="1624"/>
      <c r="D97" s="1625"/>
      <c r="E97" s="1625"/>
      <c r="F97" s="1625"/>
      <c r="G97" s="1626"/>
      <c r="H97" s="1629">
        <v>1.6000000000000001E-3</v>
      </c>
      <c r="I97" s="1630"/>
      <c r="J97" s="1630"/>
      <c r="K97" s="1631"/>
      <c r="L97" s="834"/>
      <c r="M97" s="834"/>
      <c r="N97" s="834"/>
      <c r="O97" s="834"/>
      <c r="P97" s="834"/>
      <c r="Q97" s="834"/>
    </row>
    <row r="98" spans="1:17" ht="15.75" customHeight="1">
      <c r="B98" s="974"/>
      <c r="C98" s="1094"/>
      <c r="D98" s="974"/>
      <c r="E98" s="974"/>
      <c r="F98" s="974"/>
      <c r="G98" s="974"/>
      <c r="H98" s="979"/>
      <c r="I98" s="979"/>
      <c r="J98" s="979"/>
      <c r="K98" s="979"/>
      <c r="L98" s="834"/>
      <c r="M98" s="834"/>
      <c r="N98" s="834"/>
      <c r="O98" s="834"/>
      <c r="P98" s="834"/>
      <c r="Q98" s="834"/>
    </row>
    <row r="99" spans="1:17" ht="25.5" customHeight="1">
      <c r="A99" s="1658" t="s">
        <v>1856</v>
      </c>
      <c r="B99" s="1658"/>
      <c r="C99" s="1658"/>
      <c r="D99" s="1658"/>
      <c r="E99" s="1658"/>
      <c r="F99" s="1658"/>
      <c r="G99" s="1658"/>
      <c r="H99" s="1658"/>
      <c r="I99" s="1658"/>
      <c r="J99" s="1658"/>
      <c r="K99" s="1658"/>
    </row>
  </sheetData>
  <mergeCells count="75">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 ref="H90:K90"/>
    <mergeCell ref="B88:G88"/>
    <mergeCell ref="B89:G89"/>
    <mergeCell ref="B90:G90"/>
    <mergeCell ref="A65:K65"/>
    <mergeCell ref="A69:K69"/>
    <mergeCell ref="A76:K76"/>
    <mergeCell ref="A77:K77"/>
    <mergeCell ref="A78:K78"/>
    <mergeCell ref="A86:K86"/>
    <mergeCell ref="H88:K88"/>
    <mergeCell ref="H89:K89"/>
    <mergeCell ref="A47:K47"/>
    <mergeCell ref="A55:K55"/>
    <mergeCell ref="A56:K56"/>
    <mergeCell ref="A59:K59"/>
    <mergeCell ref="A60:K60"/>
    <mergeCell ref="A41:K41"/>
    <mergeCell ref="A43:K43"/>
    <mergeCell ref="A44:K44"/>
    <mergeCell ref="A45:K45"/>
    <mergeCell ref="A46:K46"/>
    <mergeCell ref="A13:B13"/>
    <mergeCell ref="A14:B14"/>
    <mergeCell ref="A37:L37"/>
    <mergeCell ref="A84:K84"/>
    <mergeCell ref="A28:L28"/>
    <mergeCell ref="A38:L38"/>
    <mergeCell ref="A39:L39"/>
    <mergeCell ref="A63:K63"/>
    <mergeCell ref="A32:B32"/>
    <mergeCell ref="A33:B33"/>
    <mergeCell ref="A40:L40"/>
    <mergeCell ref="A20:L20"/>
    <mergeCell ref="A21:L21"/>
    <mergeCell ref="A22:L22"/>
    <mergeCell ref="A23:L23"/>
    <mergeCell ref="A64:K64"/>
    <mergeCell ref="A1:L1"/>
    <mergeCell ref="A2:L2"/>
    <mergeCell ref="A3:L3"/>
    <mergeCell ref="A4:L4"/>
    <mergeCell ref="A5:L5"/>
    <mergeCell ref="A6:L6"/>
    <mergeCell ref="A7:L7"/>
    <mergeCell ref="A10:B10"/>
    <mergeCell ref="A11:B11"/>
    <mergeCell ref="A12:B12"/>
    <mergeCell ref="A8:L8"/>
    <mergeCell ref="A16:B16"/>
    <mergeCell ref="A17:B17"/>
    <mergeCell ref="A18:B18"/>
    <mergeCell ref="A35:B35"/>
    <mergeCell ref="A30:B30"/>
    <mergeCell ref="A31:B31"/>
    <mergeCell ref="A24:L24"/>
    <mergeCell ref="A25:L25"/>
    <mergeCell ref="A26:L26"/>
    <mergeCell ref="A27:L27"/>
    <mergeCell ref="A34:B34"/>
  </mergeCells>
  <pageMargins left="0.25" right="0.25" top="0.25" bottom="0" header="0" footer="0"/>
  <pageSetup scale="84" fitToHeight="0" orientation="portrait" r:id="rId1"/>
  <rowBreaks count="2" manualBreakCount="2">
    <brk id="42" max="16383" man="1"/>
    <brk id="85"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sqref="A1:K1"/>
    </sheetView>
  </sheetViews>
  <sheetFormatPr defaultRowHeight="12.75"/>
  <sheetData>
    <row r="1" spans="1:11" ht="60">
      <c r="A1" s="1331" t="s">
        <v>711</v>
      </c>
      <c r="B1" s="1233"/>
      <c r="C1" s="1233"/>
      <c r="D1" s="1233"/>
      <c r="E1" s="1233"/>
      <c r="F1" s="1233"/>
      <c r="G1" s="1233"/>
      <c r="H1" s="1233"/>
      <c r="I1" s="1233"/>
      <c r="J1" s="1233"/>
      <c r="K1" s="1233"/>
    </row>
    <row r="8" spans="1:11" ht="60">
      <c r="A8" s="1331" t="s">
        <v>712</v>
      </c>
      <c r="B8" s="1231"/>
      <c r="C8" s="1231"/>
      <c r="D8" s="1231"/>
      <c r="E8" s="1231"/>
      <c r="F8" s="1231"/>
      <c r="G8" s="1231"/>
      <c r="H8" s="1231"/>
      <c r="I8" s="1231"/>
      <c r="J8" s="1231"/>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L143"/>
  <sheetViews>
    <sheetView zoomScaleNormal="100" workbookViewId="0">
      <selection activeCell="A9" sqref="A9:B9"/>
    </sheetView>
  </sheetViews>
  <sheetFormatPr defaultColWidth="9.140625" defaultRowHeight="12.75"/>
  <cols>
    <col min="1" max="1" width="7.7109375" style="531" customWidth="1"/>
    <col min="2" max="3" width="11.140625" style="531" customWidth="1"/>
    <col min="4" max="5" width="11.28515625" style="531" customWidth="1"/>
    <col min="6" max="12" width="11.7109375" style="531" customWidth="1"/>
    <col min="13" max="16384" width="9.140625" style="531"/>
  </cols>
  <sheetData>
    <row r="1" spans="1:12" ht="18">
      <c r="A1" s="1369" t="str">
        <f>'COVER PAGE'!A9</f>
        <v>LOCAL GOVERNMENT NAME:</v>
      </c>
      <c r="B1" s="1369"/>
      <c r="C1" s="1369"/>
      <c r="D1" s="1369"/>
      <c r="E1" s="1369"/>
      <c r="F1" s="1369"/>
      <c r="G1" s="1369"/>
      <c r="H1" s="1369"/>
      <c r="I1" s="1369"/>
      <c r="J1" s="1369"/>
      <c r="K1" s="1369"/>
      <c r="L1" s="1369"/>
    </row>
    <row r="2" spans="1:12" ht="18">
      <c r="A2" s="1369" t="str">
        <f>'COVER PAGE'!A30</f>
        <v>FISCAL YEAR ENDING JUNE 30, 2026</v>
      </c>
      <c r="B2" s="1369"/>
      <c r="C2" s="1369"/>
      <c r="D2" s="1369"/>
      <c r="E2" s="1369"/>
      <c r="F2" s="1369"/>
      <c r="G2" s="1369"/>
      <c r="H2" s="1369"/>
      <c r="I2" s="1369"/>
      <c r="J2" s="1369"/>
      <c r="K2" s="1369"/>
      <c r="L2" s="1369"/>
    </row>
    <row r="3" spans="1:12" ht="8.25" customHeight="1">
      <c r="A3" s="1369"/>
      <c r="B3" s="1369"/>
      <c r="C3" s="1369"/>
      <c r="D3" s="1369"/>
      <c r="E3" s="1369"/>
      <c r="F3" s="1369"/>
      <c r="G3" s="1369"/>
      <c r="H3" s="1369"/>
      <c r="I3" s="1369"/>
      <c r="J3" s="1369"/>
      <c r="K3" s="1369"/>
      <c r="L3" s="1369"/>
    </row>
    <row r="4" spans="1:12" ht="15.75">
      <c r="A4" s="1530" t="s">
        <v>1746</v>
      </c>
      <c r="B4" s="1530"/>
      <c r="C4" s="1530"/>
      <c r="D4" s="1530"/>
      <c r="E4" s="1530"/>
      <c r="F4" s="1530"/>
      <c r="G4" s="1530"/>
      <c r="H4" s="1530"/>
      <c r="I4" s="1530"/>
      <c r="J4" s="1530"/>
      <c r="K4" s="1530"/>
      <c r="L4" s="1530"/>
    </row>
    <row r="5" spans="1:12" ht="15.75">
      <c r="A5" s="1530" t="s">
        <v>1725</v>
      </c>
      <c r="B5" s="1530"/>
      <c r="C5" s="1530"/>
      <c r="D5" s="1530"/>
      <c r="E5" s="1530"/>
      <c r="F5" s="1530"/>
      <c r="G5" s="1530"/>
      <c r="H5" s="1530"/>
      <c r="I5" s="1530"/>
      <c r="J5" s="1530"/>
      <c r="K5" s="1530"/>
      <c r="L5" s="1530"/>
    </row>
    <row r="6" spans="1:12" ht="15.75">
      <c r="A6" s="1530" t="s">
        <v>1726</v>
      </c>
      <c r="B6" s="1530"/>
      <c r="C6" s="1530"/>
      <c r="D6" s="1530"/>
      <c r="E6" s="1530"/>
      <c r="F6" s="1530"/>
      <c r="G6" s="1530"/>
      <c r="H6" s="1530"/>
      <c r="I6" s="1530"/>
      <c r="J6" s="1530"/>
      <c r="K6" s="1530"/>
      <c r="L6" s="1530"/>
    </row>
    <row r="7" spans="1:12" ht="15.75">
      <c r="A7" s="1530" t="s">
        <v>1727</v>
      </c>
      <c r="B7" s="1530"/>
      <c r="C7" s="1530"/>
      <c r="D7" s="1530"/>
      <c r="E7" s="1530"/>
      <c r="F7" s="1530"/>
      <c r="G7" s="1530"/>
      <c r="H7" s="1530"/>
      <c r="I7" s="1530"/>
      <c r="J7" s="1530"/>
      <c r="K7" s="1530"/>
      <c r="L7" s="1530"/>
    </row>
    <row r="8" spans="1:12" ht="9" customHeight="1">
      <c r="A8" s="1381"/>
      <c r="B8" s="1381"/>
      <c r="C8" s="1381"/>
      <c r="D8" s="1381"/>
      <c r="E8" s="1381"/>
      <c r="F8" s="1381"/>
      <c r="G8" s="1381"/>
      <c r="H8" s="1381"/>
      <c r="I8" s="1381"/>
      <c r="J8" s="1381"/>
      <c r="K8" s="1381"/>
    </row>
    <row r="9" spans="1:12" ht="17.25" customHeight="1">
      <c r="A9" s="1532" t="s">
        <v>1729</v>
      </c>
      <c r="B9" s="1536"/>
      <c r="C9" s="1096">
        <v>2026</v>
      </c>
      <c r="D9" s="830">
        <f t="shared" ref="D9:L9" si="0">C9-1</f>
        <v>2025</v>
      </c>
      <c r="E9" s="830">
        <f t="shared" si="0"/>
        <v>2024</v>
      </c>
      <c r="F9" s="830">
        <f t="shared" si="0"/>
        <v>2023</v>
      </c>
      <c r="G9" s="830">
        <f t="shared" si="0"/>
        <v>2022</v>
      </c>
      <c r="H9" s="830">
        <f t="shared" si="0"/>
        <v>2021</v>
      </c>
      <c r="I9" s="830">
        <f t="shared" si="0"/>
        <v>2020</v>
      </c>
      <c r="J9" s="830">
        <f t="shared" si="0"/>
        <v>2019</v>
      </c>
      <c r="K9" s="830">
        <f t="shared" si="0"/>
        <v>2018</v>
      </c>
      <c r="L9" s="830">
        <f t="shared" si="0"/>
        <v>2017</v>
      </c>
    </row>
    <row r="10" spans="1:12" ht="30.75" customHeight="1">
      <c r="A10" s="1686" t="s">
        <v>1730</v>
      </c>
      <c r="B10" s="1687"/>
      <c r="C10" s="1097">
        <v>2025</v>
      </c>
      <c r="D10" s="837">
        <f t="shared" ref="D10:L10" si="1">C10-1</f>
        <v>2024</v>
      </c>
      <c r="E10" s="837">
        <f t="shared" si="1"/>
        <v>2023</v>
      </c>
      <c r="F10" s="837">
        <f t="shared" si="1"/>
        <v>2022</v>
      </c>
      <c r="G10" s="837">
        <f t="shared" si="1"/>
        <v>2021</v>
      </c>
      <c r="H10" s="837">
        <f t="shared" si="1"/>
        <v>2020</v>
      </c>
      <c r="I10" s="837">
        <f t="shared" si="1"/>
        <v>2019</v>
      </c>
      <c r="J10" s="837">
        <f t="shared" si="1"/>
        <v>2018</v>
      </c>
      <c r="K10" s="837">
        <f t="shared" si="1"/>
        <v>2017</v>
      </c>
      <c r="L10" s="837">
        <f t="shared" si="1"/>
        <v>2016</v>
      </c>
    </row>
    <row r="11" spans="1:12" ht="37.5" customHeight="1">
      <c r="A11" s="1534" t="s">
        <v>2108</v>
      </c>
      <c r="B11" s="1415"/>
      <c r="C11" s="1092"/>
      <c r="D11" s="605"/>
      <c r="E11" s="605"/>
      <c r="F11" s="605"/>
      <c r="G11" s="839"/>
      <c r="H11" s="840"/>
      <c r="I11" s="821"/>
      <c r="J11" s="821"/>
      <c r="K11" s="821"/>
      <c r="L11" s="821"/>
    </row>
    <row r="12" spans="1:12" ht="64.5" customHeight="1">
      <c r="A12" s="1534" t="s">
        <v>2109</v>
      </c>
      <c r="B12" s="1415"/>
      <c r="C12" s="1092"/>
      <c r="D12" s="605"/>
      <c r="E12" s="605"/>
      <c r="F12" s="605"/>
      <c r="G12" s="841"/>
      <c r="H12" s="842"/>
      <c r="I12" s="823"/>
      <c r="J12" s="823"/>
      <c r="K12" s="823"/>
      <c r="L12" s="823"/>
    </row>
    <row r="13" spans="1:12" ht="66" customHeight="1">
      <c r="A13" s="1534" t="s">
        <v>2110</v>
      </c>
      <c r="B13" s="1415"/>
      <c r="C13" s="1092"/>
      <c r="D13" s="605"/>
      <c r="E13" s="605"/>
      <c r="F13" s="605"/>
      <c r="G13" s="841"/>
      <c r="H13" s="842"/>
      <c r="I13" s="823"/>
      <c r="J13" s="823"/>
      <c r="K13" s="823"/>
      <c r="L13" s="823"/>
    </row>
    <row r="14" spans="1:12" ht="20.25" customHeight="1">
      <c r="A14" s="1619" t="s">
        <v>777</v>
      </c>
      <c r="B14" s="1620"/>
      <c r="C14" s="824">
        <f t="shared" ref="C14:J14" si="2">C13+C12</f>
        <v>0</v>
      </c>
      <c r="D14" s="824">
        <f t="shared" si="2"/>
        <v>0</v>
      </c>
      <c r="E14" s="824">
        <f t="shared" si="2"/>
        <v>0</v>
      </c>
      <c r="F14" s="824">
        <f t="shared" si="2"/>
        <v>0</v>
      </c>
      <c r="G14" s="824">
        <f t="shared" si="2"/>
        <v>0</v>
      </c>
      <c r="H14" s="824">
        <f t="shared" si="2"/>
        <v>0</v>
      </c>
      <c r="I14" s="824">
        <f t="shared" si="2"/>
        <v>0</v>
      </c>
      <c r="J14" s="824">
        <f t="shared" si="2"/>
        <v>0</v>
      </c>
      <c r="K14" s="824">
        <f>K13+K12</f>
        <v>0</v>
      </c>
      <c r="L14" s="824">
        <f>L13+L12</f>
        <v>0</v>
      </c>
    </row>
    <row r="15" spans="1:12" ht="9" customHeight="1">
      <c r="I15" s="546"/>
      <c r="J15" s="546"/>
      <c r="K15" s="546"/>
      <c r="L15" s="546"/>
    </row>
    <row r="16" spans="1:12" ht="26.25" customHeight="1">
      <c r="A16" s="1534" t="s">
        <v>2111</v>
      </c>
      <c r="B16" s="1415"/>
      <c r="C16" s="1092"/>
      <c r="D16" s="983"/>
      <c r="E16" s="590"/>
      <c r="F16" s="590"/>
      <c r="G16" s="844"/>
      <c r="H16" s="845"/>
      <c r="I16" s="823"/>
      <c r="J16" s="823"/>
      <c r="K16" s="823"/>
      <c r="L16" s="823"/>
    </row>
    <row r="17" spans="1:12" ht="92.25" customHeight="1">
      <c r="A17" s="1534" t="s">
        <v>2112</v>
      </c>
      <c r="B17" s="1415"/>
      <c r="C17" s="1092"/>
      <c r="D17" s="982"/>
      <c r="E17" s="605"/>
      <c r="F17" s="605"/>
      <c r="G17" s="846"/>
      <c r="H17" s="847"/>
      <c r="I17" s="828"/>
      <c r="J17" s="828"/>
      <c r="K17" s="828"/>
      <c r="L17" s="828"/>
    </row>
    <row r="18" spans="1:12" ht="53.25" customHeight="1">
      <c r="A18" s="1534" t="s">
        <v>2113</v>
      </c>
      <c r="B18" s="1415"/>
      <c r="C18" s="1092"/>
      <c r="D18" s="982"/>
      <c r="E18" s="605"/>
      <c r="F18" s="605"/>
      <c r="G18" s="846"/>
      <c r="H18" s="847"/>
      <c r="I18" s="828"/>
      <c r="J18" s="828"/>
      <c r="K18" s="828"/>
      <c r="L18" s="828"/>
    </row>
    <row r="19" spans="1:12">
      <c r="A19" s="1685" t="s">
        <v>1733</v>
      </c>
      <c r="B19" s="1685"/>
      <c r="C19" s="1685"/>
      <c r="D19" s="1685"/>
      <c r="E19" s="1685"/>
      <c r="F19" s="1685"/>
      <c r="G19" s="1685"/>
      <c r="H19" s="1685"/>
      <c r="I19" s="1685"/>
      <c r="J19" s="1685"/>
      <c r="K19" s="1685"/>
      <c r="L19" s="1685"/>
    </row>
    <row r="20" spans="1:12">
      <c r="A20" s="1613" t="s">
        <v>1742</v>
      </c>
      <c r="B20" s="1613"/>
      <c r="C20" s="1613"/>
      <c r="D20" s="1613"/>
      <c r="E20" s="1613"/>
      <c r="F20" s="1613"/>
      <c r="G20" s="1613"/>
      <c r="H20" s="1613"/>
      <c r="I20" s="1613"/>
      <c r="J20" s="1613"/>
      <c r="K20" s="1613"/>
      <c r="L20" s="1613"/>
    </row>
    <row r="21" spans="1:12">
      <c r="A21" s="1423"/>
      <c r="B21" s="1423"/>
      <c r="C21" s="1423"/>
      <c r="D21" s="1423"/>
      <c r="E21" s="1423"/>
      <c r="F21" s="1423"/>
      <c r="G21" s="1423"/>
      <c r="H21" s="1423"/>
      <c r="I21" s="1423"/>
      <c r="J21" s="1423"/>
      <c r="K21" s="1423"/>
      <c r="L21" s="1423"/>
    </row>
    <row r="22" spans="1:12" ht="15.75">
      <c r="A22" s="1530" t="str">
        <f>A1</f>
        <v>LOCAL GOVERNMENT NAME:</v>
      </c>
      <c r="B22" s="1530"/>
      <c r="C22" s="1530"/>
      <c r="D22" s="1530"/>
      <c r="E22" s="1530"/>
      <c r="F22" s="1530"/>
      <c r="G22" s="1530"/>
      <c r="H22" s="1530"/>
      <c r="I22" s="1530"/>
      <c r="J22" s="1530"/>
      <c r="K22" s="1530"/>
      <c r="L22" s="1530"/>
    </row>
    <row r="23" spans="1:12" ht="15.75">
      <c r="A23" s="1530" t="s">
        <v>1725</v>
      </c>
      <c r="B23" s="1530"/>
      <c r="C23" s="1530"/>
      <c r="D23" s="1530"/>
      <c r="E23" s="1530"/>
      <c r="F23" s="1530"/>
      <c r="G23" s="1530"/>
      <c r="H23" s="1530"/>
      <c r="I23" s="1530"/>
      <c r="J23" s="1530"/>
      <c r="K23" s="1530"/>
      <c r="L23" s="1530"/>
    </row>
    <row r="24" spans="1:12" ht="15.75">
      <c r="A24" s="1530" t="s">
        <v>1734</v>
      </c>
      <c r="B24" s="1530"/>
      <c r="C24" s="1530"/>
      <c r="D24" s="1530"/>
      <c r="E24" s="1530"/>
      <c r="F24" s="1530"/>
      <c r="G24" s="1530"/>
      <c r="H24" s="1530"/>
      <c r="I24" s="1530"/>
      <c r="J24" s="1530"/>
      <c r="K24" s="1530"/>
      <c r="L24" s="1530"/>
    </row>
    <row r="25" spans="1:12" ht="15.75">
      <c r="A25" s="1530" t="s">
        <v>1727</v>
      </c>
      <c r="B25" s="1530"/>
      <c r="C25" s="1530"/>
      <c r="D25" s="1530"/>
      <c r="E25" s="1530"/>
      <c r="F25" s="1530"/>
      <c r="G25" s="1530"/>
      <c r="H25" s="1530"/>
      <c r="I25" s="1530"/>
      <c r="J25" s="1530"/>
      <c r="K25" s="1530"/>
      <c r="L25" s="1530"/>
    </row>
    <row r="27" spans="1:12" ht="27" customHeight="1">
      <c r="A27" s="1621" t="s">
        <v>1736</v>
      </c>
      <c r="B27" s="1622"/>
      <c r="C27" s="1096">
        <v>2026</v>
      </c>
      <c r="D27" s="812">
        <f t="shared" ref="D27:L27" si="3">C27-1</f>
        <v>2025</v>
      </c>
      <c r="E27" s="812">
        <f t="shared" si="3"/>
        <v>2024</v>
      </c>
      <c r="F27" s="812">
        <f t="shared" si="3"/>
        <v>2023</v>
      </c>
      <c r="G27" s="812">
        <f t="shared" si="3"/>
        <v>2022</v>
      </c>
      <c r="H27" s="812">
        <f t="shared" si="3"/>
        <v>2021</v>
      </c>
      <c r="I27" s="812">
        <f t="shared" si="3"/>
        <v>2020</v>
      </c>
      <c r="J27" s="812">
        <f t="shared" si="3"/>
        <v>2019</v>
      </c>
      <c r="K27" s="812">
        <f t="shared" si="3"/>
        <v>2018</v>
      </c>
      <c r="L27" s="812">
        <f t="shared" si="3"/>
        <v>2017</v>
      </c>
    </row>
    <row r="28" spans="1:12" ht="25.5" customHeight="1">
      <c r="A28" s="1534" t="s">
        <v>2114</v>
      </c>
      <c r="B28" s="1415"/>
      <c r="C28" s="1092"/>
      <c r="D28" s="605"/>
      <c r="E28" s="605"/>
      <c r="F28" s="605"/>
      <c r="G28" s="841"/>
      <c r="H28" s="842"/>
      <c r="I28" s="823"/>
      <c r="J28" s="823"/>
      <c r="K28" s="823"/>
      <c r="L28" s="823"/>
    </row>
    <row r="29" spans="1:12" ht="54.75" customHeight="1">
      <c r="A29" s="1534" t="s">
        <v>2115</v>
      </c>
      <c r="B29" s="1415"/>
      <c r="C29" s="1092"/>
      <c r="D29" s="605"/>
      <c r="E29" s="605"/>
      <c r="F29" s="605"/>
      <c r="G29" s="841"/>
      <c r="H29" s="842"/>
      <c r="I29" s="823"/>
      <c r="J29" s="823"/>
      <c r="K29" s="823"/>
      <c r="L29" s="823"/>
    </row>
    <row r="30" spans="1:12" ht="28.5" customHeight="1">
      <c r="A30" s="1534" t="s">
        <v>2116</v>
      </c>
      <c r="B30" s="1415"/>
      <c r="C30" s="1092"/>
      <c r="D30" s="605"/>
      <c r="E30" s="605"/>
      <c r="F30" s="605"/>
      <c r="G30" s="841"/>
      <c r="H30" s="842"/>
      <c r="I30" s="823"/>
      <c r="J30" s="823"/>
      <c r="K30" s="823"/>
      <c r="L30" s="823"/>
    </row>
    <row r="31" spans="1:12" ht="28.5" customHeight="1">
      <c r="A31" s="1534" t="s">
        <v>2117</v>
      </c>
      <c r="B31" s="1415"/>
      <c r="C31" s="1092"/>
      <c r="D31" s="590"/>
      <c r="E31" s="590"/>
      <c r="F31" s="590"/>
      <c r="G31" s="844"/>
      <c r="H31" s="848"/>
      <c r="I31" s="823"/>
      <c r="J31" s="823"/>
      <c r="K31" s="823"/>
      <c r="L31" s="823"/>
    </row>
    <row r="32" spans="1:12" ht="42" customHeight="1">
      <c r="A32" s="1534" t="s">
        <v>2118</v>
      </c>
      <c r="B32" s="1415"/>
      <c r="C32" s="1092"/>
      <c r="D32" s="605"/>
      <c r="E32" s="590"/>
      <c r="F32" s="590"/>
      <c r="G32" s="849"/>
      <c r="H32" s="850"/>
      <c r="I32" s="828"/>
      <c r="J32" s="828"/>
      <c r="K32" s="828"/>
      <c r="L32" s="828"/>
    </row>
    <row r="33" spans="1:12" ht="30" customHeight="1">
      <c r="A33" s="1685" t="s">
        <v>1733</v>
      </c>
      <c r="B33" s="1685"/>
      <c r="C33" s="1685"/>
      <c r="D33" s="1685"/>
      <c r="E33" s="1685"/>
      <c r="F33" s="1685"/>
      <c r="G33" s="1685"/>
      <c r="H33" s="1685"/>
      <c r="I33" s="1685"/>
      <c r="J33" s="1685"/>
      <c r="K33" s="1685"/>
      <c r="L33" s="1685"/>
    </row>
    <row r="34" spans="1:12">
      <c r="A34" s="1613" t="s">
        <v>1742</v>
      </c>
      <c r="B34" s="1613"/>
      <c r="C34" s="1613"/>
      <c r="D34" s="1613"/>
      <c r="E34" s="1613"/>
      <c r="F34" s="1613"/>
      <c r="G34" s="1613"/>
      <c r="H34" s="1613"/>
      <c r="I34" s="1613"/>
      <c r="J34" s="1613"/>
      <c r="K34" s="1613"/>
      <c r="L34" s="1613"/>
    </row>
    <row r="35" spans="1:12">
      <c r="B35" s="829"/>
      <c r="C35" s="829"/>
    </row>
    <row r="36" spans="1:12">
      <c r="A36" s="1376" t="s">
        <v>3349</v>
      </c>
      <c r="B36" s="1544"/>
      <c r="C36" s="1544"/>
      <c r="D36" s="1544"/>
      <c r="E36" s="1544"/>
      <c r="F36" s="1544"/>
      <c r="G36" s="1544"/>
      <c r="H36" s="1544"/>
      <c r="I36" s="1544"/>
      <c r="J36" s="1544"/>
      <c r="K36" s="1544"/>
    </row>
    <row r="38" spans="1:12" ht="15.75">
      <c r="A38" s="1530" t="str">
        <f>A1</f>
        <v>LOCAL GOVERNMENT NAME:</v>
      </c>
      <c r="B38" s="1530"/>
      <c r="C38" s="1530"/>
      <c r="D38" s="1530"/>
      <c r="E38" s="1530"/>
      <c r="F38" s="1530"/>
      <c r="G38" s="1530"/>
      <c r="H38" s="1530"/>
      <c r="I38" s="1530"/>
      <c r="J38" s="1530"/>
      <c r="K38" s="1530"/>
    </row>
    <row r="39" spans="1:12" ht="15.75">
      <c r="A39" s="1530" t="s">
        <v>1717</v>
      </c>
      <c r="B39" s="1530"/>
      <c r="C39" s="1530"/>
      <c r="D39" s="1530"/>
      <c r="E39" s="1530"/>
      <c r="F39" s="1530"/>
      <c r="G39" s="1530"/>
      <c r="H39" s="1530"/>
      <c r="I39" s="1530"/>
      <c r="J39" s="1530"/>
      <c r="K39" s="1530"/>
    </row>
    <row r="40" spans="1:12" ht="15.75">
      <c r="A40" s="1530" t="s">
        <v>3528</v>
      </c>
      <c r="B40" s="1530"/>
      <c r="C40" s="1530"/>
      <c r="D40" s="1530"/>
      <c r="E40" s="1530"/>
      <c r="F40" s="1530"/>
      <c r="G40" s="1530"/>
      <c r="H40" s="1530"/>
      <c r="I40" s="1530"/>
      <c r="J40" s="1530"/>
      <c r="K40" s="1530"/>
    </row>
    <row r="41" spans="1:12">
      <c r="A41" s="1381"/>
      <c r="B41" s="1381"/>
      <c r="C41" s="1381"/>
      <c r="D41" s="1381"/>
      <c r="E41" s="1381"/>
      <c r="F41" s="1381"/>
      <c r="G41" s="1381"/>
      <c r="H41" s="1381"/>
      <c r="I41" s="1381"/>
      <c r="J41" s="1381"/>
      <c r="K41" s="1381"/>
    </row>
    <row r="42" spans="1:12">
      <c r="A42" s="547" t="s">
        <v>1778</v>
      </c>
    </row>
    <row r="43" spans="1:12">
      <c r="A43" s="547"/>
    </row>
    <row r="44" spans="1:12">
      <c r="A44" s="531" t="s">
        <v>1952</v>
      </c>
    </row>
    <row r="46" spans="1:12" ht="53.25" customHeight="1">
      <c r="A46" s="1213" t="s">
        <v>2005</v>
      </c>
      <c r="B46" s="1213"/>
      <c r="C46" s="1213"/>
      <c r="D46" s="1213"/>
      <c r="E46" s="1213"/>
      <c r="F46" s="1213"/>
      <c r="G46" s="1213"/>
      <c r="H46" s="1213"/>
      <c r="I46" s="1213"/>
      <c r="J46" s="1213"/>
      <c r="K46" s="1213"/>
    </row>
    <row r="48" spans="1:12" ht="65.25" customHeight="1">
      <c r="A48" s="1213" t="s">
        <v>2384</v>
      </c>
      <c r="B48" s="1213"/>
      <c r="C48" s="1213"/>
      <c r="D48" s="1213"/>
      <c r="E48" s="1213"/>
      <c r="F48" s="1213"/>
      <c r="G48" s="1213"/>
      <c r="H48" s="1213"/>
      <c r="I48" s="1213"/>
      <c r="J48" s="1213"/>
      <c r="K48" s="1213"/>
    </row>
    <row r="50" spans="1:11">
      <c r="A50" s="531" t="s">
        <v>2006</v>
      </c>
    </row>
    <row r="52" spans="1:11" ht="27" customHeight="1">
      <c r="A52" s="1213" t="s">
        <v>2119</v>
      </c>
      <c r="B52" s="1213"/>
      <c r="C52" s="1213"/>
      <c r="D52" s="1213"/>
      <c r="E52" s="1213"/>
      <c r="F52" s="1213"/>
      <c r="G52" s="1213"/>
      <c r="H52" s="1213"/>
      <c r="I52" s="1213"/>
      <c r="J52" s="1213"/>
      <c r="K52" s="1213"/>
    </row>
    <row r="53" spans="1:11" ht="39" customHeight="1">
      <c r="A53" s="1213" t="s">
        <v>2120</v>
      </c>
      <c r="B53" s="1213"/>
      <c r="C53" s="1213"/>
      <c r="D53" s="1213"/>
      <c r="E53" s="1213"/>
      <c r="F53" s="1213"/>
      <c r="G53" s="1213"/>
      <c r="H53" s="1213"/>
      <c r="I53" s="1213"/>
      <c r="J53" s="1213"/>
      <c r="K53" s="1213"/>
    </row>
    <row r="54" spans="1:11" ht="26.25" customHeight="1">
      <c r="A54" s="1213" t="s">
        <v>2121</v>
      </c>
      <c r="B54" s="1213"/>
      <c r="C54" s="1213"/>
      <c r="D54" s="1213"/>
      <c r="E54" s="1213"/>
      <c r="F54" s="1213"/>
      <c r="G54" s="1213"/>
      <c r="H54" s="1213"/>
      <c r="I54" s="1213"/>
      <c r="J54" s="1213"/>
      <c r="K54" s="1213"/>
    </row>
    <row r="55" spans="1:11" ht="40.5" customHeight="1">
      <c r="A55" s="1213" t="s">
        <v>2122</v>
      </c>
      <c r="B55" s="1213"/>
      <c r="C55" s="1213"/>
      <c r="D55" s="1213"/>
      <c r="E55" s="1213"/>
      <c r="F55" s="1213"/>
      <c r="G55" s="1213"/>
      <c r="H55" s="1213"/>
      <c r="I55" s="1213"/>
      <c r="J55" s="1213"/>
      <c r="K55" s="1213"/>
    </row>
    <row r="56" spans="1:11" ht="15" customHeight="1">
      <c r="A56" s="1221" t="s">
        <v>2123</v>
      </c>
      <c r="B56" s="1221"/>
      <c r="C56" s="1221"/>
      <c r="D56" s="1221"/>
      <c r="E56" s="1221"/>
      <c r="F56" s="1221"/>
      <c r="G56" s="1221"/>
      <c r="H56" s="1221"/>
      <c r="I56" s="1221"/>
      <c r="J56" s="1221"/>
      <c r="K56" s="1221"/>
    </row>
    <row r="57" spans="1:11" ht="26.25" customHeight="1">
      <c r="A57" s="1213" t="s">
        <v>2124</v>
      </c>
      <c r="B57" s="1213"/>
      <c r="C57" s="1213"/>
      <c r="D57" s="1213"/>
      <c r="E57" s="1213"/>
      <c r="F57" s="1213"/>
      <c r="G57" s="1213"/>
      <c r="H57" s="1213"/>
      <c r="I57" s="1213"/>
      <c r="J57" s="1213"/>
      <c r="K57" s="1213"/>
    </row>
    <row r="58" spans="1:11">
      <c r="A58" s="1213" t="s">
        <v>2125</v>
      </c>
      <c r="B58" s="1213"/>
      <c r="C58" s="1213"/>
      <c r="D58" s="1213"/>
      <c r="E58" s="1213"/>
      <c r="F58" s="1213"/>
      <c r="G58" s="1213"/>
      <c r="H58" s="1213"/>
      <c r="I58" s="1213"/>
      <c r="J58" s="1213"/>
      <c r="K58" s="1213"/>
    </row>
    <row r="59" spans="1:11" ht="24.75" customHeight="1">
      <c r="A59" s="1213" t="s">
        <v>2126</v>
      </c>
      <c r="B59" s="1213"/>
      <c r="C59" s="1213"/>
      <c r="D59" s="1213"/>
      <c r="E59" s="1213"/>
      <c r="F59" s="1213"/>
      <c r="G59" s="1213"/>
      <c r="H59" s="1213"/>
      <c r="I59" s="1213"/>
      <c r="J59" s="1213"/>
      <c r="K59" s="1213"/>
    </row>
    <row r="60" spans="1:11" ht="26.25" customHeight="1">
      <c r="A60" s="1213" t="s">
        <v>2127</v>
      </c>
      <c r="B60" s="1213"/>
      <c r="C60" s="1213"/>
      <c r="D60" s="1213"/>
      <c r="E60" s="1213"/>
      <c r="F60" s="1213"/>
      <c r="G60" s="1213"/>
      <c r="H60" s="1213"/>
      <c r="I60" s="1213"/>
      <c r="J60" s="1213"/>
      <c r="K60" s="1213"/>
    </row>
    <row r="61" spans="1:11" ht="25.5" customHeight="1">
      <c r="A61" s="1213" t="s">
        <v>2128</v>
      </c>
      <c r="B61" s="1213"/>
      <c r="C61" s="1213"/>
      <c r="D61" s="1213"/>
      <c r="E61" s="1213"/>
      <c r="F61" s="1213"/>
      <c r="G61" s="1213"/>
      <c r="H61" s="1213"/>
      <c r="I61" s="1213"/>
      <c r="J61" s="1213"/>
      <c r="K61" s="1213"/>
    </row>
    <row r="62" spans="1:11" ht="17.25" customHeight="1">
      <c r="A62" s="535" t="s">
        <v>2129</v>
      </c>
    </row>
    <row r="63" spans="1:11" ht="39.75" customHeight="1">
      <c r="A63" s="1213" t="s">
        <v>2130</v>
      </c>
      <c r="B63" s="1213"/>
      <c r="C63" s="1213"/>
      <c r="D63" s="1213"/>
      <c r="E63" s="1213"/>
      <c r="F63" s="1213"/>
      <c r="G63" s="1213"/>
      <c r="H63" s="1213"/>
      <c r="I63" s="1213"/>
      <c r="J63" s="1213"/>
      <c r="K63" s="1213"/>
    </row>
    <row r="64" spans="1:11">
      <c r="A64" s="604"/>
      <c r="B64" s="604"/>
      <c r="C64" s="604"/>
      <c r="D64" s="604"/>
      <c r="E64" s="604"/>
      <c r="F64" s="604"/>
      <c r="G64" s="604"/>
      <c r="H64" s="604"/>
      <c r="I64" s="604"/>
      <c r="J64" s="604"/>
      <c r="K64" s="604"/>
    </row>
    <row r="65" spans="1:11" ht="15.75" customHeight="1">
      <c r="A65" s="1221" t="s">
        <v>2007</v>
      </c>
      <c r="B65" s="1221"/>
      <c r="C65" s="1221"/>
      <c r="D65" s="1221"/>
      <c r="E65" s="1221"/>
      <c r="F65" s="1221"/>
      <c r="G65" s="1221"/>
      <c r="H65" s="1221"/>
      <c r="I65" s="1221"/>
      <c r="J65" s="1221"/>
      <c r="K65" s="1221"/>
    </row>
    <row r="66" spans="1:11" ht="14.25" customHeight="1">
      <c r="A66" s="546"/>
      <c r="B66" s="1213"/>
      <c r="C66" s="1213"/>
      <c r="D66" s="1213"/>
      <c r="E66" s="1213"/>
      <c r="F66" s="1213"/>
      <c r="G66" s="1213"/>
      <c r="H66" s="1213"/>
      <c r="I66" s="1213"/>
      <c r="J66" s="1213"/>
      <c r="K66" s="1213"/>
    </row>
    <row r="67" spans="1:11" ht="14.25" customHeight="1">
      <c r="A67" s="1221" t="s">
        <v>2131</v>
      </c>
      <c r="B67" s="1221"/>
      <c r="C67" s="1221"/>
      <c r="D67" s="1221"/>
      <c r="E67" s="1221"/>
      <c r="F67" s="1221"/>
      <c r="G67" s="1221"/>
      <c r="H67" s="1221"/>
      <c r="I67" s="1221"/>
      <c r="J67" s="1221"/>
      <c r="K67" s="1221"/>
    </row>
    <row r="68" spans="1:11" ht="40.5" customHeight="1">
      <c r="A68" s="1213" t="s">
        <v>2379</v>
      </c>
      <c r="B68" s="1213"/>
      <c r="C68" s="1213"/>
      <c r="D68" s="1213"/>
      <c r="E68" s="1213"/>
      <c r="F68" s="1213"/>
      <c r="G68" s="1213"/>
      <c r="H68" s="1213"/>
      <c r="I68" s="1213"/>
      <c r="J68" s="1213"/>
      <c r="K68" s="1213"/>
    </row>
    <row r="69" spans="1:11" ht="14.25" customHeight="1">
      <c r="A69" s="1221" t="s">
        <v>2132</v>
      </c>
      <c r="B69" s="1221"/>
      <c r="C69" s="1221"/>
      <c r="D69" s="1221"/>
      <c r="E69" s="1221"/>
      <c r="F69" s="1221"/>
      <c r="G69" s="1221"/>
      <c r="H69" s="1221"/>
      <c r="I69" s="1221"/>
      <c r="J69" s="1221"/>
      <c r="K69" s="1221"/>
    </row>
    <row r="70" spans="1:11">
      <c r="B70" s="1221" t="s">
        <v>2133</v>
      </c>
      <c r="C70" s="1221"/>
      <c r="D70" s="1221"/>
      <c r="E70" s="1221"/>
      <c r="F70" s="1221"/>
      <c r="G70" s="1221"/>
      <c r="H70" s="1221"/>
      <c r="I70" s="1221"/>
      <c r="J70" s="1221"/>
      <c r="K70" s="1221"/>
    </row>
    <row r="71" spans="1:11" ht="20.25" customHeight="1">
      <c r="B71" s="1221" t="s">
        <v>2134</v>
      </c>
      <c r="C71" s="1221"/>
      <c r="D71" s="1221"/>
      <c r="E71" s="1221"/>
      <c r="F71" s="1221"/>
      <c r="G71" s="1221"/>
      <c r="H71" s="1221"/>
      <c r="I71" s="1221"/>
      <c r="J71" s="1221"/>
      <c r="K71" s="1221"/>
    </row>
    <row r="72" spans="1:11" ht="27.75" customHeight="1">
      <c r="B72" s="1213" t="s">
        <v>2135</v>
      </c>
      <c r="C72" s="1213"/>
      <c r="D72" s="1213"/>
      <c r="E72" s="1213"/>
      <c r="F72" s="1213"/>
      <c r="G72" s="1213"/>
      <c r="H72" s="1213"/>
      <c r="I72" s="1213"/>
      <c r="J72" s="1213"/>
      <c r="K72" s="1213"/>
    </row>
    <row r="73" spans="1:11" ht="27.75" customHeight="1">
      <c r="A73" s="1213" t="s">
        <v>2136</v>
      </c>
      <c r="B73" s="1213"/>
      <c r="C73" s="1213"/>
      <c r="D73" s="1213"/>
      <c r="E73" s="1213"/>
      <c r="F73" s="1213"/>
      <c r="G73" s="1213"/>
      <c r="H73" s="1213"/>
      <c r="I73" s="1213"/>
      <c r="J73" s="1213"/>
      <c r="K73" s="1213"/>
    </row>
    <row r="74" spans="1:11" ht="40.5" customHeight="1">
      <c r="A74" s="1213" t="s">
        <v>2385</v>
      </c>
      <c r="B74" s="1213"/>
      <c r="C74" s="1213"/>
      <c r="D74" s="1213"/>
      <c r="E74" s="1213"/>
      <c r="F74" s="1213"/>
      <c r="G74" s="1213"/>
      <c r="H74" s="1213"/>
      <c r="I74" s="1213"/>
      <c r="J74" s="1213"/>
      <c r="K74" s="1213"/>
    </row>
    <row r="75" spans="1:11">
      <c r="A75" s="572"/>
      <c r="B75" s="572"/>
      <c r="C75" s="572"/>
      <c r="D75" s="572"/>
      <c r="E75" s="572"/>
      <c r="F75" s="572"/>
      <c r="G75" s="572"/>
      <c r="H75" s="572"/>
      <c r="I75" s="572"/>
      <c r="J75" s="572"/>
      <c r="K75" s="572"/>
    </row>
    <row r="76" spans="1:11">
      <c r="A76" s="547" t="s">
        <v>2137</v>
      </c>
      <c r="B76" s="572"/>
      <c r="C76" s="572"/>
      <c r="D76" s="572"/>
      <c r="E76" s="572"/>
      <c r="F76" s="572"/>
      <c r="G76" s="572"/>
      <c r="H76" s="572"/>
      <c r="I76" s="572"/>
      <c r="J76" s="572"/>
      <c r="K76" s="572"/>
    </row>
    <row r="77" spans="1:11" ht="12" customHeight="1">
      <c r="A77" s="836"/>
    </row>
    <row r="78" spans="1:11" ht="12" customHeight="1">
      <c r="A78" s="1213" t="s">
        <v>2386</v>
      </c>
      <c r="B78" s="1213"/>
      <c r="C78" s="1213"/>
      <c r="D78" s="1213"/>
      <c r="E78" s="1213"/>
      <c r="F78" s="1213"/>
      <c r="G78" s="1213"/>
      <c r="H78" s="1213"/>
      <c r="I78" s="1213"/>
      <c r="J78" s="1213"/>
      <c r="K78" s="1213"/>
    </row>
    <row r="79" spans="1:11" ht="12" customHeight="1">
      <c r="A79" s="546"/>
      <c r="B79" s="572"/>
      <c r="C79" s="572"/>
      <c r="D79" s="572"/>
      <c r="E79" s="572"/>
      <c r="F79" s="572"/>
      <c r="G79" s="572"/>
      <c r="H79" s="572"/>
      <c r="I79" s="572"/>
      <c r="J79" s="572"/>
      <c r="K79" s="572"/>
    </row>
    <row r="80" spans="1:11" ht="12" customHeight="1">
      <c r="A80" s="1221" t="s">
        <v>2388</v>
      </c>
      <c r="B80" s="1221"/>
      <c r="C80" s="1221"/>
      <c r="D80" s="1221"/>
      <c r="E80" s="1221"/>
      <c r="F80" s="1221"/>
      <c r="G80" s="1221"/>
      <c r="H80" s="1221"/>
      <c r="I80" s="1221"/>
      <c r="J80" s="1221"/>
      <c r="K80" s="1221"/>
    </row>
    <row r="81" spans="1:11" ht="12.75" customHeight="1">
      <c r="A81" s="1221" t="s">
        <v>2387</v>
      </c>
      <c r="B81" s="1221"/>
      <c r="C81" s="1221"/>
      <c r="D81" s="1221"/>
      <c r="E81" s="1221"/>
      <c r="F81" s="1221"/>
      <c r="G81" s="1221"/>
      <c r="H81" s="1221"/>
      <c r="I81" s="1221"/>
      <c r="J81" s="1221"/>
      <c r="K81" s="1221"/>
    </row>
    <row r="82" spans="1:11" ht="14.25" customHeight="1">
      <c r="A82" s="1221" t="s">
        <v>2389</v>
      </c>
      <c r="B82" s="1221"/>
      <c r="C82" s="1221"/>
      <c r="D82" s="1221"/>
      <c r="E82" s="1221"/>
      <c r="F82" s="1221"/>
      <c r="G82" s="1221"/>
      <c r="H82" s="1221"/>
      <c r="I82" s="1221"/>
      <c r="J82" s="1221"/>
      <c r="K82" s="1221"/>
    </row>
    <row r="83" spans="1:11" ht="12" customHeight="1">
      <c r="A83" s="836"/>
    </row>
    <row r="84" spans="1:11" ht="16.5" customHeight="1">
      <c r="A84" s="1213" t="s">
        <v>2138</v>
      </c>
      <c r="B84" s="1213"/>
      <c r="C84" s="1213"/>
      <c r="D84" s="1213"/>
      <c r="E84" s="1213"/>
      <c r="F84" s="1213"/>
      <c r="G84" s="1213"/>
      <c r="H84" s="1213"/>
      <c r="I84" s="1213"/>
      <c r="J84" s="1213"/>
      <c r="K84" s="1213"/>
    </row>
    <row r="85" spans="1:11" ht="12" customHeight="1">
      <c r="A85" s="546"/>
    </row>
    <row r="86" spans="1:11" ht="40.5" customHeight="1">
      <c r="A86" s="1213" t="s">
        <v>2139</v>
      </c>
      <c r="B86" s="1213"/>
      <c r="C86" s="1213"/>
      <c r="D86" s="1213"/>
      <c r="E86" s="1213"/>
      <c r="F86" s="1213"/>
      <c r="G86" s="1213"/>
      <c r="H86" s="1213"/>
      <c r="I86" s="1213"/>
      <c r="J86" s="1213"/>
      <c r="K86" s="1213"/>
    </row>
    <row r="87" spans="1:11" ht="12" customHeight="1">
      <c r="A87" s="572"/>
      <c r="B87" s="572"/>
      <c r="C87" s="572"/>
      <c r="D87" s="572"/>
      <c r="E87" s="572"/>
      <c r="F87" s="572"/>
      <c r="G87" s="572"/>
      <c r="H87" s="572"/>
      <c r="I87" s="572"/>
      <c r="J87" s="572"/>
      <c r="K87" s="572"/>
    </row>
    <row r="88" spans="1:11" ht="13.5" customHeight="1">
      <c r="A88" s="1213" t="s">
        <v>2140</v>
      </c>
      <c r="B88" s="1213"/>
      <c r="C88" s="1213"/>
      <c r="D88" s="1213"/>
      <c r="E88" s="1213"/>
      <c r="F88" s="1213"/>
      <c r="G88" s="1213"/>
      <c r="H88" s="1213"/>
      <c r="I88" s="1213"/>
      <c r="J88" s="1213"/>
      <c r="K88" s="1213"/>
    </row>
    <row r="89" spans="1:11">
      <c r="A89" s="546"/>
      <c r="B89" s="572"/>
      <c r="C89" s="572"/>
      <c r="D89" s="572"/>
      <c r="E89" s="572"/>
      <c r="F89" s="572"/>
      <c r="G89" s="572"/>
      <c r="H89" s="572"/>
      <c r="I89" s="572"/>
      <c r="J89" s="572"/>
      <c r="K89" s="572"/>
    </row>
    <row r="90" spans="1:11" ht="12" customHeight="1">
      <c r="A90" s="1221" t="s">
        <v>2141</v>
      </c>
      <c r="B90" s="1221"/>
      <c r="C90" s="1221"/>
      <c r="D90" s="1221"/>
      <c r="E90" s="1221"/>
      <c r="F90" s="1221"/>
      <c r="G90" s="1221"/>
      <c r="H90" s="1221"/>
      <c r="I90" s="1221"/>
      <c r="J90" s="1221"/>
      <c r="K90" s="1221"/>
    </row>
    <row r="91" spans="1:11" ht="12.75" customHeight="1">
      <c r="A91" s="1221" t="s">
        <v>2142</v>
      </c>
      <c r="B91" s="1221"/>
      <c r="C91" s="1221"/>
      <c r="D91" s="1221"/>
      <c r="E91" s="1221"/>
      <c r="F91" s="1221"/>
      <c r="G91" s="1221"/>
      <c r="H91" s="1221"/>
      <c r="I91" s="1221"/>
      <c r="J91" s="1221"/>
      <c r="K91" s="1221"/>
    </row>
    <row r="92" spans="1:11" ht="13.5" customHeight="1">
      <c r="A92" s="1221" t="s">
        <v>2143</v>
      </c>
      <c r="B92" s="1221"/>
      <c r="C92" s="1221"/>
      <c r="D92" s="1221"/>
      <c r="E92" s="1221"/>
      <c r="F92" s="1221"/>
      <c r="G92" s="1221"/>
      <c r="H92" s="1221"/>
      <c r="I92" s="1221"/>
      <c r="J92" s="1221"/>
      <c r="K92" s="1221"/>
    </row>
    <row r="93" spans="1:11" ht="13.5" customHeight="1">
      <c r="A93" s="1221" t="s">
        <v>2144</v>
      </c>
      <c r="B93" s="1221"/>
      <c r="C93" s="1221"/>
      <c r="D93" s="1221"/>
      <c r="E93" s="1221"/>
      <c r="F93" s="1221"/>
      <c r="G93" s="1221"/>
      <c r="H93" s="1221"/>
      <c r="I93" s="1221"/>
      <c r="J93" s="1221"/>
      <c r="K93" s="1221"/>
    </row>
    <row r="94" spans="1:11" ht="15" customHeight="1">
      <c r="A94" s="1221" t="s">
        <v>2145</v>
      </c>
      <c r="B94" s="1221"/>
      <c r="C94" s="1221"/>
      <c r="D94" s="1221"/>
      <c r="E94" s="1221"/>
      <c r="F94" s="1221"/>
      <c r="G94" s="1221"/>
      <c r="H94" s="1221"/>
      <c r="I94" s="1221"/>
      <c r="J94" s="1221"/>
      <c r="K94" s="1221"/>
    </row>
    <row r="95" spans="1:11" ht="25.5" customHeight="1">
      <c r="B95" s="1213" t="s">
        <v>2146</v>
      </c>
      <c r="C95" s="1213"/>
      <c r="D95" s="1213"/>
      <c r="E95" s="1213"/>
      <c r="F95" s="1213"/>
      <c r="G95" s="1213"/>
      <c r="H95" s="1213"/>
      <c r="I95" s="1213"/>
      <c r="J95" s="1213"/>
      <c r="K95" s="1213"/>
    </row>
    <row r="96" spans="1:11" ht="12" customHeight="1">
      <c r="B96" s="604"/>
      <c r="C96" s="604"/>
      <c r="D96" s="604"/>
      <c r="E96" s="604"/>
      <c r="F96" s="604"/>
      <c r="G96" s="604"/>
      <c r="H96" s="604"/>
      <c r="I96" s="604"/>
      <c r="J96" s="604"/>
      <c r="K96" s="604"/>
    </row>
    <row r="97" spans="1:11">
      <c r="B97" s="1213" t="s">
        <v>2147</v>
      </c>
      <c r="C97" s="1213"/>
      <c r="D97" s="1213"/>
      <c r="E97" s="1213"/>
      <c r="F97" s="1213"/>
      <c r="G97" s="1213"/>
      <c r="H97" s="1213"/>
      <c r="I97" s="1213"/>
      <c r="J97" s="1213"/>
      <c r="K97" s="1213"/>
    </row>
    <row r="98" spans="1:11" ht="12" customHeight="1"/>
    <row r="99" spans="1:11" ht="14.25" customHeight="1">
      <c r="A99" s="1221" t="s">
        <v>2148</v>
      </c>
      <c r="B99" s="1221"/>
      <c r="C99" s="1221"/>
      <c r="D99" s="1221"/>
      <c r="E99" s="1221"/>
      <c r="F99" s="1221"/>
      <c r="G99" s="1221"/>
      <c r="H99" s="1221"/>
      <c r="I99" s="1221"/>
      <c r="J99" s="1221"/>
      <c r="K99" s="1221"/>
    </row>
    <row r="100" spans="1:11" ht="27.75" customHeight="1">
      <c r="A100" s="589"/>
      <c r="B100" s="1213" t="s">
        <v>2149</v>
      </c>
      <c r="C100" s="1213"/>
      <c r="D100" s="1213"/>
      <c r="E100" s="1213"/>
      <c r="F100" s="1213"/>
      <c r="G100" s="1213"/>
      <c r="H100" s="1213"/>
      <c r="I100" s="1213"/>
      <c r="J100" s="1213"/>
      <c r="K100" s="1213"/>
    </row>
    <row r="101" spans="1:11" ht="12" customHeight="1">
      <c r="A101" s="533"/>
    </row>
    <row r="102" spans="1:11" ht="26.25" customHeight="1">
      <c r="A102" s="533"/>
      <c r="B102" s="1213" t="s">
        <v>2150</v>
      </c>
      <c r="C102" s="1213"/>
      <c r="D102" s="1213"/>
      <c r="E102" s="1213"/>
      <c r="F102" s="1213"/>
      <c r="G102" s="1213"/>
      <c r="H102" s="1213"/>
      <c r="I102" s="1213"/>
      <c r="J102" s="1213"/>
      <c r="K102" s="1213"/>
    </row>
    <row r="103" spans="1:11">
      <c r="A103" s="876"/>
    </row>
    <row r="104" spans="1:11" ht="12" customHeight="1">
      <c r="A104" s="1221" t="s">
        <v>2151</v>
      </c>
      <c r="B104" s="1221"/>
      <c r="C104" s="1221"/>
      <c r="D104" s="1221"/>
      <c r="E104" s="1221"/>
      <c r="F104" s="1221"/>
      <c r="G104" s="1221"/>
      <c r="H104" s="1221"/>
      <c r="I104" s="1221"/>
      <c r="J104" s="1221"/>
      <c r="K104" s="1221"/>
    </row>
    <row r="105" spans="1:11" ht="12" customHeight="1">
      <c r="A105" s="1221" t="s">
        <v>2152</v>
      </c>
      <c r="B105" s="1221"/>
      <c r="C105" s="1221"/>
      <c r="D105" s="1221"/>
      <c r="E105" s="1221"/>
      <c r="F105" s="1221"/>
      <c r="G105" s="1221"/>
      <c r="H105" s="1221"/>
      <c r="I105" s="1221"/>
      <c r="J105" s="1221"/>
      <c r="K105" s="1221"/>
    </row>
    <row r="106" spans="1:11" ht="12" customHeight="1">
      <c r="A106" s="1221" t="s">
        <v>2153</v>
      </c>
      <c r="B106" s="1221"/>
      <c r="C106" s="1221"/>
      <c r="D106" s="1221"/>
      <c r="E106" s="1221"/>
      <c r="F106" s="1221"/>
      <c r="G106" s="1221"/>
      <c r="H106" s="1221"/>
      <c r="I106" s="1221"/>
      <c r="J106" s="1221"/>
      <c r="K106" s="1221"/>
    </row>
    <row r="107" spans="1:11">
      <c r="A107" s="876"/>
    </row>
    <row r="108" spans="1:11">
      <c r="A108" s="1213" t="s">
        <v>2154</v>
      </c>
      <c r="B108" s="1213"/>
      <c r="C108" s="1213"/>
      <c r="D108" s="1213"/>
      <c r="E108" s="1213"/>
      <c r="F108" s="1213"/>
      <c r="G108" s="1213"/>
      <c r="H108" s="1213"/>
      <c r="I108" s="1213"/>
      <c r="J108" s="1213"/>
      <c r="K108" s="1213"/>
    </row>
    <row r="109" spans="1:11" ht="12" customHeight="1">
      <c r="A109" s="877"/>
    </row>
    <row r="110" spans="1:11" ht="25.5" customHeight="1">
      <c r="A110" s="1213" t="s">
        <v>2155</v>
      </c>
      <c r="B110" s="1213"/>
      <c r="C110" s="1213"/>
      <c r="D110" s="1213"/>
      <c r="E110" s="1213"/>
      <c r="F110" s="1213"/>
      <c r="G110" s="1213"/>
      <c r="H110" s="1213"/>
      <c r="I110" s="1213"/>
      <c r="J110" s="1213"/>
      <c r="K110" s="1213"/>
    </row>
    <row r="111" spans="1:11" ht="12" customHeight="1"/>
    <row r="112" spans="1:11">
      <c r="A112" s="1213" t="s">
        <v>2156</v>
      </c>
      <c r="B112" s="1213"/>
      <c r="C112" s="1213"/>
      <c r="D112" s="1213"/>
      <c r="E112" s="1213"/>
      <c r="F112" s="1213"/>
      <c r="G112" s="1213"/>
      <c r="H112" s="1213"/>
      <c r="I112" s="1213"/>
      <c r="J112" s="1213"/>
      <c r="K112" s="1213"/>
    </row>
    <row r="113" spans="1:11">
      <c r="A113" s="877"/>
      <c r="G113" s="535"/>
      <c r="H113" s="878"/>
    </row>
    <row r="114" spans="1:11" ht="26.25" customHeight="1">
      <c r="A114" s="1213" t="s">
        <v>2157</v>
      </c>
      <c r="B114" s="1213"/>
      <c r="C114" s="1213"/>
      <c r="D114" s="1213"/>
      <c r="E114" s="1213"/>
      <c r="F114" s="1213"/>
      <c r="G114" s="1213"/>
      <c r="H114" s="1213"/>
      <c r="I114" s="1213"/>
      <c r="J114" s="1213"/>
      <c r="K114" s="1213"/>
    </row>
    <row r="115" spans="1:11" ht="39" customHeight="1">
      <c r="A115" s="1213" t="s">
        <v>2158</v>
      </c>
      <c r="B115" s="1213"/>
      <c r="C115" s="1213"/>
      <c r="D115" s="1213"/>
      <c r="E115" s="1213"/>
      <c r="F115" s="1213"/>
      <c r="G115" s="1213"/>
      <c r="H115" s="1213"/>
      <c r="I115" s="1213"/>
      <c r="J115" s="1213"/>
      <c r="K115" s="1213"/>
    </row>
    <row r="116" spans="1:11" ht="28.5" customHeight="1">
      <c r="A116" s="1213" t="s">
        <v>2380</v>
      </c>
      <c r="B116" s="1213"/>
      <c r="C116" s="1213"/>
      <c r="D116" s="1213"/>
      <c r="E116" s="1213"/>
      <c r="F116" s="1213"/>
      <c r="G116" s="1213"/>
      <c r="H116" s="1213"/>
      <c r="I116" s="1213"/>
      <c r="J116" s="1213"/>
      <c r="K116" s="1213"/>
    </row>
    <row r="117" spans="1:11" ht="53.25" customHeight="1">
      <c r="A117" s="1213" t="s">
        <v>2159</v>
      </c>
      <c r="B117" s="1213"/>
      <c r="C117" s="1213"/>
      <c r="D117" s="1213"/>
      <c r="E117" s="1213"/>
      <c r="F117" s="1213"/>
      <c r="G117" s="1213"/>
      <c r="H117" s="1213"/>
      <c r="I117" s="1213"/>
      <c r="J117" s="1213"/>
      <c r="K117" s="1213"/>
    </row>
    <row r="118" spans="1:11" ht="12" customHeight="1">
      <c r="A118" s="604"/>
      <c r="B118" s="604"/>
      <c r="C118" s="604"/>
      <c r="D118" s="604"/>
      <c r="E118" s="604"/>
      <c r="F118" s="604"/>
      <c r="G118" s="604"/>
      <c r="H118" s="604"/>
      <c r="I118" s="604"/>
      <c r="J118" s="604"/>
      <c r="K118" s="604"/>
    </row>
    <row r="119" spans="1:11" ht="17.25" customHeight="1">
      <c r="A119" s="1213" t="s">
        <v>2160</v>
      </c>
      <c r="B119" s="1213"/>
      <c r="C119" s="1213"/>
      <c r="D119" s="1213"/>
      <c r="E119" s="1213"/>
      <c r="F119" s="1213"/>
      <c r="G119" s="1213"/>
      <c r="H119" s="1213"/>
      <c r="I119" s="1213"/>
      <c r="J119" s="1213"/>
      <c r="K119" s="1213"/>
    </row>
    <row r="120" spans="1:11" ht="12" customHeight="1">
      <c r="A120" s="546"/>
      <c r="B120" s="572"/>
      <c r="C120" s="572"/>
      <c r="D120" s="572"/>
      <c r="E120" s="572"/>
      <c r="F120" s="572"/>
      <c r="G120" s="572"/>
      <c r="H120" s="572"/>
      <c r="I120" s="572"/>
      <c r="J120" s="572"/>
      <c r="K120" s="572"/>
    </row>
    <row r="121" spans="1:11" ht="14.25" customHeight="1">
      <c r="A121" s="1221" t="s">
        <v>2161</v>
      </c>
      <c r="B121" s="1221"/>
      <c r="C121" s="1221"/>
      <c r="D121" s="1221"/>
      <c r="E121" s="1221"/>
      <c r="F121" s="1221"/>
      <c r="G121" s="1221"/>
      <c r="H121" s="1221"/>
      <c r="I121" s="1221"/>
      <c r="J121" s="1221"/>
      <c r="K121" s="1221"/>
    </row>
    <row r="122" spans="1:11" ht="14.25" customHeight="1">
      <c r="A122" s="1221" t="s">
        <v>2162</v>
      </c>
      <c r="B122" s="1221"/>
      <c r="C122" s="1221"/>
      <c r="D122" s="1221"/>
      <c r="E122" s="1221"/>
      <c r="F122" s="1221"/>
      <c r="G122" s="1221"/>
      <c r="H122" s="1221"/>
      <c r="I122" s="1221"/>
      <c r="J122" s="1221"/>
      <c r="K122" s="1221"/>
    </row>
    <row r="123" spans="1:11" ht="14.25" customHeight="1">
      <c r="A123" s="1221" t="s">
        <v>2163</v>
      </c>
      <c r="B123" s="1221"/>
      <c r="C123" s="1221"/>
      <c r="D123" s="1221"/>
      <c r="E123" s="1221"/>
      <c r="F123" s="1221"/>
      <c r="G123" s="1221"/>
      <c r="H123" s="1221"/>
      <c r="I123" s="1221"/>
      <c r="J123" s="1221"/>
      <c r="K123" s="1221"/>
    </row>
    <row r="124" spans="1:11" ht="27" customHeight="1">
      <c r="A124" s="1213" t="s">
        <v>2164</v>
      </c>
      <c r="B124" s="1213"/>
      <c r="C124" s="1213"/>
      <c r="D124" s="1213"/>
      <c r="E124" s="1213"/>
      <c r="F124" s="1213"/>
      <c r="G124" s="1213"/>
      <c r="H124" s="1213"/>
      <c r="I124" s="1213"/>
      <c r="J124" s="1213"/>
      <c r="K124" s="1213"/>
    </row>
    <row r="125" spans="1:11" ht="15.75" customHeight="1">
      <c r="A125" s="1221" t="s">
        <v>2145</v>
      </c>
      <c r="B125" s="1221"/>
      <c r="C125" s="1221"/>
      <c r="D125" s="1221"/>
      <c r="E125" s="1221"/>
      <c r="F125" s="1221"/>
      <c r="G125" s="1221"/>
      <c r="H125" s="1221"/>
      <c r="I125" s="1221"/>
      <c r="J125" s="1221"/>
      <c r="K125" s="1221"/>
    </row>
    <row r="126" spans="1:11" ht="39" customHeight="1">
      <c r="B126" s="1213" t="s">
        <v>2381</v>
      </c>
      <c r="C126" s="1213"/>
      <c r="D126" s="1213"/>
      <c r="E126" s="1213"/>
      <c r="F126" s="1213"/>
      <c r="G126" s="1213"/>
      <c r="H126" s="1213"/>
      <c r="I126" s="1213"/>
      <c r="J126" s="1213"/>
      <c r="K126" s="1213"/>
    </row>
    <row r="127" spans="1:11">
      <c r="B127" s="604"/>
      <c r="C127" s="604"/>
      <c r="D127" s="604"/>
      <c r="E127" s="604"/>
      <c r="F127" s="604"/>
      <c r="G127" s="604"/>
      <c r="H127" s="604"/>
      <c r="I127" s="604"/>
      <c r="J127" s="604"/>
      <c r="K127" s="604"/>
    </row>
    <row r="128" spans="1:11" ht="39.75" customHeight="1">
      <c r="B128" s="1213" t="s">
        <v>2382</v>
      </c>
      <c r="C128" s="1213"/>
      <c r="D128" s="1213"/>
      <c r="E128" s="1213"/>
      <c r="F128" s="1213"/>
      <c r="G128" s="1213"/>
      <c r="H128" s="1213"/>
      <c r="I128" s="1213"/>
      <c r="J128" s="1213"/>
      <c r="K128" s="1213"/>
    </row>
    <row r="130" spans="1:11" ht="15" customHeight="1">
      <c r="A130" s="1221" t="s">
        <v>2148</v>
      </c>
      <c r="B130" s="1221"/>
      <c r="C130" s="1221"/>
      <c r="D130" s="1221"/>
      <c r="E130" s="1221"/>
      <c r="F130" s="1221"/>
      <c r="G130" s="1221"/>
      <c r="H130" s="1221"/>
      <c r="I130" s="1221"/>
      <c r="J130" s="1221"/>
      <c r="K130" s="1221"/>
    </row>
    <row r="131" spans="1:11" ht="27" customHeight="1">
      <c r="A131" s="589"/>
      <c r="B131" s="1213" t="s">
        <v>2165</v>
      </c>
      <c r="C131" s="1213"/>
      <c r="D131" s="1213"/>
      <c r="E131" s="1213"/>
      <c r="F131" s="1213"/>
      <c r="G131" s="1213"/>
      <c r="H131" s="1213"/>
      <c r="I131" s="1213"/>
      <c r="J131" s="1213"/>
      <c r="K131" s="1213"/>
    </row>
    <row r="132" spans="1:11">
      <c r="A132" s="533"/>
    </row>
    <row r="133" spans="1:11" ht="25.5" customHeight="1">
      <c r="A133" s="533"/>
      <c r="B133" s="1213" t="s">
        <v>2166</v>
      </c>
      <c r="C133" s="1213"/>
      <c r="D133" s="1213"/>
      <c r="E133" s="1213"/>
      <c r="F133" s="1213"/>
      <c r="G133" s="1213"/>
      <c r="H133" s="1213"/>
      <c r="I133" s="1213"/>
      <c r="J133" s="1213"/>
      <c r="K133" s="1213"/>
    </row>
    <row r="134" spans="1:11">
      <c r="A134" s="876"/>
    </row>
    <row r="135" spans="1:11">
      <c r="A135" s="547" t="s">
        <v>2167</v>
      </c>
    </row>
    <row r="137" spans="1:11">
      <c r="B137" s="1688" t="s">
        <v>1722</v>
      </c>
      <c r="C137" s="1689"/>
      <c r="D137" s="1688"/>
      <c r="E137" s="1541"/>
      <c r="F137" s="879"/>
      <c r="G137" s="594" t="s">
        <v>2168</v>
      </c>
      <c r="H137" s="595"/>
      <c r="I137" s="879"/>
    </row>
    <row r="138" spans="1:11">
      <c r="B138" s="1688" t="s">
        <v>1723</v>
      </c>
      <c r="C138" s="1689"/>
      <c r="D138" s="1688"/>
      <c r="E138" s="1541"/>
      <c r="F138" s="879"/>
      <c r="G138" s="590" t="s">
        <v>1724</v>
      </c>
      <c r="H138" s="590"/>
      <c r="I138" s="590"/>
    </row>
    <row r="139" spans="1:11">
      <c r="B139" s="1688" t="s">
        <v>2169</v>
      </c>
      <c r="C139" s="1689"/>
      <c r="D139" s="1688"/>
      <c r="E139" s="1541"/>
      <c r="F139" s="879"/>
      <c r="G139" s="594" t="s">
        <v>2383</v>
      </c>
      <c r="H139" s="595"/>
      <c r="I139" s="879"/>
    </row>
    <row r="140" spans="1:11">
      <c r="B140" s="1688" t="s">
        <v>2170</v>
      </c>
      <c r="C140" s="1689"/>
      <c r="D140" s="1688"/>
      <c r="E140" s="1541"/>
      <c r="F140" s="879"/>
      <c r="G140" s="594" t="s">
        <v>1721</v>
      </c>
      <c r="H140" s="595"/>
      <c r="I140" s="879"/>
    </row>
    <row r="141" spans="1:11">
      <c r="B141" s="1688" t="s">
        <v>1806</v>
      </c>
      <c r="C141" s="1689"/>
      <c r="D141" s="1688"/>
      <c r="E141" s="1541"/>
      <c r="F141" s="879"/>
      <c r="G141" s="594" t="s">
        <v>2171</v>
      </c>
      <c r="H141" s="595"/>
      <c r="I141" s="879"/>
    </row>
    <row r="142" spans="1:11" ht="38.25" customHeight="1">
      <c r="B142" s="1688" t="s">
        <v>2172</v>
      </c>
      <c r="C142" s="1689"/>
      <c r="D142" s="1688"/>
      <c r="E142" s="1541"/>
      <c r="F142" s="879"/>
      <c r="G142" s="1690" t="s">
        <v>2173</v>
      </c>
      <c r="H142" s="1690"/>
      <c r="I142" s="1690"/>
    </row>
    <row r="143" spans="1:11" ht="41.25" customHeight="1">
      <c r="B143" s="1688" t="s">
        <v>2174</v>
      </c>
      <c r="C143" s="1689"/>
      <c r="D143" s="1688"/>
      <c r="E143" s="1541"/>
      <c r="F143" s="879"/>
      <c r="G143" s="1690" t="s">
        <v>2175</v>
      </c>
      <c r="H143" s="1690"/>
      <c r="I143" s="1690"/>
    </row>
  </sheetData>
  <mergeCells count="107">
    <mergeCell ref="B141:E141"/>
    <mergeCell ref="B142:E142"/>
    <mergeCell ref="G142:I142"/>
    <mergeCell ref="B143:E143"/>
    <mergeCell ref="G143:I143"/>
    <mergeCell ref="B131:K131"/>
    <mergeCell ref="B133:K133"/>
    <mergeCell ref="B137:E137"/>
    <mergeCell ref="B138:E138"/>
    <mergeCell ref="B139:E139"/>
    <mergeCell ref="B140:E140"/>
    <mergeCell ref="A123:K123"/>
    <mergeCell ref="A124:K124"/>
    <mergeCell ref="A125:K125"/>
    <mergeCell ref="B126:K126"/>
    <mergeCell ref="B128:K128"/>
    <mergeCell ref="A130:K130"/>
    <mergeCell ref="A116:K116"/>
    <mergeCell ref="A117:K117"/>
    <mergeCell ref="A119:K119"/>
    <mergeCell ref="A121:K121"/>
    <mergeCell ref="A122:K122"/>
    <mergeCell ref="A106:K106"/>
    <mergeCell ref="A108:K108"/>
    <mergeCell ref="A110:K110"/>
    <mergeCell ref="A112:K112"/>
    <mergeCell ref="A114:K114"/>
    <mergeCell ref="A115:K115"/>
    <mergeCell ref="B97:K97"/>
    <mergeCell ref="A99:K99"/>
    <mergeCell ref="B100:K100"/>
    <mergeCell ref="B102:K102"/>
    <mergeCell ref="A104:K104"/>
    <mergeCell ref="A105:K10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B66:K66"/>
    <mergeCell ref="A67:K67"/>
    <mergeCell ref="A68:K68"/>
    <mergeCell ref="A69:K69"/>
    <mergeCell ref="B70:K70"/>
    <mergeCell ref="B71:K71"/>
    <mergeCell ref="A58:K58"/>
    <mergeCell ref="A59:K59"/>
    <mergeCell ref="A60:K60"/>
    <mergeCell ref="A61:K61"/>
    <mergeCell ref="A63:K63"/>
    <mergeCell ref="A65:K65"/>
    <mergeCell ref="A53:K53"/>
    <mergeCell ref="A54:K54"/>
    <mergeCell ref="A55:K55"/>
    <mergeCell ref="A56:K56"/>
    <mergeCell ref="A57:K57"/>
    <mergeCell ref="A36:K36"/>
    <mergeCell ref="A38:K38"/>
    <mergeCell ref="A39:K39"/>
    <mergeCell ref="A40:K40"/>
    <mergeCell ref="A41:K41"/>
    <mergeCell ref="A46:K46"/>
    <mergeCell ref="A48:K48"/>
    <mergeCell ref="A21:L21"/>
    <mergeCell ref="A22:L22"/>
    <mergeCell ref="A23:L23"/>
    <mergeCell ref="A24:L24"/>
    <mergeCell ref="A25:L25"/>
    <mergeCell ref="A52:K52"/>
    <mergeCell ref="A33:L33"/>
    <mergeCell ref="A34:L34"/>
    <mergeCell ref="A29:B29"/>
    <mergeCell ref="A30:B30"/>
    <mergeCell ref="A31:B31"/>
    <mergeCell ref="A32:B32"/>
    <mergeCell ref="A27:B27"/>
    <mergeCell ref="A28:B28"/>
    <mergeCell ref="A1:L1"/>
    <mergeCell ref="A2:L2"/>
    <mergeCell ref="A3:L3"/>
    <mergeCell ref="A4:L4"/>
    <mergeCell ref="A5:L5"/>
    <mergeCell ref="A6:L6"/>
    <mergeCell ref="A7:L7"/>
    <mergeCell ref="A19:L19"/>
    <mergeCell ref="A20:L20"/>
    <mergeCell ref="A12:B12"/>
    <mergeCell ref="A13:B13"/>
    <mergeCell ref="A14:B14"/>
    <mergeCell ref="A16:B16"/>
    <mergeCell ref="A17:B17"/>
    <mergeCell ref="A8:K8"/>
    <mergeCell ref="A18:B18"/>
    <mergeCell ref="A9:B9"/>
    <mergeCell ref="A10:B10"/>
    <mergeCell ref="A11:B11"/>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A57" sqref="A57:K57"/>
    </sheetView>
  </sheetViews>
  <sheetFormatPr defaultColWidth="9.140625" defaultRowHeight="12.75"/>
  <cols>
    <col min="1" max="1" width="38.28515625" style="531" customWidth="1"/>
    <col min="2" max="2" width="12.85546875" style="531" customWidth="1"/>
    <col min="3" max="3" width="9.42578125" style="531" customWidth="1"/>
    <col min="4" max="5" width="9.140625" style="531"/>
    <col min="6" max="6" width="9.140625" style="531" customWidth="1"/>
    <col min="7" max="7" width="9.42578125" style="531" customWidth="1"/>
    <col min="8" max="8" width="9.140625" style="531" customWidth="1"/>
    <col min="9" max="10" width="10.7109375" style="531" customWidth="1"/>
    <col min="11" max="11" width="9.5703125" style="531" customWidth="1"/>
    <col min="12" max="16384" width="9.140625" style="531"/>
  </cols>
  <sheetData>
    <row r="1" spans="1:11" ht="18">
      <c r="A1" s="1369" t="str">
        <f>'COVER PAGE'!A9</f>
        <v>LOCAL GOVERNMENT NAME:</v>
      </c>
      <c r="B1" s="1369"/>
      <c r="C1" s="1369"/>
      <c r="D1" s="1369"/>
      <c r="E1" s="1369"/>
      <c r="F1" s="1369"/>
      <c r="G1" s="1369"/>
      <c r="H1" s="1369"/>
      <c r="I1" s="1369"/>
      <c r="J1" s="1369"/>
      <c r="K1" s="1369"/>
    </row>
    <row r="2" spans="1:11" ht="18">
      <c r="A2" s="1453" t="s">
        <v>1050</v>
      </c>
      <c r="B2" s="1453"/>
      <c r="C2" s="1453"/>
      <c r="D2" s="1453"/>
      <c r="E2" s="1453"/>
      <c r="F2" s="1453"/>
      <c r="G2" s="1453"/>
      <c r="H2" s="1453"/>
      <c r="I2" s="1453"/>
      <c r="J2" s="1453"/>
      <c r="K2" s="1453"/>
    </row>
    <row r="3" spans="1:11" ht="18">
      <c r="A3" s="1370" t="str">
        <f>'COVER PAGE'!A30</f>
        <v>FISCAL YEAR ENDING JUNE 30, 2026</v>
      </c>
      <c r="B3" s="1370"/>
      <c r="C3" s="1370"/>
      <c r="D3" s="1370"/>
      <c r="E3" s="1370"/>
      <c r="F3" s="1370"/>
      <c r="G3" s="1370"/>
      <c r="H3" s="1370"/>
      <c r="I3" s="1370"/>
      <c r="J3" s="1370"/>
      <c r="K3" s="1370"/>
    </row>
    <row r="4" spans="1:11">
      <c r="A4" s="1381"/>
      <c r="B4" s="1381"/>
      <c r="C4" s="1381"/>
      <c r="D4" s="1381"/>
      <c r="E4" s="1381"/>
      <c r="F4" s="1381"/>
      <c r="G4" s="1381"/>
      <c r="H4" s="1381"/>
      <c r="I4" s="1381"/>
      <c r="J4" s="1381"/>
      <c r="K4" s="1381"/>
    </row>
    <row r="5" spans="1:11" ht="18">
      <c r="A5" s="1369" t="s">
        <v>1566</v>
      </c>
      <c r="B5" s="1692"/>
      <c r="C5" s="1692"/>
      <c r="D5" s="1692"/>
      <c r="E5" s="1692"/>
      <c r="F5" s="1692"/>
      <c r="G5" s="1692"/>
      <c r="H5" s="1692"/>
      <c r="I5" s="1692"/>
      <c r="J5" s="1692"/>
      <c r="K5" s="1692"/>
    </row>
    <row r="6" spans="1:11" ht="15">
      <c r="A6" s="1519"/>
      <c r="B6" s="1691"/>
      <c r="C6" s="1691"/>
      <c r="D6" s="1691"/>
      <c r="E6" s="1691"/>
      <c r="F6" s="1691"/>
      <c r="G6" s="1691"/>
      <c r="H6" s="1691"/>
      <c r="I6" s="1691"/>
      <c r="J6" s="1691"/>
      <c r="K6" s="1691"/>
    </row>
    <row r="7" spans="1:11" ht="45" customHeight="1">
      <c r="A7" s="1693" t="s">
        <v>1627</v>
      </c>
      <c r="B7" s="1693"/>
      <c r="C7" s="1693"/>
      <c r="D7" s="1693"/>
      <c r="E7" s="1693"/>
      <c r="F7" s="1693"/>
      <c r="G7" s="1693"/>
      <c r="H7" s="1693"/>
      <c r="I7" s="1693"/>
      <c r="J7" s="1693"/>
      <c r="K7" s="1693"/>
    </row>
    <row r="9" spans="1:11" ht="15.75">
      <c r="A9" s="587" t="s">
        <v>1567</v>
      </c>
      <c r="B9" s="588" t="s">
        <v>1568</v>
      </c>
      <c r="C9" s="588"/>
      <c r="D9" s="535"/>
      <c r="E9" s="535"/>
    </row>
    <row r="10" spans="1:11" ht="15">
      <c r="A10" s="589"/>
      <c r="B10" s="535"/>
    </row>
    <row r="11" spans="1:11" ht="27" customHeight="1">
      <c r="A11" s="610" t="s">
        <v>1700</v>
      </c>
      <c r="B11" s="628">
        <v>2026</v>
      </c>
      <c r="C11" s="628">
        <f t="shared" ref="C11:K11" si="0">B11-1</f>
        <v>2025</v>
      </c>
      <c r="D11" s="628">
        <f t="shared" si="0"/>
        <v>2024</v>
      </c>
      <c r="E11" s="628">
        <f t="shared" si="0"/>
        <v>2023</v>
      </c>
      <c r="F11" s="628">
        <f t="shared" si="0"/>
        <v>2022</v>
      </c>
      <c r="G11" s="628">
        <f t="shared" si="0"/>
        <v>2021</v>
      </c>
      <c r="H11" s="628">
        <f t="shared" si="0"/>
        <v>2020</v>
      </c>
      <c r="I11" s="628">
        <f t="shared" si="0"/>
        <v>2019</v>
      </c>
      <c r="J11" s="628">
        <f t="shared" si="0"/>
        <v>2018</v>
      </c>
      <c r="K11" s="628">
        <f t="shared" si="0"/>
        <v>2017</v>
      </c>
    </row>
    <row r="12" spans="1:11" ht="20.25" customHeight="1">
      <c r="A12" s="642" t="s">
        <v>1569</v>
      </c>
      <c r="B12" s="629"/>
      <c r="C12" s="630"/>
      <c r="D12" s="630"/>
      <c r="E12" s="630"/>
      <c r="F12" s="630"/>
      <c r="G12" s="631"/>
      <c r="H12" s="631"/>
      <c r="I12" s="631"/>
      <c r="J12" s="631"/>
      <c r="K12" s="632"/>
    </row>
    <row r="13" spans="1:11" ht="25.5" customHeight="1">
      <c r="A13" s="656" t="s">
        <v>1689</v>
      </c>
      <c r="B13" s="629"/>
      <c r="C13" s="630"/>
      <c r="D13" s="630"/>
      <c r="E13" s="630"/>
      <c r="F13" s="630"/>
      <c r="G13" s="631"/>
      <c r="H13" s="631"/>
      <c r="I13" s="631"/>
      <c r="J13" s="631"/>
      <c r="K13" s="632"/>
    </row>
    <row r="14" spans="1:11" ht="26.25" customHeight="1">
      <c r="A14" s="605" t="s">
        <v>1693</v>
      </c>
      <c r="B14" s="611">
        <f t="shared" ref="B14:K14" si="1">IFERROR(B13/B12,0)</f>
        <v>0</v>
      </c>
      <c r="C14" s="611">
        <f t="shared" si="1"/>
        <v>0</v>
      </c>
      <c r="D14" s="611">
        <f t="shared" si="1"/>
        <v>0</v>
      </c>
      <c r="E14" s="611">
        <f t="shared" si="1"/>
        <v>0</v>
      </c>
      <c r="F14" s="611">
        <f t="shared" si="1"/>
        <v>0</v>
      </c>
      <c r="G14" s="611">
        <f t="shared" si="1"/>
        <v>0</v>
      </c>
      <c r="H14" s="611">
        <f t="shared" si="1"/>
        <v>0</v>
      </c>
      <c r="I14" s="611">
        <f t="shared" si="1"/>
        <v>0</v>
      </c>
      <c r="J14" s="611">
        <f t="shared" si="1"/>
        <v>0</v>
      </c>
      <c r="K14" s="611">
        <f t="shared" si="1"/>
        <v>0</v>
      </c>
    </row>
    <row r="15" spans="1:11" ht="30" customHeight="1">
      <c r="A15" s="606" t="s">
        <v>1692</v>
      </c>
      <c r="B15" s="628">
        <f t="shared" ref="B15" si="2">B11</f>
        <v>2026</v>
      </c>
      <c r="C15" s="628">
        <f t="shared" ref="C15:K15" si="3">B15-1</f>
        <v>2025</v>
      </c>
      <c r="D15" s="628">
        <f t="shared" si="3"/>
        <v>2024</v>
      </c>
      <c r="E15" s="628">
        <f t="shared" si="3"/>
        <v>2023</v>
      </c>
      <c r="F15" s="628">
        <f t="shared" si="3"/>
        <v>2022</v>
      </c>
      <c r="G15" s="628">
        <f t="shared" si="3"/>
        <v>2021</v>
      </c>
      <c r="H15" s="628">
        <f t="shared" si="3"/>
        <v>2020</v>
      </c>
      <c r="I15" s="628">
        <f t="shared" si="3"/>
        <v>2019</v>
      </c>
      <c r="J15" s="628">
        <f t="shared" si="3"/>
        <v>2018</v>
      </c>
      <c r="K15" s="628">
        <f t="shared" si="3"/>
        <v>2017</v>
      </c>
    </row>
    <row r="16" spans="1:11" ht="18" customHeight="1">
      <c r="A16" s="656" t="s">
        <v>1699</v>
      </c>
      <c r="B16" s="633"/>
      <c r="C16" s="634"/>
      <c r="D16" s="634"/>
      <c r="E16" s="634"/>
      <c r="F16" s="634"/>
      <c r="G16" s="632"/>
      <c r="H16" s="632"/>
      <c r="I16" s="632"/>
      <c r="J16" s="632"/>
      <c r="K16" s="632"/>
    </row>
    <row r="17" spans="1:11" ht="21" customHeight="1">
      <c r="A17" s="657" t="s">
        <v>1688</v>
      </c>
      <c r="B17" s="635"/>
      <c r="C17" s="636"/>
      <c r="D17" s="636"/>
      <c r="E17" s="636"/>
      <c r="F17" s="636"/>
      <c r="G17" s="637"/>
      <c r="H17" s="637"/>
      <c r="I17" s="637"/>
      <c r="J17" s="637"/>
      <c r="K17" s="637"/>
    </row>
    <row r="18" spans="1:11" ht="20.25" customHeight="1">
      <c r="A18" s="642" t="s">
        <v>1690</v>
      </c>
      <c r="B18" s="638"/>
      <c r="C18" s="639"/>
      <c r="D18" s="639"/>
      <c r="E18" s="639"/>
      <c r="F18" s="639"/>
      <c r="G18" s="640"/>
      <c r="H18" s="640"/>
      <c r="I18" s="640"/>
      <c r="J18" s="640"/>
      <c r="K18" s="640"/>
    </row>
    <row r="19" spans="1:11" ht="25.5">
      <c r="A19" s="650" t="s">
        <v>1691</v>
      </c>
      <c r="B19" s="641"/>
      <c r="C19" s="634"/>
      <c r="D19" s="634"/>
      <c r="E19" s="634"/>
      <c r="F19" s="634"/>
      <c r="G19" s="632"/>
      <c r="H19" s="632"/>
      <c r="I19" s="632"/>
      <c r="J19" s="632"/>
      <c r="K19" s="632"/>
    </row>
    <row r="20" spans="1:11" ht="21" customHeight="1">
      <c r="A20" s="650" t="s">
        <v>732</v>
      </c>
      <c r="B20" s="641"/>
      <c r="C20" s="634"/>
      <c r="D20" s="634"/>
      <c r="E20" s="634"/>
      <c r="F20" s="634"/>
      <c r="G20" s="632"/>
      <c r="H20" s="632"/>
      <c r="I20" s="632"/>
      <c r="J20" s="632"/>
      <c r="K20" s="632"/>
    </row>
    <row r="21" spans="1:11" ht="21" customHeight="1">
      <c r="A21" s="650" t="s">
        <v>1697</v>
      </c>
      <c r="B21" s="641"/>
      <c r="C21" s="634"/>
      <c r="D21" s="634"/>
      <c r="E21" s="634"/>
      <c r="F21" s="634"/>
      <c r="G21" s="632"/>
      <c r="H21" s="632"/>
      <c r="I21" s="632"/>
      <c r="J21" s="632"/>
      <c r="K21" s="632"/>
    </row>
    <row r="22" spans="1:11" ht="20.25" customHeight="1">
      <c r="A22" s="607" t="s">
        <v>1698</v>
      </c>
      <c r="B22" s="609">
        <f>SUM(B17:B21)</f>
        <v>0</v>
      </c>
      <c r="C22" s="609">
        <f t="shared" ref="C22:K22" si="4">SUM(C17:C21)</f>
        <v>0</v>
      </c>
      <c r="D22" s="609">
        <f t="shared" si="4"/>
        <v>0</v>
      </c>
      <c r="E22" s="609">
        <f t="shared" si="4"/>
        <v>0</v>
      </c>
      <c r="F22" s="609">
        <f t="shared" si="4"/>
        <v>0</v>
      </c>
      <c r="G22" s="609">
        <f t="shared" si="4"/>
        <v>0</v>
      </c>
      <c r="H22" s="609">
        <f t="shared" si="4"/>
        <v>0</v>
      </c>
      <c r="I22" s="609">
        <f t="shared" si="4"/>
        <v>0</v>
      </c>
      <c r="J22" s="609">
        <f t="shared" si="4"/>
        <v>0</v>
      </c>
      <c r="K22" s="609">
        <f t="shared" si="4"/>
        <v>0</v>
      </c>
    </row>
    <row r="23" spans="1:11">
      <c r="A23" s="608" t="s">
        <v>1446</v>
      </c>
      <c r="B23" s="547"/>
    </row>
    <row r="25" spans="1:11">
      <c r="A25" s="593" t="s">
        <v>1570</v>
      </c>
      <c r="B25" s="577"/>
      <c r="C25" s="577"/>
      <c r="D25" s="577"/>
      <c r="E25" s="577"/>
      <c r="F25" s="577"/>
      <c r="G25" s="577"/>
      <c r="H25" s="577"/>
      <c r="I25" s="577"/>
      <c r="J25" s="577"/>
      <c r="K25" s="577"/>
    </row>
    <row r="26" spans="1:11">
      <c r="A26" s="1521" t="s">
        <v>1695</v>
      </c>
      <c r="B26" s="1521"/>
      <c r="C26" s="1521"/>
      <c r="D26" s="1521"/>
      <c r="E26" s="1521"/>
      <c r="F26" s="1521"/>
      <c r="G26" s="1521"/>
      <c r="H26" s="1521"/>
      <c r="I26" s="1521"/>
      <c r="J26" s="1521"/>
      <c r="K26" s="1521"/>
    </row>
    <row r="27" spans="1:11">
      <c r="A27" s="531" t="s">
        <v>1694</v>
      </c>
    </row>
    <row r="28" spans="1:11">
      <c r="A28" s="572"/>
    </row>
    <row r="29" spans="1:11" ht="19.5" customHeight="1">
      <c r="A29" s="1697" t="s">
        <v>1696</v>
      </c>
      <c r="B29" s="1697"/>
      <c r="C29" s="1697"/>
      <c r="D29" s="1697"/>
      <c r="E29" s="1697"/>
      <c r="F29" s="1697"/>
      <c r="G29" s="1697"/>
      <c r="H29" s="1697"/>
      <c r="I29" s="1697"/>
      <c r="J29" s="1697"/>
      <c r="K29" s="1697"/>
    </row>
    <row r="30" spans="1:11" ht="18" customHeight="1">
      <c r="A30" s="1213" t="s">
        <v>1701</v>
      </c>
      <c r="B30" s="1213"/>
      <c r="C30" s="1213"/>
      <c r="D30" s="1213"/>
      <c r="E30" s="1213"/>
      <c r="F30" s="1213"/>
      <c r="G30" s="1213"/>
      <c r="H30" s="1213"/>
      <c r="I30" s="1213"/>
      <c r="J30" s="1213"/>
      <c r="K30" s="1213"/>
    </row>
    <row r="31" spans="1:11" ht="12.75" customHeight="1">
      <c r="A31" s="654"/>
      <c r="B31" s="654"/>
      <c r="C31" s="654"/>
      <c r="D31" s="654"/>
      <c r="E31" s="654"/>
      <c r="F31" s="654"/>
      <c r="G31" s="654"/>
      <c r="H31" s="654"/>
      <c r="I31" s="654"/>
      <c r="J31" s="654"/>
      <c r="K31" s="654"/>
    </row>
    <row r="32" spans="1:11" ht="12.75" customHeight="1">
      <c r="A32" s="654"/>
      <c r="B32" s="654"/>
      <c r="C32" s="654"/>
      <c r="D32" s="654"/>
      <c r="E32" s="654"/>
      <c r="F32" s="654"/>
      <c r="G32" s="654"/>
      <c r="H32" s="654"/>
      <c r="I32" s="654"/>
      <c r="J32" s="654"/>
      <c r="K32" s="654"/>
    </row>
    <row r="33" spans="1:11" ht="12.75" customHeight="1">
      <c r="A33" s="654"/>
      <c r="B33" s="654"/>
      <c r="C33" s="654"/>
      <c r="D33" s="654"/>
      <c r="E33" s="654"/>
      <c r="F33" s="654"/>
      <c r="G33" s="654"/>
      <c r="H33" s="654"/>
      <c r="I33" s="654"/>
      <c r="J33" s="654"/>
      <c r="K33" s="654"/>
    </row>
    <row r="34" spans="1:11" ht="12.75" customHeight="1">
      <c r="A34" s="654"/>
      <c r="B34" s="654"/>
      <c r="C34" s="654"/>
      <c r="D34" s="654"/>
      <c r="E34" s="654"/>
      <c r="F34" s="654"/>
      <c r="G34" s="654"/>
      <c r="H34" s="654"/>
      <c r="I34" s="654"/>
      <c r="J34" s="654"/>
      <c r="K34" s="654"/>
    </row>
    <row r="35" spans="1:11" ht="12.75" customHeight="1" thickBot="1">
      <c r="A35" s="655"/>
      <c r="B35" s="655"/>
      <c r="C35" s="655"/>
      <c r="D35" s="655"/>
      <c r="E35" s="655"/>
      <c r="F35" s="655"/>
      <c r="G35" s="655"/>
      <c r="H35" s="655"/>
      <c r="I35" s="655"/>
      <c r="J35" s="655"/>
      <c r="K35" s="655"/>
    </row>
    <row r="36" spans="1:11" ht="12.75" customHeight="1">
      <c r="A36" s="604"/>
      <c r="B36" s="604"/>
      <c r="C36" s="604"/>
      <c r="D36" s="604"/>
      <c r="E36" s="604"/>
      <c r="F36" s="604"/>
      <c r="G36" s="604"/>
      <c r="H36" s="604"/>
      <c r="I36" s="604"/>
      <c r="J36" s="604"/>
      <c r="K36" s="604"/>
    </row>
    <row r="37" spans="1:11" ht="18">
      <c r="A37" s="1369" t="s">
        <v>1750</v>
      </c>
      <c r="B37" s="1692"/>
      <c r="C37" s="1692"/>
      <c r="D37" s="1692"/>
      <c r="E37" s="1692"/>
      <c r="F37" s="1692"/>
      <c r="G37" s="1692"/>
      <c r="H37" s="1692"/>
      <c r="I37" s="1692"/>
      <c r="J37" s="1692"/>
      <c r="K37" s="1692"/>
    </row>
    <row r="38" spans="1:11" ht="61.5" customHeight="1">
      <c r="A38" s="1695" t="s">
        <v>1748</v>
      </c>
      <c r="B38" s="1695"/>
      <c r="C38" s="1695"/>
      <c r="D38" s="1695"/>
      <c r="E38" s="1695"/>
      <c r="F38" s="1695"/>
      <c r="G38" s="1695"/>
      <c r="H38" s="1695"/>
      <c r="I38" s="1695"/>
      <c r="J38" s="1695"/>
      <c r="K38" s="1695"/>
    </row>
    <row r="39" spans="1:11" ht="16.5" customHeight="1">
      <c r="A39" s="604"/>
      <c r="B39" s="604"/>
      <c r="C39" s="604"/>
      <c r="D39" s="604"/>
      <c r="E39" s="604"/>
      <c r="F39" s="604"/>
      <c r="G39" s="604"/>
      <c r="H39" s="604"/>
      <c r="I39" s="604"/>
      <c r="J39" s="604"/>
      <c r="K39" s="604"/>
    </row>
    <row r="40" spans="1:11" ht="32.25" customHeight="1">
      <c r="A40" s="1213" t="s">
        <v>1611</v>
      </c>
      <c r="B40" s="1213"/>
      <c r="C40" s="1213"/>
      <c r="D40" s="1213"/>
      <c r="E40" s="1213"/>
      <c r="F40" s="1213"/>
      <c r="G40" s="1213"/>
      <c r="H40" s="1213"/>
      <c r="I40" s="1213"/>
      <c r="J40" s="1213"/>
      <c r="K40" s="1213"/>
    </row>
    <row r="41" spans="1:11" ht="13.5" customHeight="1">
      <c r="A41" s="572"/>
      <c r="B41" s="591"/>
      <c r="C41" s="591"/>
      <c r="D41" s="591"/>
      <c r="E41" s="591"/>
      <c r="F41" s="591"/>
      <c r="G41" s="591"/>
      <c r="H41" s="591"/>
      <c r="I41" s="591"/>
      <c r="J41" s="591"/>
      <c r="K41" s="591"/>
    </row>
    <row r="42" spans="1:11" ht="18.75" customHeight="1">
      <c r="A42" s="1694" t="s">
        <v>1610</v>
      </c>
      <c r="B42" s="1694"/>
      <c r="C42" s="1694"/>
      <c r="D42" s="1694"/>
      <c r="E42" s="1694"/>
      <c r="F42" s="1694"/>
      <c r="G42" s="1694"/>
      <c r="H42" s="1694"/>
      <c r="I42" s="1694"/>
      <c r="J42" s="1694"/>
      <c r="K42" s="1694"/>
    </row>
    <row r="43" spans="1:11">
      <c r="A43" s="533"/>
      <c r="B43" s="535"/>
    </row>
    <row r="44" spans="1:11">
      <c r="A44" s="590"/>
      <c r="B44" s="642">
        <f>B11</f>
        <v>2026</v>
      </c>
      <c r="C44" s="642">
        <f t="shared" ref="C44:K44" si="5">C11</f>
        <v>2025</v>
      </c>
      <c r="D44" s="642">
        <f t="shared" si="5"/>
        <v>2024</v>
      </c>
      <c r="E44" s="642">
        <f t="shared" si="5"/>
        <v>2023</v>
      </c>
      <c r="F44" s="642">
        <f t="shared" si="5"/>
        <v>2022</v>
      </c>
      <c r="G44" s="642">
        <f t="shared" si="5"/>
        <v>2021</v>
      </c>
      <c r="H44" s="642">
        <f t="shared" si="5"/>
        <v>2020</v>
      </c>
      <c r="I44" s="642">
        <f t="shared" si="5"/>
        <v>2019</v>
      </c>
      <c r="J44" s="642">
        <f t="shared" si="5"/>
        <v>2018</v>
      </c>
      <c r="K44" s="642">
        <f t="shared" si="5"/>
        <v>2017</v>
      </c>
    </row>
    <row r="45" spans="1:11">
      <c r="A45" s="642" t="s">
        <v>1609</v>
      </c>
      <c r="B45" s="643"/>
      <c r="C45" s="644"/>
      <c r="D45" s="644"/>
      <c r="E45" s="644"/>
      <c r="F45" s="644"/>
      <c r="G45" s="645"/>
      <c r="H45" s="645"/>
      <c r="I45" s="645"/>
      <c r="J45" s="645"/>
      <c r="K45" s="645"/>
    </row>
    <row r="46" spans="1:11">
      <c r="A46" s="642"/>
      <c r="B46" s="646"/>
      <c r="C46" s="647"/>
      <c r="D46" s="647"/>
      <c r="E46" s="647"/>
      <c r="F46" s="647"/>
      <c r="G46" s="648"/>
      <c r="H46" s="648"/>
      <c r="I46" s="648"/>
      <c r="J46" s="648"/>
      <c r="K46" s="648"/>
    </row>
    <row r="47" spans="1:11">
      <c r="A47" s="642"/>
      <c r="B47" s="646"/>
      <c r="C47" s="647"/>
      <c r="D47" s="647"/>
      <c r="E47" s="647"/>
      <c r="F47" s="647"/>
      <c r="G47" s="648"/>
      <c r="H47" s="648"/>
      <c r="I47" s="648"/>
      <c r="J47" s="648"/>
      <c r="K47" s="648"/>
    </row>
    <row r="48" spans="1:11">
      <c r="A48" s="650"/>
      <c r="B48" s="642"/>
      <c r="C48" s="642"/>
      <c r="D48" s="642"/>
      <c r="E48" s="642"/>
      <c r="F48" s="642"/>
      <c r="G48" s="649"/>
      <c r="H48" s="649"/>
      <c r="I48" s="649"/>
      <c r="J48" s="649"/>
      <c r="K48" s="649"/>
    </row>
    <row r="49" spans="1:12">
      <c r="A49" s="608" t="s">
        <v>1446</v>
      </c>
      <c r="B49" s="547"/>
    </row>
    <row r="50" spans="1:12">
      <c r="A50" s="572"/>
    </row>
    <row r="51" spans="1:12">
      <c r="A51" s="593" t="s">
        <v>1614</v>
      </c>
      <c r="B51" s="577"/>
      <c r="C51" s="577"/>
      <c r="D51" s="577"/>
      <c r="E51" s="577"/>
      <c r="F51" s="577"/>
      <c r="G51" s="577"/>
      <c r="H51" s="577"/>
      <c r="I51" s="577"/>
      <c r="J51" s="577"/>
      <c r="K51" s="577"/>
    </row>
    <row r="52" spans="1:12">
      <c r="A52" s="531" t="s">
        <v>1612</v>
      </c>
    </row>
    <row r="53" spans="1:12">
      <c r="A53" s="531" t="s">
        <v>1613</v>
      </c>
    </row>
    <row r="54" spans="1:12">
      <c r="A54" s="651"/>
      <c r="B54" s="652"/>
      <c r="C54" s="652"/>
      <c r="D54" s="652"/>
      <c r="E54" s="652"/>
      <c r="F54" s="652"/>
      <c r="G54" s="652"/>
      <c r="H54" s="652"/>
      <c r="I54" s="652"/>
      <c r="J54" s="652"/>
      <c r="K54" s="652"/>
    </row>
    <row r="55" spans="1:12" ht="12.75" customHeight="1">
      <c r="A55" s="653"/>
      <c r="B55" s="652"/>
      <c r="C55" s="652"/>
      <c r="D55" s="652"/>
      <c r="E55" s="652"/>
      <c r="F55" s="652"/>
      <c r="G55" s="652"/>
      <c r="H55" s="652"/>
      <c r="I55" s="652"/>
      <c r="J55" s="652"/>
      <c r="K55" s="652"/>
    </row>
    <row r="56" spans="1:12" ht="14.25">
      <c r="A56" s="1696"/>
      <c r="B56" s="1696"/>
      <c r="C56" s="1696"/>
      <c r="D56" s="1696"/>
      <c r="E56" s="1696"/>
      <c r="F56" s="1696"/>
      <c r="G56" s="1696"/>
      <c r="H56" s="1696"/>
      <c r="I56" s="1696"/>
      <c r="J56" s="1696"/>
      <c r="K56" s="1696"/>
    </row>
    <row r="57" spans="1:12">
      <c r="A57" s="1499"/>
      <c r="B57" s="1499"/>
      <c r="C57" s="1499"/>
      <c r="D57" s="1499"/>
      <c r="E57" s="1499"/>
      <c r="F57" s="1499"/>
      <c r="G57" s="1499"/>
      <c r="H57" s="1499"/>
      <c r="I57" s="1499"/>
      <c r="J57" s="1499"/>
      <c r="K57" s="1499"/>
    </row>
    <row r="58" spans="1:12">
      <c r="A58" s="652"/>
      <c r="B58" s="652"/>
      <c r="C58" s="652"/>
      <c r="D58" s="652"/>
      <c r="E58" s="652"/>
      <c r="F58" s="652"/>
      <c r="G58" s="652"/>
      <c r="H58" s="652"/>
      <c r="I58" s="652"/>
      <c r="J58" s="652"/>
      <c r="K58" s="652"/>
    </row>
    <row r="59" spans="1:12">
      <c r="A59" s="652"/>
      <c r="B59" s="652"/>
      <c r="C59" s="652"/>
      <c r="D59" s="652"/>
      <c r="E59" s="652"/>
      <c r="F59" s="652"/>
      <c r="G59" s="652"/>
      <c r="H59" s="652"/>
      <c r="I59" s="652"/>
      <c r="J59" s="652"/>
      <c r="K59" s="652"/>
    </row>
    <row r="60" spans="1:12">
      <c r="A60" s="652"/>
      <c r="B60" s="652"/>
      <c r="C60" s="652"/>
      <c r="D60" s="652"/>
      <c r="E60" s="652"/>
      <c r="F60" s="652"/>
      <c r="G60" s="652"/>
      <c r="H60" s="652"/>
      <c r="I60" s="652"/>
      <c r="J60" s="652"/>
      <c r="K60" s="652"/>
    </row>
    <row r="62" spans="1:12" ht="15.75">
      <c r="A62" s="1373" t="s">
        <v>937</v>
      </c>
      <c r="B62" s="1530"/>
      <c r="C62" s="1530"/>
      <c r="D62" s="1530"/>
      <c r="E62" s="1530"/>
      <c r="F62" s="1530"/>
      <c r="G62" s="1530"/>
      <c r="H62" s="1530"/>
      <c r="I62" s="1530"/>
      <c r="J62" s="1530"/>
      <c r="K62" s="1530"/>
      <c r="L62" s="1530"/>
    </row>
  </sheetData>
  <mergeCells count="17">
    <mergeCell ref="A7:K7"/>
    <mergeCell ref="A30:K30"/>
    <mergeCell ref="A57:K57"/>
    <mergeCell ref="A62:L62"/>
    <mergeCell ref="A42:K42"/>
    <mergeCell ref="A38:K38"/>
    <mergeCell ref="A40:K40"/>
    <mergeCell ref="A56:K56"/>
    <mergeCell ref="A29:K29"/>
    <mergeCell ref="A26:K26"/>
    <mergeCell ref="A37:K37"/>
    <mergeCell ref="A6:K6"/>
    <mergeCell ref="A1:K1"/>
    <mergeCell ref="A2:K2"/>
    <mergeCell ref="A3:K3"/>
    <mergeCell ref="A4:K4"/>
    <mergeCell ref="A5:K5"/>
  </mergeCells>
  <pageMargins left="0.25" right="0.25" top="0.75" bottom="0.75" header="0.3" footer="0.3"/>
  <pageSetup scale="65" orientation="portrait" r:id="rId1"/>
  <ignoredErrors>
    <ignoredError sqref="B15" unlockedFormula="1"/>
  </ignoredError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A11" sqref="A11:J11"/>
    </sheetView>
  </sheetViews>
  <sheetFormatPr defaultRowHeight="12.75"/>
  <sheetData>
    <row r="1" spans="1:10" ht="60">
      <c r="A1" s="1331" t="s">
        <v>719</v>
      </c>
      <c r="B1" s="1233"/>
      <c r="C1" s="1233"/>
      <c r="D1" s="1233"/>
      <c r="E1" s="1233"/>
      <c r="F1" s="1233"/>
      <c r="G1" s="1233"/>
      <c r="H1" s="1233"/>
      <c r="I1" s="1233"/>
      <c r="J1" s="1233"/>
    </row>
    <row r="6" spans="1:10" ht="60">
      <c r="A6" s="1331" t="s">
        <v>717</v>
      </c>
      <c r="B6" s="1231"/>
      <c r="C6" s="1231"/>
      <c r="D6" s="1231"/>
      <c r="E6" s="1231"/>
      <c r="F6" s="1231"/>
      <c r="G6" s="1231"/>
      <c r="H6" s="1231"/>
      <c r="I6" s="1231"/>
      <c r="J6" s="1231"/>
    </row>
    <row r="11" spans="1:10" ht="60">
      <c r="A11" s="1331" t="s">
        <v>718</v>
      </c>
      <c r="B11" s="1231"/>
      <c r="C11" s="1231"/>
      <c r="D11" s="1231"/>
      <c r="E11" s="1231"/>
      <c r="F11" s="1231"/>
      <c r="G11" s="1231"/>
      <c r="H11" s="1231"/>
      <c r="I11" s="1231"/>
      <c r="J11" s="1231"/>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selection activeCell="D8" sqref="D8"/>
    </sheetView>
  </sheetViews>
  <sheetFormatPr defaultColWidth="8.85546875" defaultRowHeight="12.75"/>
  <cols>
    <col min="1" max="1" width="13.7109375" style="194" customWidth="1"/>
    <col min="2" max="2" width="45.7109375" style="194" customWidth="1"/>
    <col min="3" max="65" width="18.7109375" style="194" customWidth="1"/>
    <col min="66" max="66" width="18.5703125" style="194" customWidth="1"/>
    <col min="67" max="16384" width="8.85546875" style="194"/>
  </cols>
  <sheetData>
    <row r="1" spans="1:71" ht="6.75" hidden="1" customHeight="1"/>
    <row r="2" spans="1:71" ht="6.75" hidden="1" customHeight="1">
      <c r="A2" s="281"/>
      <c r="B2" s="209"/>
      <c r="C2" s="271"/>
      <c r="D2" s="209"/>
      <c r="E2" s="209"/>
      <c r="F2" s="282"/>
      <c r="I2" s="282"/>
      <c r="M2" s="282"/>
      <c r="Q2" s="282"/>
      <c r="U2" s="282"/>
      <c r="Y2" s="282"/>
      <c r="AC2" s="282"/>
      <c r="AG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199" t="s">
        <v>752</v>
      </c>
    </row>
    <row r="3" spans="1:71" ht="18" customHeight="1">
      <c r="A3" s="215"/>
      <c r="B3" s="215"/>
      <c r="C3" s="199" t="s">
        <v>738</v>
      </c>
      <c r="D3" s="199" t="s">
        <v>738</v>
      </c>
      <c r="E3" s="199" t="s">
        <v>738</v>
      </c>
      <c r="F3" s="199" t="s">
        <v>738</v>
      </c>
      <c r="G3" s="199" t="s">
        <v>738</v>
      </c>
      <c r="H3" s="199" t="s">
        <v>738</v>
      </c>
      <c r="I3" s="199" t="s">
        <v>738</v>
      </c>
      <c r="J3" s="199" t="s">
        <v>738</v>
      </c>
      <c r="K3" s="199" t="s">
        <v>738</v>
      </c>
      <c r="L3" s="199" t="s">
        <v>738</v>
      </c>
      <c r="M3" s="199" t="s">
        <v>738</v>
      </c>
      <c r="N3" s="199" t="s">
        <v>738</v>
      </c>
      <c r="O3" s="199" t="s">
        <v>738</v>
      </c>
      <c r="P3" s="199" t="s">
        <v>738</v>
      </c>
      <c r="Q3" s="199" t="s">
        <v>738</v>
      </c>
      <c r="R3" s="199" t="s">
        <v>738</v>
      </c>
      <c r="S3" s="199" t="s">
        <v>738</v>
      </c>
      <c r="T3" s="199" t="s">
        <v>738</v>
      </c>
      <c r="U3" s="199" t="s">
        <v>738</v>
      </c>
      <c r="V3" s="199" t="s">
        <v>738</v>
      </c>
      <c r="W3" s="199" t="s">
        <v>738</v>
      </c>
      <c r="X3" s="199" t="s">
        <v>738</v>
      </c>
      <c r="Y3" s="199" t="s">
        <v>738</v>
      </c>
      <c r="Z3" s="199" t="s">
        <v>738</v>
      </c>
      <c r="AA3" s="199" t="s">
        <v>738</v>
      </c>
      <c r="AB3" s="199" t="s">
        <v>738</v>
      </c>
      <c r="AC3" s="199" t="s">
        <v>738</v>
      </c>
      <c r="AD3" s="199" t="s">
        <v>738</v>
      </c>
      <c r="AE3" s="199" t="s">
        <v>738</v>
      </c>
      <c r="AF3" s="199" t="s">
        <v>738</v>
      </c>
      <c r="AG3" s="199" t="s">
        <v>738</v>
      </c>
      <c r="AH3" s="199" t="s">
        <v>738</v>
      </c>
      <c r="AI3" s="199" t="s">
        <v>738</v>
      </c>
      <c r="AJ3" s="199" t="s">
        <v>738</v>
      </c>
      <c r="AK3" s="199" t="s">
        <v>738</v>
      </c>
      <c r="AL3" s="199" t="s">
        <v>738</v>
      </c>
      <c r="AM3" s="199" t="s">
        <v>738</v>
      </c>
      <c r="AN3" s="199" t="s">
        <v>738</v>
      </c>
      <c r="AO3" s="199" t="s">
        <v>738</v>
      </c>
      <c r="AP3" s="199" t="s">
        <v>738</v>
      </c>
      <c r="AQ3" s="199" t="s">
        <v>738</v>
      </c>
      <c r="AR3" s="199" t="s">
        <v>738</v>
      </c>
      <c r="AS3" s="199" t="s">
        <v>738</v>
      </c>
      <c r="AT3" s="199" t="s">
        <v>738</v>
      </c>
      <c r="AU3" s="199" t="s">
        <v>738</v>
      </c>
      <c r="AV3" s="199" t="s">
        <v>738</v>
      </c>
      <c r="AW3" s="199" t="s">
        <v>738</v>
      </c>
      <c r="AX3" s="199" t="s">
        <v>738</v>
      </c>
      <c r="AY3" s="199" t="s">
        <v>738</v>
      </c>
      <c r="AZ3" s="199" t="s">
        <v>738</v>
      </c>
      <c r="BA3" s="199" t="s">
        <v>738</v>
      </c>
      <c r="BB3" s="199" t="s">
        <v>738</v>
      </c>
      <c r="BC3" s="199" t="s">
        <v>738</v>
      </c>
      <c r="BD3" s="199" t="s">
        <v>738</v>
      </c>
      <c r="BE3" s="199" t="s">
        <v>738</v>
      </c>
      <c r="BF3" s="199" t="s">
        <v>738</v>
      </c>
      <c r="BG3" s="199" t="s">
        <v>738</v>
      </c>
      <c r="BH3" s="199" t="s">
        <v>738</v>
      </c>
      <c r="BI3" s="199" t="s">
        <v>738</v>
      </c>
      <c r="BJ3" s="199" t="s">
        <v>738</v>
      </c>
      <c r="BK3" s="199" t="s">
        <v>738</v>
      </c>
      <c r="BL3" s="199" t="s">
        <v>738</v>
      </c>
      <c r="BM3" s="199" t="s">
        <v>738</v>
      </c>
      <c r="BN3" s="9" t="s">
        <v>753</v>
      </c>
      <c r="BO3" s="199"/>
      <c r="BP3" s="196"/>
      <c r="BQ3" s="196"/>
      <c r="BR3" s="196"/>
      <c r="BS3" s="196"/>
    </row>
    <row r="4" spans="1:71" ht="18.95" customHeight="1">
      <c r="A4" s="196"/>
      <c r="B4" s="196"/>
      <c r="C4" s="1700" t="s">
        <v>739</v>
      </c>
      <c r="D4" s="1700" t="s">
        <v>739</v>
      </c>
      <c r="E4" s="1700" t="s">
        <v>739</v>
      </c>
      <c r="F4" s="1700" t="s">
        <v>739</v>
      </c>
      <c r="G4" s="1700" t="s">
        <v>739</v>
      </c>
      <c r="H4" s="1700" t="s">
        <v>739</v>
      </c>
      <c r="I4" s="1700" t="s">
        <v>739</v>
      </c>
      <c r="J4" s="1700" t="s">
        <v>739</v>
      </c>
      <c r="K4" s="1700" t="s">
        <v>739</v>
      </c>
      <c r="L4" s="1700" t="s">
        <v>739</v>
      </c>
      <c r="M4" s="1700" t="s">
        <v>739</v>
      </c>
      <c r="N4" s="1700" t="s">
        <v>739</v>
      </c>
      <c r="O4" s="1700" t="s">
        <v>739</v>
      </c>
      <c r="P4" s="1700" t="s">
        <v>739</v>
      </c>
      <c r="Q4" s="1700" t="s">
        <v>739</v>
      </c>
      <c r="R4" s="1700" t="s">
        <v>739</v>
      </c>
      <c r="S4" s="1700" t="s">
        <v>739</v>
      </c>
      <c r="T4" s="1700" t="s">
        <v>739</v>
      </c>
      <c r="U4" s="1700" t="s">
        <v>739</v>
      </c>
      <c r="V4" s="1700" t="s">
        <v>739</v>
      </c>
      <c r="W4" s="1700" t="s">
        <v>739</v>
      </c>
      <c r="X4" s="1700" t="s">
        <v>739</v>
      </c>
      <c r="Y4" s="1700" t="s">
        <v>739</v>
      </c>
      <c r="Z4" s="1700" t="s">
        <v>739</v>
      </c>
      <c r="AA4" s="1700" t="s">
        <v>739</v>
      </c>
      <c r="AB4" s="1700" t="s">
        <v>739</v>
      </c>
      <c r="AC4" s="1700" t="s">
        <v>739</v>
      </c>
      <c r="AD4" s="1700" t="s">
        <v>739</v>
      </c>
      <c r="AE4" s="1700" t="s">
        <v>739</v>
      </c>
      <c r="AF4" s="1700" t="s">
        <v>739</v>
      </c>
      <c r="AG4" s="1700" t="s">
        <v>739</v>
      </c>
      <c r="AH4" s="1700" t="s">
        <v>739</v>
      </c>
      <c r="AI4" s="1700" t="s">
        <v>739</v>
      </c>
      <c r="AJ4" s="1700" t="s">
        <v>739</v>
      </c>
      <c r="AK4" s="1700" t="s">
        <v>739</v>
      </c>
      <c r="AL4" s="1700" t="s">
        <v>739</v>
      </c>
      <c r="AM4" s="1700" t="s">
        <v>739</v>
      </c>
      <c r="AN4" s="1700" t="s">
        <v>739</v>
      </c>
      <c r="AO4" s="1700" t="s">
        <v>739</v>
      </c>
      <c r="AP4" s="1700" t="s">
        <v>739</v>
      </c>
      <c r="AQ4" s="1700" t="s">
        <v>739</v>
      </c>
      <c r="AR4" s="1700" t="s">
        <v>739</v>
      </c>
      <c r="AS4" s="1700" t="s">
        <v>739</v>
      </c>
      <c r="AT4" s="1700" t="s">
        <v>739</v>
      </c>
      <c r="AU4" s="1700" t="s">
        <v>739</v>
      </c>
      <c r="AV4" s="1700" t="s">
        <v>739</v>
      </c>
      <c r="AW4" s="1700" t="s">
        <v>739</v>
      </c>
      <c r="AX4" s="1700" t="s">
        <v>739</v>
      </c>
      <c r="AY4" s="1700" t="s">
        <v>739</v>
      </c>
      <c r="AZ4" s="1700" t="s">
        <v>739</v>
      </c>
      <c r="BA4" s="1700" t="s">
        <v>739</v>
      </c>
      <c r="BB4" s="1700" t="s">
        <v>739</v>
      </c>
      <c r="BC4" s="1700" t="s">
        <v>739</v>
      </c>
      <c r="BD4" s="1700" t="s">
        <v>739</v>
      </c>
      <c r="BE4" s="1700" t="s">
        <v>739</v>
      </c>
      <c r="BF4" s="1700" t="s">
        <v>739</v>
      </c>
      <c r="BG4" s="1700" t="s">
        <v>739</v>
      </c>
      <c r="BH4" s="1700" t="s">
        <v>739</v>
      </c>
      <c r="BI4" s="1700" t="s">
        <v>739</v>
      </c>
      <c r="BJ4" s="1700" t="s">
        <v>739</v>
      </c>
      <c r="BK4" s="1700" t="s">
        <v>739</v>
      </c>
      <c r="BL4" s="1700" t="s">
        <v>739</v>
      </c>
      <c r="BM4" s="1698" t="s">
        <v>739</v>
      </c>
      <c r="BN4" s="9" t="s">
        <v>755</v>
      </c>
      <c r="BO4" s="199"/>
      <c r="BP4" s="196"/>
      <c r="BQ4" s="196"/>
      <c r="BR4" s="196"/>
      <c r="BS4" s="196"/>
    </row>
    <row r="5" spans="1:71" ht="18.95" customHeight="1">
      <c r="A5" s="199" t="s">
        <v>735</v>
      </c>
      <c r="B5" s="199"/>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1700"/>
      <c r="AA5" s="1700"/>
      <c r="AB5" s="1700"/>
      <c r="AC5" s="1700"/>
      <c r="AD5" s="1700"/>
      <c r="AE5" s="1700"/>
      <c r="AF5" s="1700"/>
      <c r="AG5" s="1700"/>
      <c r="AH5" s="1700"/>
      <c r="AI5" s="1700"/>
      <c r="AJ5" s="1700"/>
      <c r="AK5" s="1700"/>
      <c r="AL5" s="1700"/>
      <c r="AM5" s="1700"/>
      <c r="AN5" s="1700"/>
      <c r="AO5" s="1700"/>
      <c r="AP5" s="1700"/>
      <c r="AQ5" s="1700"/>
      <c r="AR5" s="1700"/>
      <c r="AS5" s="1700"/>
      <c r="AT5" s="1700"/>
      <c r="AU5" s="1700"/>
      <c r="AV5" s="1700"/>
      <c r="AW5" s="1700"/>
      <c r="AX5" s="1700"/>
      <c r="AY5" s="1700"/>
      <c r="AZ5" s="1700"/>
      <c r="BA5" s="1700"/>
      <c r="BB5" s="1700"/>
      <c r="BC5" s="1700"/>
      <c r="BD5" s="1700"/>
      <c r="BE5" s="1700"/>
      <c r="BF5" s="1700"/>
      <c r="BG5" s="1700"/>
      <c r="BH5" s="1700"/>
      <c r="BI5" s="1700"/>
      <c r="BJ5" s="1700"/>
      <c r="BK5" s="1700"/>
      <c r="BL5" s="1700"/>
      <c r="BM5" s="1698"/>
      <c r="BN5" s="9" t="s">
        <v>756</v>
      </c>
      <c r="BO5" s="196"/>
      <c r="BP5" s="196"/>
      <c r="BQ5" s="196"/>
      <c r="BR5" s="196"/>
      <c r="BS5" s="196"/>
    </row>
    <row r="6" spans="1:71" ht="18.95" customHeight="1" thickBot="1">
      <c r="A6" s="200" t="s">
        <v>736</v>
      </c>
      <c r="B6" s="200" t="s">
        <v>737</v>
      </c>
      <c r="C6" s="1701"/>
      <c r="D6" s="1701"/>
      <c r="E6" s="1701"/>
      <c r="F6" s="1701"/>
      <c r="G6" s="1701"/>
      <c r="H6" s="1701"/>
      <c r="I6" s="1701"/>
      <c r="J6" s="1701"/>
      <c r="K6" s="1701"/>
      <c r="L6" s="1701"/>
      <c r="M6" s="1701"/>
      <c r="N6" s="1701"/>
      <c r="O6" s="1701"/>
      <c r="P6" s="1701"/>
      <c r="Q6" s="1701"/>
      <c r="R6" s="1701"/>
      <c r="S6" s="1701"/>
      <c r="T6" s="1701"/>
      <c r="U6" s="1701"/>
      <c r="V6" s="1701"/>
      <c r="W6" s="1701"/>
      <c r="X6" s="1701"/>
      <c r="Y6" s="1701"/>
      <c r="Z6" s="1701"/>
      <c r="AA6" s="1701"/>
      <c r="AB6" s="1701"/>
      <c r="AC6" s="1701"/>
      <c r="AD6" s="1701"/>
      <c r="AE6" s="1701"/>
      <c r="AF6" s="1701"/>
      <c r="AG6" s="1701"/>
      <c r="AH6" s="1701"/>
      <c r="AI6" s="1701"/>
      <c r="AJ6" s="1701"/>
      <c r="AK6" s="1701"/>
      <c r="AL6" s="1701"/>
      <c r="AM6" s="1701"/>
      <c r="AN6" s="1701"/>
      <c r="AO6" s="1701"/>
      <c r="AP6" s="1701"/>
      <c r="AQ6" s="1701"/>
      <c r="AR6" s="1701"/>
      <c r="AS6" s="1701"/>
      <c r="AT6" s="1701"/>
      <c r="AU6" s="1701"/>
      <c r="AV6" s="1701"/>
      <c r="AW6" s="1701"/>
      <c r="AX6" s="1701"/>
      <c r="AY6" s="1701"/>
      <c r="AZ6" s="1701"/>
      <c r="BA6" s="1701"/>
      <c r="BB6" s="1701"/>
      <c r="BC6" s="1701"/>
      <c r="BD6" s="1701"/>
      <c r="BE6" s="1701"/>
      <c r="BF6" s="1701"/>
      <c r="BG6" s="1701"/>
      <c r="BH6" s="1701"/>
      <c r="BI6" s="1701"/>
      <c r="BJ6" s="1701"/>
      <c r="BK6" s="1701"/>
      <c r="BL6" s="1701"/>
      <c r="BM6" s="1699"/>
      <c r="BN6" s="449" t="s">
        <v>754</v>
      </c>
      <c r="BO6" s="196"/>
      <c r="BP6" s="196"/>
      <c r="BQ6" s="196"/>
      <c r="BR6" s="196"/>
      <c r="BS6" s="196"/>
    </row>
    <row r="7" spans="1:71" ht="18.95" customHeight="1">
      <c r="A7" s="284"/>
      <c r="B7" s="450" t="s">
        <v>779</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196"/>
      <c r="BP7" s="196"/>
      <c r="BQ7" s="196"/>
      <c r="BR7" s="196"/>
      <c r="BS7" s="196"/>
    </row>
    <row r="8" spans="1:71" ht="18.95" customHeight="1">
      <c r="A8" s="284">
        <v>101000</v>
      </c>
      <c r="B8" s="6" t="s">
        <v>780</v>
      </c>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10">
        <f t="shared" ref="BN8:BN13" si="0">SUM(C8:BM8)</f>
        <v>0</v>
      </c>
      <c r="BO8" s="196"/>
      <c r="BP8" s="196"/>
      <c r="BQ8" s="196"/>
      <c r="BR8" s="196"/>
      <c r="BS8" s="196"/>
    </row>
    <row r="9" spans="1:71" ht="18.95" customHeight="1">
      <c r="A9" s="284">
        <v>103000</v>
      </c>
      <c r="B9" s="6" t="s">
        <v>878</v>
      </c>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10">
        <f t="shared" si="0"/>
        <v>0</v>
      </c>
      <c r="BO9" s="196"/>
      <c r="BP9" s="196"/>
      <c r="BQ9" s="196"/>
      <c r="BR9" s="196"/>
      <c r="BS9" s="196"/>
    </row>
    <row r="10" spans="1:71" ht="18.95" customHeight="1">
      <c r="A10" s="284">
        <v>101100</v>
      </c>
      <c r="B10" s="6" t="s">
        <v>781</v>
      </c>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10">
        <f t="shared" si="0"/>
        <v>0</v>
      </c>
      <c r="BO10" s="196"/>
      <c r="BP10" s="196"/>
      <c r="BQ10" s="196"/>
      <c r="BR10" s="196"/>
      <c r="BS10" s="196"/>
    </row>
    <row r="11" spans="1:71" ht="18.95" customHeight="1">
      <c r="A11" s="284">
        <v>102000</v>
      </c>
      <c r="B11" s="6" t="s">
        <v>740</v>
      </c>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10">
        <f t="shared" si="0"/>
        <v>0</v>
      </c>
      <c r="BO11" s="196"/>
      <c r="BP11" s="196"/>
      <c r="BQ11" s="196"/>
      <c r="BR11" s="196"/>
      <c r="BS11" s="196"/>
    </row>
    <row r="12" spans="1:71" ht="18.95" customHeight="1">
      <c r="A12" s="284">
        <v>102300</v>
      </c>
      <c r="B12" s="6" t="s">
        <v>741</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10">
        <f t="shared" si="0"/>
        <v>0</v>
      </c>
      <c r="BO12" s="196"/>
      <c r="BP12" s="196"/>
      <c r="BQ12" s="196"/>
      <c r="BR12" s="196"/>
      <c r="BS12" s="196"/>
    </row>
    <row r="13" spans="1:71" ht="18.95" customHeight="1">
      <c r="A13" s="284">
        <v>106000</v>
      </c>
      <c r="B13" s="6" t="s">
        <v>742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10">
        <f t="shared" si="0"/>
        <v>0</v>
      </c>
      <c r="BO13" s="196"/>
      <c r="BP13" s="196"/>
      <c r="BQ13" s="196"/>
      <c r="BR13" s="196"/>
      <c r="BS13" s="196"/>
    </row>
    <row r="14" spans="1:71" ht="18.95" customHeight="1">
      <c r="A14" s="284"/>
      <c r="B14" s="6" t="s">
        <v>743</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10"/>
      <c r="BO14" s="196"/>
      <c r="BP14" s="196"/>
      <c r="BQ14" s="196"/>
      <c r="BR14" s="196"/>
      <c r="BS14" s="196"/>
    </row>
    <row r="15" spans="1:71" ht="18.95" customHeight="1">
      <c r="A15" s="284">
        <v>111000</v>
      </c>
      <c r="B15" s="6" t="s">
        <v>744</v>
      </c>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10">
        <f t="shared" ref="BN15:BN27" si="1">SUM(C15:BM15)</f>
        <v>0</v>
      </c>
      <c r="BO15" s="196"/>
      <c r="BP15" s="196"/>
      <c r="BQ15" s="196"/>
      <c r="BR15" s="196"/>
      <c r="BS15" s="196"/>
    </row>
    <row r="16" spans="1:71" ht="18.95" customHeight="1">
      <c r="A16" s="284">
        <v>113000</v>
      </c>
      <c r="B16" s="6" t="s">
        <v>745</v>
      </c>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10">
        <f t="shared" si="1"/>
        <v>0</v>
      </c>
      <c r="BO16" s="196"/>
      <c r="BP16" s="196"/>
      <c r="BQ16" s="196"/>
      <c r="BR16" s="196"/>
      <c r="BS16" s="196"/>
    </row>
    <row r="17" spans="1:71" ht="18.95" customHeight="1">
      <c r="A17" s="284">
        <v>114000</v>
      </c>
      <c r="B17" s="6" t="s">
        <v>746</v>
      </c>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10">
        <f t="shared" si="1"/>
        <v>0</v>
      </c>
      <c r="BO17" s="196"/>
      <c r="BP17" s="196"/>
      <c r="BQ17" s="196"/>
      <c r="BR17" s="196"/>
      <c r="BS17" s="196"/>
    </row>
    <row r="18" spans="1:71" ht="18.95" customHeight="1">
      <c r="A18" s="284">
        <v>115000</v>
      </c>
      <c r="B18" s="6" t="s">
        <v>747</v>
      </c>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10">
        <f t="shared" si="1"/>
        <v>0</v>
      </c>
      <c r="BO18" s="196"/>
      <c r="BP18" s="196"/>
      <c r="BQ18" s="196"/>
      <c r="BR18" s="196"/>
      <c r="BS18" s="196"/>
    </row>
    <row r="19" spans="1:71" ht="18.95" customHeight="1">
      <c r="A19" s="284">
        <v>116000</v>
      </c>
      <c r="B19" s="6" t="s">
        <v>748</v>
      </c>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10">
        <f t="shared" si="1"/>
        <v>0</v>
      </c>
      <c r="BO19" s="196"/>
      <c r="BP19" s="196"/>
      <c r="BQ19" s="196"/>
      <c r="BR19" s="196"/>
      <c r="BS19" s="196"/>
    </row>
    <row r="20" spans="1:71" ht="18.95" customHeight="1">
      <c r="A20" s="284">
        <v>118000</v>
      </c>
      <c r="B20" s="6" t="s">
        <v>602</v>
      </c>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10">
        <f t="shared" si="1"/>
        <v>0</v>
      </c>
      <c r="BO20" s="196"/>
      <c r="BP20" s="196"/>
      <c r="BQ20" s="196"/>
      <c r="BR20" s="196"/>
      <c r="BS20" s="196"/>
    </row>
    <row r="21" spans="1:71" ht="30" customHeight="1">
      <c r="A21" s="284">
        <v>120000</v>
      </c>
      <c r="B21" s="451" t="s">
        <v>462</v>
      </c>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10">
        <f t="shared" si="1"/>
        <v>0</v>
      </c>
      <c r="BO21" s="196"/>
      <c r="BP21" s="196"/>
      <c r="BQ21" s="196"/>
      <c r="BR21" s="196"/>
      <c r="BS21" s="196"/>
    </row>
    <row r="22" spans="1:71" ht="19.5" customHeight="1">
      <c r="A22" s="285">
        <v>127500</v>
      </c>
      <c r="B22" s="451" t="s">
        <v>2444</v>
      </c>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10">
        <f t="shared" si="1"/>
        <v>0</v>
      </c>
      <c r="BO22" s="196"/>
      <c r="BP22" s="196"/>
      <c r="BQ22" s="196"/>
      <c r="BR22" s="196"/>
      <c r="BS22" s="196"/>
    </row>
    <row r="23" spans="1:71" ht="18.95" customHeight="1">
      <c r="A23" s="284">
        <v>131000</v>
      </c>
      <c r="B23" s="6" t="s">
        <v>183</v>
      </c>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10">
        <f t="shared" si="1"/>
        <v>0</v>
      </c>
      <c r="BO23" s="196"/>
      <c r="BP23" s="196"/>
      <c r="BQ23" s="196"/>
      <c r="BR23" s="196"/>
      <c r="BS23" s="196"/>
    </row>
    <row r="24" spans="1:71" ht="18.95" customHeight="1">
      <c r="A24" s="284">
        <v>132000</v>
      </c>
      <c r="B24" s="6" t="s">
        <v>184</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10">
        <f t="shared" si="1"/>
        <v>0</v>
      </c>
      <c r="BO24" s="196"/>
      <c r="BP24" s="196"/>
      <c r="BQ24" s="196"/>
      <c r="BR24" s="196"/>
      <c r="BS24" s="196"/>
    </row>
    <row r="25" spans="1:71" ht="18.95" customHeight="1">
      <c r="A25" s="284">
        <v>133000</v>
      </c>
      <c r="B25" s="6" t="s">
        <v>882</v>
      </c>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10">
        <f t="shared" si="1"/>
        <v>0</v>
      </c>
      <c r="BO25" s="196"/>
      <c r="BP25" s="196"/>
      <c r="BQ25" s="196"/>
      <c r="BR25" s="196"/>
      <c r="BS25" s="196"/>
    </row>
    <row r="26" spans="1:71" ht="18.95" customHeight="1">
      <c r="A26" s="284">
        <v>140000</v>
      </c>
      <c r="B26" s="6" t="s">
        <v>147</v>
      </c>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10">
        <f t="shared" si="1"/>
        <v>0</v>
      </c>
      <c r="BO26" s="196"/>
      <c r="BP26" s="196"/>
      <c r="BQ26" s="196"/>
      <c r="BR26" s="196"/>
      <c r="BS26" s="196"/>
    </row>
    <row r="27" spans="1:71" ht="18.95" customHeight="1">
      <c r="A27" s="284">
        <v>150000</v>
      </c>
      <c r="B27" s="6" t="s">
        <v>784</v>
      </c>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10">
        <f t="shared" si="1"/>
        <v>0</v>
      </c>
      <c r="BO27" s="196"/>
      <c r="BP27" s="196"/>
      <c r="BQ27" s="196"/>
      <c r="BR27" s="196"/>
      <c r="BS27" s="196"/>
    </row>
    <row r="28" spans="1:71" ht="18.95" customHeight="1" thickBot="1">
      <c r="A28" s="284">
        <v>170000</v>
      </c>
      <c r="B28" s="6" t="s">
        <v>125</v>
      </c>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11">
        <f>SUM(C28:BM28)</f>
        <v>0</v>
      </c>
      <c r="BO28" s="196"/>
      <c r="BP28" s="196"/>
      <c r="BQ28" s="196"/>
      <c r="BR28" s="196"/>
      <c r="BS28" s="196"/>
    </row>
    <row r="29" spans="1:71" ht="18.95" customHeight="1">
      <c r="A29" s="284"/>
      <c r="B29" s="9" t="s">
        <v>788</v>
      </c>
      <c r="C29" s="210">
        <f t="shared" ref="C29:AH29" si="2">SUM(C8:C28)</f>
        <v>0</v>
      </c>
      <c r="D29" s="210">
        <f t="shared" si="2"/>
        <v>0</v>
      </c>
      <c r="E29" s="210">
        <f t="shared" si="2"/>
        <v>0</v>
      </c>
      <c r="F29" s="210">
        <f t="shared" si="2"/>
        <v>0</v>
      </c>
      <c r="G29" s="210">
        <f t="shared" si="2"/>
        <v>0</v>
      </c>
      <c r="H29" s="210">
        <f t="shared" si="2"/>
        <v>0</v>
      </c>
      <c r="I29" s="210">
        <f t="shared" si="2"/>
        <v>0</v>
      </c>
      <c r="J29" s="210">
        <f t="shared" si="2"/>
        <v>0</v>
      </c>
      <c r="K29" s="210">
        <f t="shared" si="2"/>
        <v>0</v>
      </c>
      <c r="L29" s="210">
        <f t="shared" si="2"/>
        <v>0</v>
      </c>
      <c r="M29" s="210">
        <f t="shared" si="2"/>
        <v>0</v>
      </c>
      <c r="N29" s="210">
        <f t="shared" si="2"/>
        <v>0</v>
      </c>
      <c r="O29" s="210">
        <f t="shared" si="2"/>
        <v>0</v>
      </c>
      <c r="P29" s="210">
        <f t="shared" si="2"/>
        <v>0</v>
      </c>
      <c r="Q29" s="210">
        <f t="shared" si="2"/>
        <v>0</v>
      </c>
      <c r="R29" s="210">
        <f t="shared" si="2"/>
        <v>0</v>
      </c>
      <c r="S29" s="210">
        <f t="shared" si="2"/>
        <v>0</v>
      </c>
      <c r="T29" s="210">
        <f t="shared" si="2"/>
        <v>0</v>
      </c>
      <c r="U29" s="210">
        <f t="shared" si="2"/>
        <v>0</v>
      </c>
      <c r="V29" s="210">
        <f t="shared" si="2"/>
        <v>0</v>
      </c>
      <c r="W29" s="210">
        <f t="shared" si="2"/>
        <v>0</v>
      </c>
      <c r="X29" s="210">
        <f t="shared" si="2"/>
        <v>0</v>
      </c>
      <c r="Y29" s="210">
        <f t="shared" si="2"/>
        <v>0</v>
      </c>
      <c r="Z29" s="210">
        <f t="shared" si="2"/>
        <v>0</v>
      </c>
      <c r="AA29" s="210">
        <f t="shared" si="2"/>
        <v>0</v>
      </c>
      <c r="AB29" s="210">
        <f t="shared" si="2"/>
        <v>0</v>
      </c>
      <c r="AC29" s="210">
        <f t="shared" si="2"/>
        <v>0</v>
      </c>
      <c r="AD29" s="210">
        <f t="shared" si="2"/>
        <v>0</v>
      </c>
      <c r="AE29" s="210">
        <f t="shared" si="2"/>
        <v>0</v>
      </c>
      <c r="AF29" s="210">
        <f t="shared" si="2"/>
        <v>0</v>
      </c>
      <c r="AG29" s="210">
        <f t="shared" si="2"/>
        <v>0</v>
      </c>
      <c r="AH29" s="210">
        <f t="shared" si="2"/>
        <v>0</v>
      </c>
      <c r="AI29" s="210">
        <f t="shared" ref="AI29:BN29" si="3">SUM(AI8:AI28)</f>
        <v>0</v>
      </c>
      <c r="AJ29" s="210">
        <f t="shared" si="3"/>
        <v>0</v>
      </c>
      <c r="AK29" s="210">
        <f t="shared" si="3"/>
        <v>0</v>
      </c>
      <c r="AL29" s="210">
        <f t="shared" si="3"/>
        <v>0</v>
      </c>
      <c r="AM29" s="210">
        <f t="shared" si="3"/>
        <v>0</v>
      </c>
      <c r="AN29" s="210">
        <f t="shared" si="3"/>
        <v>0</v>
      </c>
      <c r="AO29" s="210">
        <f t="shared" si="3"/>
        <v>0</v>
      </c>
      <c r="AP29" s="210">
        <f t="shared" si="3"/>
        <v>0</v>
      </c>
      <c r="AQ29" s="210">
        <f t="shared" si="3"/>
        <v>0</v>
      </c>
      <c r="AR29" s="210">
        <f t="shared" si="3"/>
        <v>0</v>
      </c>
      <c r="AS29" s="210">
        <f t="shared" si="3"/>
        <v>0</v>
      </c>
      <c r="AT29" s="210">
        <f t="shared" si="3"/>
        <v>0</v>
      </c>
      <c r="AU29" s="210">
        <f t="shared" si="3"/>
        <v>0</v>
      </c>
      <c r="AV29" s="210">
        <f t="shared" si="3"/>
        <v>0</v>
      </c>
      <c r="AW29" s="210">
        <f t="shared" si="3"/>
        <v>0</v>
      </c>
      <c r="AX29" s="210">
        <f t="shared" si="3"/>
        <v>0</v>
      </c>
      <c r="AY29" s="210">
        <f t="shared" si="3"/>
        <v>0</v>
      </c>
      <c r="AZ29" s="210">
        <f t="shared" si="3"/>
        <v>0</v>
      </c>
      <c r="BA29" s="210">
        <f t="shared" si="3"/>
        <v>0</v>
      </c>
      <c r="BB29" s="210">
        <f t="shared" si="3"/>
        <v>0</v>
      </c>
      <c r="BC29" s="210">
        <f t="shared" si="3"/>
        <v>0</v>
      </c>
      <c r="BD29" s="210">
        <f t="shared" si="3"/>
        <v>0</v>
      </c>
      <c r="BE29" s="210">
        <f t="shared" si="3"/>
        <v>0</v>
      </c>
      <c r="BF29" s="210">
        <f t="shared" si="3"/>
        <v>0</v>
      </c>
      <c r="BG29" s="210">
        <f t="shared" si="3"/>
        <v>0</v>
      </c>
      <c r="BH29" s="210">
        <f t="shared" si="3"/>
        <v>0</v>
      </c>
      <c r="BI29" s="210">
        <f t="shared" si="3"/>
        <v>0</v>
      </c>
      <c r="BJ29" s="210">
        <f t="shared" si="3"/>
        <v>0</v>
      </c>
      <c r="BK29" s="210">
        <f t="shared" si="3"/>
        <v>0</v>
      </c>
      <c r="BL29" s="210">
        <f t="shared" si="3"/>
        <v>0</v>
      </c>
      <c r="BM29" s="210">
        <f t="shared" si="3"/>
        <v>0</v>
      </c>
      <c r="BN29" s="210">
        <f t="shared" si="3"/>
        <v>0</v>
      </c>
      <c r="BO29" s="196"/>
      <c r="BP29" s="196"/>
      <c r="BQ29" s="196"/>
      <c r="BR29" s="196"/>
      <c r="BS29" s="196"/>
    </row>
    <row r="30" spans="1:71" ht="12" customHeight="1">
      <c r="A30" s="284"/>
      <c r="B30" s="9"/>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196"/>
      <c r="BP30" s="196"/>
      <c r="BQ30" s="196"/>
      <c r="BR30" s="196"/>
      <c r="BS30" s="196"/>
    </row>
    <row r="31" spans="1:71" ht="17.25" customHeight="1">
      <c r="A31" s="285"/>
      <c r="B31" s="450" t="s">
        <v>1296</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196"/>
      <c r="BP31" s="196"/>
      <c r="BQ31" s="196"/>
      <c r="BR31" s="196"/>
      <c r="BS31" s="196"/>
    </row>
    <row r="32" spans="1:71" ht="18.95" customHeight="1">
      <c r="A32" s="225">
        <v>190000</v>
      </c>
      <c r="B32" s="196" t="s">
        <v>1297</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10">
        <f>SUM(C32:BM32)</f>
        <v>0</v>
      </c>
      <c r="BO32" s="196"/>
      <c r="BP32" s="196"/>
      <c r="BQ32" s="196"/>
      <c r="BR32" s="196"/>
      <c r="BS32" s="196"/>
    </row>
    <row r="33" spans="1:71" ht="18.95" customHeight="1" thickBot="1">
      <c r="A33" s="225" t="s">
        <v>1345</v>
      </c>
      <c r="B33" s="196" t="s">
        <v>1306</v>
      </c>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11">
        <f>SUM(C33:BM33)</f>
        <v>0</v>
      </c>
      <c r="BO33" s="196"/>
      <c r="BP33" s="196"/>
      <c r="BQ33" s="196"/>
      <c r="BR33" s="196"/>
      <c r="BS33" s="196"/>
    </row>
    <row r="34" spans="1:71" ht="18.95" customHeight="1">
      <c r="A34" s="285"/>
      <c r="B34" s="9" t="s">
        <v>1298</v>
      </c>
      <c r="C34" s="210">
        <f>SUM(C32:C33)</f>
        <v>0</v>
      </c>
      <c r="D34" s="210">
        <f t="shared" ref="D34:BN34" si="4">SUM(D32:D33)</f>
        <v>0</v>
      </c>
      <c r="E34" s="210">
        <f t="shared" si="4"/>
        <v>0</v>
      </c>
      <c r="F34" s="210">
        <f t="shared" si="4"/>
        <v>0</v>
      </c>
      <c r="G34" s="210">
        <f t="shared" si="4"/>
        <v>0</v>
      </c>
      <c r="H34" s="210">
        <f t="shared" si="4"/>
        <v>0</v>
      </c>
      <c r="I34" s="210">
        <f t="shared" si="4"/>
        <v>0</v>
      </c>
      <c r="J34" s="210">
        <f t="shared" si="4"/>
        <v>0</v>
      </c>
      <c r="K34" s="210">
        <f t="shared" si="4"/>
        <v>0</v>
      </c>
      <c r="L34" s="210">
        <f t="shared" si="4"/>
        <v>0</v>
      </c>
      <c r="M34" s="210">
        <f t="shared" si="4"/>
        <v>0</v>
      </c>
      <c r="N34" s="210">
        <f t="shared" si="4"/>
        <v>0</v>
      </c>
      <c r="O34" s="210">
        <f t="shared" si="4"/>
        <v>0</v>
      </c>
      <c r="P34" s="210">
        <f t="shared" si="4"/>
        <v>0</v>
      </c>
      <c r="Q34" s="210">
        <f t="shared" si="4"/>
        <v>0</v>
      </c>
      <c r="R34" s="210">
        <f t="shared" si="4"/>
        <v>0</v>
      </c>
      <c r="S34" s="210">
        <f t="shared" si="4"/>
        <v>0</v>
      </c>
      <c r="T34" s="210">
        <f t="shared" si="4"/>
        <v>0</v>
      </c>
      <c r="U34" s="210">
        <f t="shared" si="4"/>
        <v>0</v>
      </c>
      <c r="V34" s="210">
        <f t="shared" si="4"/>
        <v>0</v>
      </c>
      <c r="W34" s="210">
        <f t="shared" si="4"/>
        <v>0</v>
      </c>
      <c r="X34" s="210">
        <f t="shared" si="4"/>
        <v>0</v>
      </c>
      <c r="Y34" s="210">
        <f t="shared" si="4"/>
        <v>0</v>
      </c>
      <c r="Z34" s="210">
        <f t="shared" si="4"/>
        <v>0</v>
      </c>
      <c r="AA34" s="210">
        <f t="shared" si="4"/>
        <v>0</v>
      </c>
      <c r="AB34" s="210">
        <f t="shared" si="4"/>
        <v>0</v>
      </c>
      <c r="AC34" s="210">
        <f t="shared" si="4"/>
        <v>0</v>
      </c>
      <c r="AD34" s="210">
        <f t="shared" si="4"/>
        <v>0</v>
      </c>
      <c r="AE34" s="210">
        <f t="shared" si="4"/>
        <v>0</v>
      </c>
      <c r="AF34" s="210">
        <f t="shared" si="4"/>
        <v>0</v>
      </c>
      <c r="AG34" s="210">
        <f t="shared" si="4"/>
        <v>0</v>
      </c>
      <c r="AH34" s="210">
        <f t="shared" si="4"/>
        <v>0</v>
      </c>
      <c r="AI34" s="210">
        <f t="shared" si="4"/>
        <v>0</v>
      </c>
      <c r="AJ34" s="210">
        <f t="shared" si="4"/>
        <v>0</v>
      </c>
      <c r="AK34" s="210">
        <f t="shared" si="4"/>
        <v>0</v>
      </c>
      <c r="AL34" s="210">
        <f t="shared" si="4"/>
        <v>0</v>
      </c>
      <c r="AM34" s="210">
        <f t="shared" si="4"/>
        <v>0</v>
      </c>
      <c r="AN34" s="210">
        <f t="shared" si="4"/>
        <v>0</v>
      </c>
      <c r="AO34" s="210">
        <f t="shared" si="4"/>
        <v>0</v>
      </c>
      <c r="AP34" s="210">
        <f t="shared" si="4"/>
        <v>0</v>
      </c>
      <c r="AQ34" s="210">
        <f t="shared" si="4"/>
        <v>0</v>
      </c>
      <c r="AR34" s="210">
        <f t="shared" si="4"/>
        <v>0</v>
      </c>
      <c r="AS34" s="210">
        <f t="shared" si="4"/>
        <v>0</v>
      </c>
      <c r="AT34" s="210">
        <f t="shared" si="4"/>
        <v>0</v>
      </c>
      <c r="AU34" s="210">
        <f t="shared" si="4"/>
        <v>0</v>
      </c>
      <c r="AV34" s="210">
        <f t="shared" si="4"/>
        <v>0</v>
      </c>
      <c r="AW34" s="210">
        <f t="shared" si="4"/>
        <v>0</v>
      </c>
      <c r="AX34" s="210">
        <f t="shared" si="4"/>
        <v>0</v>
      </c>
      <c r="AY34" s="210">
        <f t="shared" si="4"/>
        <v>0</v>
      </c>
      <c r="AZ34" s="210">
        <f t="shared" si="4"/>
        <v>0</v>
      </c>
      <c r="BA34" s="210">
        <f t="shared" si="4"/>
        <v>0</v>
      </c>
      <c r="BB34" s="210">
        <f t="shared" si="4"/>
        <v>0</v>
      </c>
      <c r="BC34" s="210">
        <f t="shared" si="4"/>
        <v>0</v>
      </c>
      <c r="BD34" s="210">
        <f t="shared" si="4"/>
        <v>0</v>
      </c>
      <c r="BE34" s="210">
        <f t="shared" si="4"/>
        <v>0</v>
      </c>
      <c r="BF34" s="210">
        <f t="shared" si="4"/>
        <v>0</v>
      </c>
      <c r="BG34" s="210">
        <f t="shared" si="4"/>
        <v>0</v>
      </c>
      <c r="BH34" s="210">
        <f t="shared" si="4"/>
        <v>0</v>
      </c>
      <c r="BI34" s="210">
        <f t="shared" si="4"/>
        <v>0</v>
      </c>
      <c r="BJ34" s="210">
        <f t="shared" si="4"/>
        <v>0</v>
      </c>
      <c r="BK34" s="210">
        <f t="shared" si="4"/>
        <v>0</v>
      </c>
      <c r="BL34" s="210">
        <f t="shared" si="4"/>
        <v>0</v>
      </c>
      <c r="BM34" s="210">
        <f t="shared" si="4"/>
        <v>0</v>
      </c>
      <c r="BN34" s="210">
        <f t="shared" si="4"/>
        <v>0</v>
      </c>
      <c r="BO34" s="196"/>
      <c r="BP34" s="196"/>
      <c r="BQ34" s="196"/>
      <c r="BR34" s="196"/>
      <c r="BS34" s="196"/>
    </row>
    <row r="35" spans="1:71" ht="12.75" customHeight="1">
      <c r="A35" s="285"/>
      <c r="B35" s="9"/>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196"/>
      <c r="BP35" s="196"/>
      <c r="BQ35" s="196"/>
      <c r="BR35" s="196"/>
      <c r="BS35" s="196"/>
    </row>
    <row r="36" spans="1:71" ht="18.95" customHeight="1">
      <c r="A36" s="284"/>
      <c r="B36" s="8" t="s">
        <v>789</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196"/>
      <c r="BP36" s="196"/>
      <c r="BQ36" s="196"/>
      <c r="BR36" s="196"/>
      <c r="BS36" s="196"/>
    </row>
    <row r="37" spans="1:71" ht="18.95" customHeight="1">
      <c r="A37" s="284">
        <v>201000</v>
      </c>
      <c r="B37" s="6" t="s">
        <v>520</v>
      </c>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10">
        <f t="shared" ref="BN37:BN47" si="5">SUM(C37:BM37)</f>
        <v>0</v>
      </c>
      <c r="BO37" s="196"/>
      <c r="BP37" s="196"/>
      <c r="BQ37" s="196"/>
      <c r="BR37" s="196"/>
      <c r="BS37" s="196"/>
    </row>
    <row r="38" spans="1:71" ht="18.95" customHeight="1">
      <c r="A38" s="284">
        <v>202100</v>
      </c>
      <c r="B38" s="6" t="s">
        <v>150</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10">
        <f t="shared" si="5"/>
        <v>0</v>
      </c>
      <c r="BO38" s="196"/>
      <c r="BP38" s="196"/>
      <c r="BQ38" s="196"/>
      <c r="BR38" s="196"/>
      <c r="BS38" s="196"/>
    </row>
    <row r="39" spans="1:71" ht="18.95" customHeight="1">
      <c r="A39" s="284">
        <v>203100</v>
      </c>
      <c r="B39" s="6" t="s">
        <v>214</v>
      </c>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10">
        <f t="shared" si="5"/>
        <v>0</v>
      </c>
      <c r="BO39" s="196"/>
      <c r="BP39" s="196"/>
      <c r="BQ39" s="196"/>
      <c r="BR39" s="196"/>
      <c r="BS39" s="196"/>
    </row>
    <row r="40" spans="1:71" ht="18.95" customHeight="1">
      <c r="A40" s="284">
        <v>204000</v>
      </c>
      <c r="B40" s="6" t="s">
        <v>591</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10">
        <f t="shared" si="5"/>
        <v>0</v>
      </c>
      <c r="BO40" s="196"/>
      <c r="BP40" s="196"/>
      <c r="BQ40" s="196"/>
      <c r="BR40" s="196"/>
      <c r="BS40" s="196"/>
    </row>
    <row r="41" spans="1:71" ht="18.95" customHeight="1">
      <c r="A41" s="284">
        <v>205200</v>
      </c>
      <c r="B41" s="6" t="s">
        <v>213</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10">
        <f t="shared" si="5"/>
        <v>0</v>
      </c>
      <c r="BO41" s="196"/>
      <c r="BP41" s="196"/>
      <c r="BQ41" s="196"/>
      <c r="BR41" s="196"/>
      <c r="BS41" s="196"/>
    </row>
    <row r="42" spans="1:71" ht="18.95" customHeight="1">
      <c r="A42" s="284">
        <v>205500</v>
      </c>
      <c r="B42" s="6" t="s">
        <v>2455</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10">
        <f t="shared" si="5"/>
        <v>0</v>
      </c>
      <c r="BO42" s="196"/>
      <c r="BP42" s="196"/>
      <c r="BQ42" s="196"/>
      <c r="BR42" s="196"/>
      <c r="BS42" s="196"/>
    </row>
    <row r="43" spans="1:71" ht="18.95" customHeight="1">
      <c r="A43" s="284">
        <v>206100</v>
      </c>
      <c r="B43" s="6" t="s">
        <v>867</v>
      </c>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10">
        <f t="shared" si="5"/>
        <v>0</v>
      </c>
      <c r="BO43" s="196"/>
      <c r="BP43" s="196"/>
      <c r="BQ43" s="196"/>
      <c r="BR43" s="196"/>
      <c r="BS43" s="196"/>
    </row>
    <row r="44" spans="1:71" ht="18.95" customHeight="1">
      <c r="A44" s="284">
        <v>211000</v>
      </c>
      <c r="B44" s="6" t="s">
        <v>869</v>
      </c>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10">
        <f t="shared" si="5"/>
        <v>0</v>
      </c>
      <c r="BO44" s="196"/>
      <c r="BP44" s="196"/>
      <c r="BQ44" s="196"/>
      <c r="BR44" s="196"/>
      <c r="BS44" s="196"/>
    </row>
    <row r="45" spans="1:71" ht="18.95" customHeight="1">
      <c r="A45" s="284">
        <v>212000</v>
      </c>
      <c r="B45" s="6" t="s">
        <v>877</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10">
        <f t="shared" si="5"/>
        <v>0</v>
      </c>
      <c r="BO45" s="196"/>
      <c r="BP45" s="196"/>
      <c r="BQ45" s="196"/>
      <c r="BR45" s="196"/>
      <c r="BS45" s="196"/>
    </row>
    <row r="46" spans="1:71" ht="18.95" customHeight="1">
      <c r="A46" s="284">
        <v>214000</v>
      </c>
      <c r="B46" s="6" t="s">
        <v>588</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10">
        <f t="shared" si="5"/>
        <v>0</v>
      </c>
      <c r="BO46" s="196"/>
      <c r="BP46" s="196"/>
      <c r="BQ46" s="196"/>
      <c r="BR46" s="196"/>
      <c r="BS46" s="196"/>
    </row>
    <row r="47" spans="1:71" ht="18.95" customHeight="1">
      <c r="A47" s="284">
        <v>216000</v>
      </c>
      <c r="B47" s="6" t="s">
        <v>1358</v>
      </c>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10">
        <f t="shared" si="5"/>
        <v>0</v>
      </c>
      <c r="BO47" s="196"/>
      <c r="BP47" s="196"/>
      <c r="BQ47" s="196"/>
      <c r="BR47" s="196"/>
      <c r="BS47" s="196"/>
    </row>
    <row r="48" spans="1:71" ht="18.95" customHeight="1" thickBot="1">
      <c r="A48" s="284">
        <v>233000</v>
      </c>
      <c r="B48" s="6" t="s">
        <v>192</v>
      </c>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11">
        <f>SUM(C48:BM48)</f>
        <v>0</v>
      </c>
      <c r="BO48" s="196"/>
      <c r="BP48" s="196"/>
      <c r="BQ48" s="196"/>
      <c r="BR48" s="196"/>
      <c r="BS48" s="196"/>
    </row>
    <row r="49" spans="1:71" ht="18.95" customHeight="1">
      <c r="A49" s="284"/>
      <c r="B49" s="9" t="s">
        <v>793</v>
      </c>
      <c r="C49" s="210">
        <f t="shared" ref="C49:AH49" si="6">SUM(C37:C48)</f>
        <v>0</v>
      </c>
      <c r="D49" s="210">
        <f t="shared" si="6"/>
        <v>0</v>
      </c>
      <c r="E49" s="210">
        <f t="shared" si="6"/>
        <v>0</v>
      </c>
      <c r="F49" s="210">
        <f t="shared" si="6"/>
        <v>0</v>
      </c>
      <c r="G49" s="210">
        <f t="shared" si="6"/>
        <v>0</v>
      </c>
      <c r="H49" s="210">
        <f t="shared" si="6"/>
        <v>0</v>
      </c>
      <c r="I49" s="210">
        <f t="shared" si="6"/>
        <v>0</v>
      </c>
      <c r="J49" s="210">
        <f t="shared" si="6"/>
        <v>0</v>
      </c>
      <c r="K49" s="210">
        <f t="shared" si="6"/>
        <v>0</v>
      </c>
      <c r="L49" s="210">
        <f t="shared" si="6"/>
        <v>0</v>
      </c>
      <c r="M49" s="210">
        <f t="shared" si="6"/>
        <v>0</v>
      </c>
      <c r="N49" s="210">
        <f t="shared" si="6"/>
        <v>0</v>
      </c>
      <c r="O49" s="210">
        <f t="shared" si="6"/>
        <v>0</v>
      </c>
      <c r="P49" s="210">
        <f t="shared" si="6"/>
        <v>0</v>
      </c>
      <c r="Q49" s="210">
        <f t="shared" si="6"/>
        <v>0</v>
      </c>
      <c r="R49" s="210">
        <f t="shared" si="6"/>
        <v>0</v>
      </c>
      <c r="S49" s="210">
        <f t="shared" si="6"/>
        <v>0</v>
      </c>
      <c r="T49" s="210">
        <f t="shared" si="6"/>
        <v>0</v>
      </c>
      <c r="U49" s="210">
        <f t="shared" si="6"/>
        <v>0</v>
      </c>
      <c r="V49" s="210">
        <f t="shared" si="6"/>
        <v>0</v>
      </c>
      <c r="W49" s="210">
        <f t="shared" si="6"/>
        <v>0</v>
      </c>
      <c r="X49" s="210">
        <f t="shared" si="6"/>
        <v>0</v>
      </c>
      <c r="Y49" s="210">
        <f t="shared" si="6"/>
        <v>0</v>
      </c>
      <c r="Z49" s="210">
        <f t="shared" si="6"/>
        <v>0</v>
      </c>
      <c r="AA49" s="210">
        <f t="shared" si="6"/>
        <v>0</v>
      </c>
      <c r="AB49" s="210">
        <f t="shared" si="6"/>
        <v>0</v>
      </c>
      <c r="AC49" s="210">
        <f t="shared" si="6"/>
        <v>0</v>
      </c>
      <c r="AD49" s="210">
        <f t="shared" si="6"/>
        <v>0</v>
      </c>
      <c r="AE49" s="210">
        <f t="shared" si="6"/>
        <v>0</v>
      </c>
      <c r="AF49" s="210">
        <f t="shared" si="6"/>
        <v>0</v>
      </c>
      <c r="AG49" s="210">
        <f t="shared" si="6"/>
        <v>0</v>
      </c>
      <c r="AH49" s="210">
        <f t="shared" si="6"/>
        <v>0</v>
      </c>
      <c r="AI49" s="210">
        <f t="shared" ref="AI49:BN49" si="7">SUM(AI37:AI48)</f>
        <v>0</v>
      </c>
      <c r="AJ49" s="210">
        <f t="shared" si="7"/>
        <v>0</v>
      </c>
      <c r="AK49" s="210">
        <f t="shared" si="7"/>
        <v>0</v>
      </c>
      <c r="AL49" s="210">
        <f t="shared" si="7"/>
        <v>0</v>
      </c>
      <c r="AM49" s="210">
        <f t="shared" si="7"/>
        <v>0</v>
      </c>
      <c r="AN49" s="210">
        <f t="shared" si="7"/>
        <v>0</v>
      </c>
      <c r="AO49" s="210">
        <f t="shared" si="7"/>
        <v>0</v>
      </c>
      <c r="AP49" s="210">
        <f t="shared" si="7"/>
        <v>0</v>
      </c>
      <c r="AQ49" s="210">
        <f t="shared" si="7"/>
        <v>0</v>
      </c>
      <c r="AR49" s="210">
        <f t="shared" si="7"/>
        <v>0</v>
      </c>
      <c r="AS49" s="210">
        <f t="shared" si="7"/>
        <v>0</v>
      </c>
      <c r="AT49" s="210">
        <f t="shared" si="7"/>
        <v>0</v>
      </c>
      <c r="AU49" s="210">
        <f t="shared" si="7"/>
        <v>0</v>
      </c>
      <c r="AV49" s="210">
        <f t="shared" si="7"/>
        <v>0</v>
      </c>
      <c r="AW49" s="210">
        <f t="shared" si="7"/>
        <v>0</v>
      </c>
      <c r="AX49" s="210">
        <f t="shared" si="7"/>
        <v>0</v>
      </c>
      <c r="AY49" s="210">
        <f t="shared" si="7"/>
        <v>0</v>
      </c>
      <c r="AZ49" s="210">
        <f t="shared" si="7"/>
        <v>0</v>
      </c>
      <c r="BA49" s="210">
        <f t="shared" si="7"/>
        <v>0</v>
      </c>
      <c r="BB49" s="210">
        <f t="shared" si="7"/>
        <v>0</v>
      </c>
      <c r="BC49" s="210">
        <f t="shared" si="7"/>
        <v>0</v>
      </c>
      <c r="BD49" s="210">
        <f t="shared" si="7"/>
        <v>0</v>
      </c>
      <c r="BE49" s="210">
        <f t="shared" si="7"/>
        <v>0</v>
      </c>
      <c r="BF49" s="210">
        <f t="shared" si="7"/>
        <v>0</v>
      </c>
      <c r="BG49" s="210">
        <f t="shared" si="7"/>
        <v>0</v>
      </c>
      <c r="BH49" s="210">
        <f t="shared" si="7"/>
        <v>0</v>
      </c>
      <c r="BI49" s="210">
        <f t="shared" si="7"/>
        <v>0</v>
      </c>
      <c r="BJ49" s="210">
        <f t="shared" si="7"/>
        <v>0</v>
      </c>
      <c r="BK49" s="210">
        <f t="shared" si="7"/>
        <v>0</v>
      </c>
      <c r="BL49" s="210">
        <f t="shared" si="7"/>
        <v>0</v>
      </c>
      <c r="BM49" s="210">
        <f t="shared" si="7"/>
        <v>0</v>
      </c>
      <c r="BN49" s="210">
        <f t="shared" si="7"/>
        <v>0</v>
      </c>
      <c r="BO49" s="196"/>
      <c r="BP49" s="196"/>
      <c r="BQ49" s="196"/>
      <c r="BR49" s="196"/>
      <c r="BS49" s="196"/>
    </row>
    <row r="50" spans="1:71" ht="12" customHeight="1">
      <c r="A50" s="284"/>
      <c r="B50" s="9"/>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196"/>
      <c r="BP50" s="196"/>
      <c r="BQ50" s="196"/>
      <c r="BR50" s="196"/>
      <c r="BS50" s="196"/>
    </row>
    <row r="51" spans="1:71" ht="18.95" customHeight="1">
      <c r="A51" s="285"/>
      <c r="B51" s="450" t="s">
        <v>1299</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196"/>
      <c r="BP51" s="196"/>
      <c r="BQ51" s="196"/>
      <c r="BR51" s="196"/>
      <c r="BS51" s="196"/>
    </row>
    <row r="52" spans="1:71" ht="18.95" customHeight="1">
      <c r="A52" s="225">
        <v>220000</v>
      </c>
      <c r="B52" s="196" t="s">
        <v>1301</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10"/>
      <c r="BN52" s="210">
        <f>SUM(C52:BM52)</f>
        <v>0</v>
      </c>
      <c r="BO52" s="196"/>
      <c r="BP52" s="196"/>
      <c r="BQ52" s="196"/>
      <c r="BR52" s="196"/>
      <c r="BS52" s="196"/>
    </row>
    <row r="53" spans="1:71" ht="18.95" customHeight="1" thickBot="1">
      <c r="A53" s="225">
        <v>223000</v>
      </c>
      <c r="B53" s="196" t="s">
        <v>1300</v>
      </c>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11"/>
      <c r="BN53" s="211">
        <f>SUM(C53:BM53)</f>
        <v>0</v>
      </c>
      <c r="BO53" s="196"/>
      <c r="BP53" s="196"/>
      <c r="BQ53" s="196"/>
      <c r="BR53" s="196"/>
      <c r="BS53" s="196"/>
    </row>
    <row r="54" spans="1:71" ht="18.95" customHeight="1">
      <c r="A54" s="226"/>
      <c r="B54" s="9" t="s">
        <v>1302</v>
      </c>
      <c r="C54" s="210">
        <f>SUM(C52:C53)</f>
        <v>0</v>
      </c>
      <c r="D54" s="210">
        <f t="shared" ref="D54:BN54" si="8">SUM(D52:D53)</f>
        <v>0</v>
      </c>
      <c r="E54" s="210">
        <f t="shared" si="8"/>
        <v>0</v>
      </c>
      <c r="F54" s="210">
        <f t="shared" si="8"/>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 t="shared" si="8"/>
        <v>0</v>
      </c>
      <c r="Q54" s="210">
        <f t="shared" si="8"/>
        <v>0</v>
      </c>
      <c r="R54" s="210">
        <f t="shared" si="8"/>
        <v>0</v>
      </c>
      <c r="S54" s="210">
        <f t="shared" si="8"/>
        <v>0</v>
      </c>
      <c r="T54" s="210">
        <f t="shared" si="8"/>
        <v>0</v>
      </c>
      <c r="U54" s="210">
        <f t="shared" si="8"/>
        <v>0</v>
      </c>
      <c r="V54" s="210">
        <f t="shared" si="8"/>
        <v>0</v>
      </c>
      <c r="W54" s="210">
        <f t="shared" si="8"/>
        <v>0</v>
      </c>
      <c r="X54" s="210">
        <f t="shared" si="8"/>
        <v>0</v>
      </c>
      <c r="Y54" s="210">
        <f t="shared" si="8"/>
        <v>0</v>
      </c>
      <c r="Z54" s="210">
        <f t="shared" si="8"/>
        <v>0</v>
      </c>
      <c r="AA54" s="210">
        <f t="shared" si="8"/>
        <v>0</v>
      </c>
      <c r="AB54" s="210">
        <f t="shared" si="8"/>
        <v>0</v>
      </c>
      <c r="AC54" s="210">
        <f t="shared" si="8"/>
        <v>0</v>
      </c>
      <c r="AD54" s="210">
        <f t="shared" si="8"/>
        <v>0</v>
      </c>
      <c r="AE54" s="210">
        <f t="shared" si="8"/>
        <v>0</v>
      </c>
      <c r="AF54" s="210">
        <f t="shared" si="8"/>
        <v>0</v>
      </c>
      <c r="AG54" s="210">
        <f t="shared" si="8"/>
        <v>0</v>
      </c>
      <c r="AH54" s="210">
        <f t="shared" si="8"/>
        <v>0</v>
      </c>
      <c r="AI54" s="210">
        <f t="shared" si="8"/>
        <v>0</v>
      </c>
      <c r="AJ54" s="210">
        <f t="shared" si="8"/>
        <v>0</v>
      </c>
      <c r="AK54" s="210">
        <f t="shared" si="8"/>
        <v>0</v>
      </c>
      <c r="AL54" s="210">
        <f t="shared" si="8"/>
        <v>0</v>
      </c>
      <c r="AM54" s="210">
        <f t="shared" si="8"/>
        <v>0</v>
      </c>
      <c r="AN54" s="210">
        <f t="shared" si="8"/>
        <v>0</v>
      </c>
      <c r="AO54" s="210">
        <f t="shared" si="8"/>
        <v>0</v>
      </c>
      <c r="AP54" s="210">
        <f t="shared" si="8"/>
        <v>0</v>
      </c>
      <c r="AQ54" s="210">
        <f t="shared" si="8"/>
        <v>0</v>
      </c>
      <c r="AR54" s="210">
        <f t="shared" si="8"/>
        <v>0</v>
      </c>
      <c r="AS54" s="210">
        <f t="shared" si="8"/>
        <v>0</v>
      </c>
      <c r="AT54" s="210">
        <f t="shared" si="8"/>
        <v>0</v>
      </c>
      <c r="AU54" s="210">
        <f t="shared" si="8"/>
        <v>0</v>
      </c>
      <c r="AV54" s="210">
        <f t="shared" si="8"/>
        <v>0</v>
      </c>
      <c r="AW54" s="210">
        <f t="shared" si="8"/>
        <v>0</v>
      </c>
      <c r="AX54" s="210">
        <f t="shared" si="8"/>
        <v>0</v>
      </c>
      <c r="AY54" s="210">
        <f t="shared" si="8"/>
        <v>0</v>
      </c>
      <c r="AZ54" s="210">
        <f t="shared" si="8"/>
        <v>0</v>
      </c>
      <c r="BA54" s="210">
        <f t="shared" si="8"/>
        <v>0</v>
      </c>
      <c r="BB54" s="210">
        <f t="shared" si="8"/>
        <v>0</v>
      </c>
      <c r="BC54" s="210">
        <f t="shared" si="8"/>
        <v>0</v>
      </c>
      <c r="BD54" s="210">
        <f t="shared" si="8"/>
        <v>0</v>
      </c>
      <c r="BE54" s="210">
        <f t="shared" si="8"/>
        <v>0</v>
      </c>
      <c r="BF54" s="210">
        <f t="shared" si="8"/>
        <v>0</v>
      </c>
      <c r="BG54" s="210">
        <f t="shared" si="8"/>
        <v>0</v>
      </c>
      <c r="BH54" s="210">
        <f t="shared" si="8"/>
        <v>0</v>
      </c>
      <c r="BI54" s="210">
        <f t="shared" si="8"/>
        <v>0</v>
      </c>
      <c r="BJ54" s="210">
        <f t="shared" si="8"/>
        <v>0</v>
      </c>
      <c r="BK54" s="210">
        <f t="shared" si="8"/>
        <v>0</v>
      </c>
      <c r="BL54" s="210">
        <f t="shared" si="8"/>
        <v>0</v>
      </c>
      <c r="BM54" s="210">
        <f t="shared" si="8"/>
        <v>0</v>
      </c>
      <c r="BN54" s="210">
        <f t="shared" si="8"/>
        <v>0</v>
      </c>
      <c r="BO54" s="196"/>
      <c r="BP54" s="196"/>
      <c r="BQ54" s="196"/>
      <c r="BR54" s="196"/>
      <c r="BS54" s="196"/>
    </row>
    <row r="55" spans="1:71" ht="11.25" customHeight="1">
      <c r="A55" s="284"/>
      <c r="B55" s="6"/>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196"/>
      <c r="BP55" s="196"/>
      <c r="BQ55" s="196"/>
      <c r="BR55" s="196"/>
      <c r="BS55" s="196"/>
    </row>
    <row r="56" spans="1:71" ht="18.95" customHeight="1">
      <c r="A56" s="284"/>
      <c r="B56" s="8" t="s">
        <v>1065</v>
      </c>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196"/>
      <c r="BP56" s="196"/>
      <c r="BQ56" s="196"/>
      <c r="BR56" s="196"/>
      <c r="BS56" s="196"/>
    </row>
    <row r="57" spans="1:71" ht="18.95" customHeight="1">
      <c r="A57" s="284">
        <v>250100</v>
      </c>
      <c r="B57" s="6" t="s">
        <v>1063</v>
      </c>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10">
        <f>SUM(C57:BM57)</f>
        <v>0</v>
      </c>
      <c r="BO57" s="196"/>
      <c r="BP57" s="196"/>
      <c r="BQ57" s="196"/>
      <c r="BR57" s="196"/>
      <c r="BS57" s="196"/>
    </row>
    <row r="58" spans="1:71" ht="18.95" customHeight="1">
      <c r="A58" s="284">
        <v>250200</v>
      </c>
      <c r="B58" s="6" t="s">
        <v>1064</v>
      </c>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10">
        <f>SUM(C58:BM58)</f>
        <v>0</v>
      </c>
      <c r="BO58" s="196"/>
      <c r="BP58" s="196"/>
      <c r="BQ58" s="196"/>
      <c r="BR58" s="196"/>
      <c r="BS58" s="196"/>
    </row>
    <row r="59" spans="1:71" ht="18.95" customHeight="1">
      <c r="A59" s="284">
        <v>260100</v>
      </c>
      <c r="B59" s="6" t="s">
        <v>1062</v>
      </c>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10">
        <f>SUM(C59:BM59)</f>
        <v>0</v>
      </c>
      <c r="BO59" s="196"/>
      <c r="BP59" s="196"/>
      <c r="BQ59" s="196"/>
      <c r="BR59" s="196"/>
      <c r="BS59" s="196"/>
    </row>
    <row r="60" spans="1:71" ht="18.95" customHeight="1">
      <c r="A60" s="284">
        <v>260200</v>
      </c>
      <c r="B60" s="6" t="s">
        <v>1061</v>
      </c>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10">
        <f>SUM(C60:BM60)</f>
        <v>0</v>
      </c>
      <c r="BO60" s="196"/>
      <c r="BP60" s="196"/>
      <c r="BQ60" s="196"/>
      <c r="BR60" s="196"/>
      <c r="BS60" s="196"/>
    </row>
    <row r="61" spans="1:71" ht="18.95" customHeight="1" thickBot="1">
      <c r="A61" s="284">
        <v>271000</v>
      </c>
      <c r="B61" s="6" t="s">
        <v>1067</v>
      </c>
      <c r="C61" s="211">
        <f>C29+C34-C49-C54-C57-C58-C59-C60</f>
        <v>0</v>
      </c>
      <c r="D61" s="211">
        <f t="shared" ref="D61:BL61" si="9">D29+D34-D49-D54-D57-D58-D59-D60</f>
        <v>0</v>
      </c>
      <c r="E61" s="211">
        <f t="shared" si="9"/>
        <v>0</v>
      </c>
      <c r="F61" s="211">
        <f t="shared" si="9"/>
        <v>0</v>
      </c>
      <c r="G61" s="211">
        <f t="shared" si="9"/>
        <v>0</v>
      </c>
      <c r="H61" s="211">
        <f t="shared" si="9"/>
        <v>0</v>
      </c>
      <c r="I61" s="211">
        <f t="shared" si="9"/>
        <v>0</v>
      </c>
      <c r="J61" s="211">
        <f t="shared" si="9"/>
        <v>0</v>
      </c>
      <c r="K61" s="211">
        <f t="shared" si="9"/>
        <v>0</v>
      </c>
      <c r="L61" s="211">
        <f t="shared" si="9"/>
        <v>0</v>
      </c>
      <c r="M61" s="211">
        <f t="shared" si="9"/>
        <v>0</v>
      </c>
      <c r="N61" s="211">
        <f t="shared" si="9"/>
        <v>0</v>
      </c>
      <c r="O61" s="211">
        <f t="shared" si="9"/>
        <v>0</v>
      </c>
      <c r="P61" s="211">
        <f t="shared" si="9"/>
        <v>0</v>
      </c>
      <c r="Q61" s="211">
        <f t="shared" si="9"/>
        <v>0</v>
      </c>
      <c r="R61" s="211">
        <f t="shared" si="9"/>
        <v>0</v>
      </c>
      <c r="S61" s="211">
        <f t="shared" si="9"/>
        <v>0</v>
      </c>
      <c r="T61" s="211">
        <f t="shared" si="9"/>
        <v>0</v>
      </c>
      <c r="U61" s="211">
        <f t="shared" si="9"/>
        <v>0</v>
      </c>
      <c r="V61" s="211">
        <f t="shared" si="9"/>
        <v>0</v>
      </c>
      <c r="W61" s="211">
        <f t="shared" si="9"/>
        <v>0</v>
      </c>
      <c r="X61" s="211">
        <f t="shared" si="9"/>
        <v>0</v>
      </c>
      <c r="Y61" s="211">
        <f t="shared" si="9"/>
        <v>0</v>
      </c>
      <c r="Z61" s="211">
        <f t="shared" si="9"/>
        <v>0</v>
      </c>
      <c r="AA61" s="211">
        <f t="shared" si="9"/>
        <v>0</v>
      </c>
      <c r="AB61" s="211">
        <f t="shared" si="9"/>
        <v>0</v>
      </c>
      <c r="AC61" s="211">
        <f t="shared" si="9"/>
        <v>0</v>
      </c>
      <c r="AD61" s="211">
        <f t="shared" si="9"/>
        <v>0</v>
      </c>
      <c r="AE61" s="211">
        <f t="shared" si="9"/>
        <v>0</v>
      </c>
      <c r="AF61" s="211">
        <f t="shared" si="9"/>
        <v>0</v>
      </c>
      <c r="AG61" s="211">
        <f t="shared" si="9"/>
        <v>0</v>
      </c>
      <c r="AH61" s="211">
        <f t="shared" si="9"/>
        <v>0</v>
      </c>
      <c r="AI61" s="211">
        <f t="shared" si="9"/>
        <v>0</v>
      </c>
      <c r="AJ61" s="211">
        <f t="shared" si="9"/>
        <v>0</v>
      </c>
      <c r="AK61" s="211">
        <f t="shared" si="9"/>
        <v>0</v>
      </c>
      <c r="AL61" s="211">
        <f t="shared" si="9"/>
        <v>0</v>
      </c>
      <c r="AM61" s="211">
        <f t="shared" si="9"/>
        <v>0</v>
      </c>
      <c r="AN61" s="211">
        <f t="shared" si="9"/>
        <v>0</v>
      </c>
      <c r="AO61" s="211">
        <f t="shared" si="9"/>
        <v>0</v>
      </c>
      <c r="AP61" s="211">
        <f t="shared" si="9"/>
        <v>0</v>
      </c>
      <c r="AQ61" s="211">
        <f t="shared" si="9"/>
        <v>0</v>
      </c>
      <c r="AR61" s="211">
        <f t="shared" si="9"/>
        <v>0</v>
      </c>
      <c r="AS61" s="211">
        <f t="shared" si="9"/>
        <v>0</v>
      </c>
      <c r="AT61" s="211">
        <f t="shared" si="9"/>
        <v>0</v>
      </c>
      <c r="AU61" s="211">
        <f t="shared" si="9"/>
        <v>0</v>
      </c>
      <c r="AV61" s="211">
        <f t="shared" si="9"/>
        <v>0</v>
      </c>
      <c r="AW61" s="211">
        <f t="shared" si="9"/>
        <v>0</v>
      </c>
      <c r="AX61" s="211">
        <f t="shared" si="9"/>
        <v>0</v>
      </c>
      <c r="AY61" s="211">
        <f t="shared" si="9"/>
        <v>0</v>
      </c>
      <c r="AZ61" s="211">
        <f t="shared" si="9"/>
        <v>0</v>
      </c>
      <c r="BA61" s="211">
        <f t="shared" si="9"/>
        <v>0</v>
      </c>
      <c r="BB61" s="211">
        <f t="shared" si="9"/>
        <v>0</v>
      </c>
      <c r="BC61" s="211">
        <f t="shared" si="9"/>
        <v>0</v>
      </c>
      <c r="BD61" s="211">
        <f t="shared" si="9"/>
        <v>0</v>
      </c>
      <c r="BE61" s="211">
        <f t="shared" si="9"/>
        <v>0</v>
      </c>
      <c r="BF61" s="211">
        <f t="shared" si="9"/>
        <v>0</v>
      </c>
      <c r="BG61" s="211">
        <f t="shared" si="9"/>
        <v>0</v>
      </c>
      <c r="BH61" s="211">
        <f t="shared" si="9"/>
        <v>0</v>
      </c>
      <c r="BI61" s="211">
        <f t="shared" si="9"/>
        <v>0</v>
      </c>
      <c r="BJ61" s="211">
        <f t="shared" si="9"/>
        <v>0</v>
      </c>
      <c r="BK61" s="211">
        <f t="shared" si="9"/>
        <v>0</v>
      </c>
      <c r="BL61" s="211">
        <f t="shared" si="9"/>
        <v>0</v>
      </c>
      <c r="BM61" s="204"/>
      <c r="BN61" s="211">
        <f>SUM(C61:BM61)</f>
        <v>0</v>
      </c>
      <c r="BO61" s="196"/>
      <c r="BP61" s="196"/>
      <c r="BQ61" s="196"/>
      <c r="BR61" s="196"/>
      <c r="BS61" s="196"/>
    </row>
    <row r="62" spans="1:71" ht="18.95" customHeight="1" thickBot="1">
      <c r="A62" s="284"/>
      <c r="B62" s="9" t="s">
        <v>1341</v>
      </c>
      <c r="C62" s="211">
        <f t="shared" ref="C62:AH62" si="10">SUM(C57:C61)</f>
        <v>0</v>
      </c>
      <c r="D62" s="211">
        <f t="shared" si="10"/>
        <v>0</v>
      </c>
      <c r="E62" s="211">
        <f t="shared" si="10"/>
        <v>0</v>
      </c>
      <c r="F62" s="211">
        <f t="shared" si="10"/>
        <v>0</v>
      </c>
      <c r="G62" s="211">
        <f t="shared" si="10"/>
        <v>0</v>
      </c>
      <c r="H62" s="211">
        <f t="shared" si="10"/>
        <v>0</v>
      </c>
      <c r="I62" s="211">
        <f t="shared" si="10"/>
        <v>0</v>
      </c>
      <c r="J62" s="211">
        <f t="shared" si="10"/>
        <v>0</v>
      </c>
      <c r="K62" s="211">
        <f t="shared" si="10"/>
        <v>0</v>
      </c>
      <c r="L62" s="211">
        <f t="shared" si="10"/>
        <v>0</v>
      </c>
      <c r="M62" s="211">
        <f t="shared" si="10"/>
        <v>0</v>
      </c>
      <c r="N62" s="211">
        <f t="shared" si="10"/>
        <v>0</v>
      </c>
      <c r="O62" s="211">
        <f t="shared" si="10"/>
        <v>0</v>
      </c>
      <c r="P62" s="211">
        <f t="shared" si="10"/>
        <v>0</v>
      </c>
      <c r="Q62" s="211">
        <f t="shared" si="10"/>
        <v>0</v>
      </c>
      <c r="R62" s="211">
        <f t="shared" si="10"/>
        <v>0</v>
      </c>
      <c r="S62" s="211">
        <f t="shared" si="10"/>
        <v>0</v>
      </c>
      <c r="T62" s="211">
        <f t="shared" si="10"/>
        <v>0</v>
      </c>
      <c r="U62" s="211">
        <f t="shared" si="10"/>
        <v>0</v>
      </c>
      <c r="V62" s="211">
        <f t="shared" si="10"/>
        <v>0</v>
      </c>
      <c r="W62" s="211">
        <f t="shared" si="10"/>
        <v>0</v>
      </c>
      <c r="X62" s="211">
        <f t="shared" si="10"/>
        <v>0</v>
      </c>
      <c r="Y62" s="211">
        <f t="shared" si="10"/>
        <v>0</v>
      </c>
      <c r="Z62" s="211">
        <f t="shared" si="10"/>
        <v>0</v>
      </c>
      <c r="AA62" s="211">
        <f t="shared" si="10"/>
        <v>0</v>
      </c>
      <c r="AB62" s="211">
        <f t="shared" si="10"/>
        <v>0</v>
      </c>
      <c r="AC62" s="211">
        <f t="shared" si="10"/>
        <v>0</v>
      </c>
      <c r="AD62" s="211">
        <f t="shared" si="10"/>
        <v>0</v>
      </c>
      <c r="AE62" s="211">
        <f t="shared" si="10"/>
        <v>0</v>
      </c>
      <c r="AF62" s="211">
        <f t="shared" si="10"/>
        <v>0</v>
      </c>
      <c r="AG62" s="211">
        <f t="shared" si="10"/>
        <v>0</v>
      </c>
      <c r="AH62" s="211">
        <f t="shared" si="10"/>
        <v>0</v>
      </c>
      <c r="AI62" s="211">
        <f t="shared" ref="AI62:BN62" si="11">SUM(AI57:AI61)</f>
        <v>0</v>
      </c>
      <c r="AJ62" s="211">
        <f t="shared" si="11"/>
        <v>0</v>
      </c>
      <c r="AK62" s="211">
        <f t="shared" si="11"/>
        <v>0</v>
      </c>
      <c r="AL62" s="211">
        <f t="shared" si="11"/>
        <v>0</v>
      </c>
      <c r="AM62" s="211">
        <f t="shared" si="11"/>
        <v>0</v>
      </c>
      <c r="AN62" s="211">
        <f t="shared" si="11"/>
        <v>0</v>
      </c>
      <c r="AO62" s="211">
        <f t="shared" si="11"/>
        <v>0</v>
      </c>
      <c r="AP62" s="211">
        <f t="shared" si="11"/>
        <v>0</v>
      </c>
      <c r="AQ62" s="211">
        <f t="shared" si="11"/>
        <v>0</v>
      </c>
      <c r="AR62" s="211">
        <f t="shared" si="11"/>
        <v>0</v>
      </c>
      <c r="AS62" s="211">
        <f t="shared" si="11"/>
        <v>0</v>
      </c>
      <c r="AT62" s="211">
        <f t="shared" si="11"/>
        <v>0</v>
      </c>
      <c r="AU62" s="211">
        <f t="shared" si="11"/>
        <v>0</v>
      </c>
      <c r="AV62" s="211">
        <f t="shared" si="11"/>
        <v>0</v>
      </c>
      <c r="AW62" s="211">
        <f t="shared" si="11"/>
        <v>0</v>
      </c>
      <c r="AX62" s="211">
        <f t="shared" si="11"/>
        <v>0</v>
      </c>
      <c r="AY62" s="211">
        <f t="shared" si="11"/>
        <v>0</v>
      </c>
      <c r="AZ62" s="211">
        <f t="shared" si="11"/>
        <v>0</v>
      </c>
      <c r="BA62" s="211">
        <f t="shared" si="11"/>
        <v>0</v>
      </c>
      <c r="BB62" s="211">
        <f t="shared" si="11"/>
        <v>0</v>
      </c>
      <c r="BC62" s="211">
        <f t="shared" si="11"/>
        <v>0</v>
      </c>
      <c r="BD62" s="211">
        <f t="shared" si="11"/>
        <v>0</v>
      </c>
      <c r="BE62" s="211">
        <f t="shared" si="11"/>
        <v>0</v>
      </c>
      <c r="BF62" s="211">
        <f t="shared" si="11"/>
        <v>0</v>
      </c>
      <c r="BG62" s="211">
        <f t="shared" si="11"/>
        <v>0</v>
      </c>
      <c r="BH62" s="211">
        <f t="shared" si="11"/>
        <v>0</v>
      </c>
      <c r="BI62" s="211">
        <f t="shared" si="11"/>
        <v>0</v>
      </c>
      <c r="BJ62" s="211">
        <f t="shared" si="11"/>
        <v>0</v>
      </c>
      <c r="BK62" s="211">
        <f t="shared" si="11"/>
        <v>0</v>
      </c>
      <c r="BL62" s="211">
        <f t="shared" si="11"/>
        <v>0</v>
      </c>
      <c r="BM62" s="211">
        <f t="shared" si="11"/>
        <v>0</v>
      </c>
      <c r="BN62" s="211">
        <f t="shared" si="11"/>
        <v>0</v>
      </c>
      <c r="BO62" s="196"/>
      <c r="BP62" s="196"/>
      <c r="BQ62" s="196"/>
      <c r="BR62" s="196"/>
      <c r="BS62" s="196"/>
    </row>
    <row r="63" spans="1:71" ht="36" customHeight="1" thickBot="1">
      <c r="A63" s="284"/>
      <c r="B63" s="452" t="s">
        <v>1342</v>
      </c>
      <c r="C63" s="213">
        <f>+C49+C62+C54</f>
        <v>0</v>
      </c>
      <c r="D63" s="213">
        <f t="shared" ref="D63:BL63" si="12">+D49+D62+D54</f>
        <v>0</v>
      </c>
      <c r="E63" s="213">
        <f t="shared" si="12"/>
        <v>0</v>
      </c>
      <c r="F63" s="213">
        <f t="shared" si="12"/>
        <v>0</v>
      </c>
      <c r="G63" s="213">
        <f t="shared" si="12"/>
        <v>0</v>
      </c>
      <c r="H63" s="213">
        <f t="shared" si="12"/>
        <v>0</v>
      </c>
      <c r="I63" s="213">
        <f t="shared" si="12"/>
        <v>0</v>
      </c>
      <c r="J63" s="213">
        <f t="shared" si="12"/>
        <v>0</v>
      </c>
      <c r="K63" s="213">
        <f t="shared" si="12"/>
        <v>0</v>
      </c>
      <c r="L63" s="213">
        <f t="shared" si="12"/>
        <v>0</v>
      </c>
      <c r="M63" s="213">
        <f t="shared" si="12"/>
        <v>0</v>
      </c>
      <c r="N63" s="213">
        <f t="shared" si="12"/>
        <v>0</v>
      </c>
      <c r="O63" s="213">
        <f t="shared" si="12"/>
        <v>0</v>
      </c>
      <c r="P63" s="213">
        <f t="shared" si="12"/>
        <v>0</v>
      </c>
      <c r="Q63" s="213">
        <f t="shared" si="12"/>
        <v>0</v>
      </c>
      <c r="R63" s="213">
        <f t="shared" si="12"/>
        <v>0</v>
      </c>
      <c r="S63" s="213">
        <f t="shared" si="12"/>
        <v>0</v>
      </c>
      <c r="T63" s="213">
        <f t="shared" si="12"/>
        <v>0</v>
      </c>
      <c r="U63" s="213">
        <f t="shared" si="12"/>
        <v>0</v>
      </c>
      <c r="V63" s="213">
        <f t="shared" si="12"/>
        <v>0</v>
      </c>
      <c r="W63" s="213">
        <f t="shared" si="12"/>
        <v>0</v>
      </c>
      <c r="X63" s="213">
        <f t="shared" si="12"/>
        <v>0</v>
      </c>
      <c r="Y63" s="213">
        <f t="shared" si="12"/>
        <v>0</v>
      </c>
      <c r="Z63" s="213">
        <f t="shared" si="12"/>
        <v>0</v>
      </c>
      <c r="AA63" s="213">
        <f t="shared" si="12"/>
        <v>0</v>
      </c>
      <c r="AB63" s="213">
        <f t="shared" si="12"/>
        <v>0</v>
      </c>
      <c r="AC63" s="213">
        <f t="shared" si="12"/>
        <v>0</v>
      </c>
      <c r="AD63" s="213">
        <f t="shared" si="12"/>
        <v>0</v>
      </c>
      <c r="AE63" s="213">
        <f t="shared" si="12"/>
        <v>0</v>
      </c>
      <c r="AF63" s="213">
        <f t="shared" si="12"/>
        <v>0</v>
      </c>
      <c r="AG63" s="213">
        <f t="shared" si="12"/>
        <v>0</v>
      </c>
      <c r="AH63" s="213">
        <f t="shared" si="12"/>
        <v>0</v>
      </c>
      <c r="AI63" s="213">
        <f t="shared" si="12"/>
        <v>0</v>
      </c>
      <c r="AJ63" s="213">
        <f t="shared" si="12"/>
        <v>0</v>
      </c>
      <c r="AK63" s="213">
        <f t="shared" si="12"/>
        <v>0</v>
      </c>
      <c r="AL63" s="213">
        <f t="shared" si="12"/>
        <v>0</v>
      </c>
      <c r="AM63" s="213">
        <f t="shared" si="12"/>
        <v>0</v>
      </c>
      <c r="AN63" s="213">
        <f t="shared" si="12"/>
        <v>0</v>
      </c>
      <c r="AO63" s="213">
        <f t="shared" si="12"/>
        <v>0</v>
      </c>
      <c r="AP63" s="213">
        <f t="shared" si="12"/>
        <v>0</v>
      </c>
      <c r="AQ63" s="213">
        <f t="shared" si="12"/>
        <v>0</v>
      </c>
      <c r="AR63" s="213">
        <f t="shared" si="12"/>
        <v>0</v>
      </c>
      <c r="AS63" s="213">
        <f t="shared" si="12"/>
        <v>0</v>
      </c>
      <c r="AT63" s="213">
        <f t="shared" si="12"/>
        <v>0</v>
      </c>
      <c r="AU63" s="213">
        <f t="shared" si="12"/>
        <v>0</v>
      </c>
      <c r="AV63" s="213">
        <f t="shared" si="12"/>
        <v>0</v>
      </c>
      <c r="AW63" s="213">
        <f t="shared" si="12"/>
        <v>0</v>
      </c>
      <c r="AX63" s="213">
        <f t="shared" si="12"/>
        <v>0</v>
      </c>
      <c r="AY63" s="213">
        <f t="shared" si="12"/>
        <v>0</v>
      </c>
      <c r="AZ63" s="213">
        <f t="shared" si="12"/>
        <v>0</v>
      </c>
      <c r="BA63" s="213">
        <f t="shared" si="12"/>
        <v>0</v>
      </c>
      <c r="BB63" s="213">
        <f t="shared" si="12"/>
        <v>0</v>
      </c>
      <c r="BC63" s="213">
        <f t="shared" si="12"/>
        <v>0</v>
      </c>
      <c r="BD63" s="213">
        <f t="shared" si="12"/>
        <v>0</v>
      </c>
      <c r="BE63" s="213">
        <f t="shared" si="12"/>
        <v>0</v>
      </c>
      <c r="BF63" s="213">
        <f t="shared" si="12"/>
        <v>0</v>
      </c>
      <c r="BG63" s="213">
        <f t="shared" si="12"/>
        <v>0</v>
      </c>
      <c r="BH63" s="213">
        <f t="shared" si="12"/>
        <v>0</v>
      </c>
      <c r="BI63" s="213">
        <f t="shared" si="12"/>
        <v>0</v>
      </c>
      <c r="BJ63" s="213">
        <f t="shared" si="12"/>
        <v>0</v>
      </c>
      <c r="BK63" s="213">
        <f t="shared" si="12"/>
        <v>0</v>
      </c>
      <c r="BL63" s="213">
        <f t="shared" si="12"/>
        <v>0</v>
      </c>
      <c r="BM63" s="213">
        <f>+BM49+BM62+BM54</f>
        <v>0</v>
      </c>
      <c r="BN63" s="213">
        <f>+BN49+BN62+BN54</f>
        <v>0</v>
      </c>
      <c r="BO63" s="196"/>
      <c r="BP63" s="196"/>
      <c r="BQ63" s="196"/>
      <c r="BR63" s="196"/>
      <c r="BS63" s="196"/>
    </row>
    <row r="64" spans="1:71" ht="16.5" thickTop="1">
      <c r="A64" s="225"/>
      <c r="B64" s="196"/>
      <c r="C64" s="278" t="s">
        <v>3353</v>
      </c>
      <c r="D64" s="196"/>
      <c r="E64" s="196"/>
      <c r="F64" s="196"/>
      <c r="G64" s="278" t="s">
        <v>3354</v>
      </c>
      <c r="H64" s="196"/>
      <c r="I64" s="196"/>
      <c r="J64" s="196"/>
      <c r="K64" s="278" t="s">
        <v>3355</v>
      </c>
      <c r="L64" s="196"/>
      <c r="M64" s="196"/>
      <c r="N64" s="196"/>
      <c r="O64" s="278" t="s">
        <v>3356</v>
      </c>
      <c r="P64" s="196"/>
      <c r="Q64" s="196"/>
      <c r="R64" s="196"/>
      <c r="S64" s="278" t="s">
        <v>3357</v>
      </c>
      <c r="T64" s="196"/>
      <c r="U64" s="196"/>
      <c r="V64" s="196"/>
      <c r="W64" s="278" t="s">
        <v>3358</v>
      </c>
      <c r="X64" s="196"/>
      <c r="Y64" s="196"/>
      <c r="Z64" s="196"/>
      <c r="AA64" s="278" t="s">
        <v>3359</v>
      </c>
      <c r="AB64" s="196"/>
      <c r="AC64" s="196"/>
      <c r="AD64" s="196"/>
      <c r="AE64" s="278" t="s">
        <v>3360</v>
      </c>
      <c r="AF64" s="196"/>
      <c r="AG64" s="196"/>
      <c r="AH64" s="196"/>
      <c r="AI64" s="278" t="s">
        <v>3361</v>
      </c>
      <c r="AJ64" s="283"/>
      <c r="AK64" s="283"/>
      <c r="AL64" s="283"/>
      <c r="AM64" s="278" t="s">
        <v>3362</v>
      </c>
      <c r="AN64" s="283"/>
      <c r="AO64" s="283"/>
      <c r="AP64" s="283"/>
      <c r="AQ64" s="278" t="s">
        <v>3363</v>
      </c>
      <c r="AR64" s="283"/>
      <c r="AS64" s="283"/>
      <c r="AT64" s="283"/>
      <c r="AU64" s="278" t="s">
        <v>3364</v>
      </c>
      <c r="AV64" s="283"/>
      <c r="AW64" s="283"/>
      <c r="AX64" s="283"/>
      <c r="AY64" s="278" t="s">
        <v>3365</v>
      </c>
      <c r="AZ64" s="215"/>
      <c r="BA64" s="215"/>
      <c r="BB64" s="215"/>
      <c r="BC64" s="278" t="s">
        <v>3366</v>
      </c>
      <c r="BD64" s="215"/>
      <c r="BE64" s="215"/>
      <c r="BF64" s="215"/>
      <c r="BG64" s="278" t="s">
        <v>3367</v>
      </c>
      <c r="BH64" s="215"/>
      <c r="BI64" s="215"/>
      <c r="BJ64" s="215"/>
      <c r="BK64" s="278" t="s">
        <v>3368</v>
      </c>
      <c r="BL64" s="215"/>
      <c r="BM64" s="215"/>
      <c r="BN64" s="215"/>
      <c r="BO64" s="196"/>
      <c r="BP64" s="196"/>
      <c r="BQ64" s="196"/>
      <c r="BR64" s="196"/>
      <c r="BS64" s="196"/>
    </row>
    <row r="65" spans="1:71" ht="15">
      <c r="A65" s="225"/>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row>
    <row r="66" spans="1:71" ht="1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row>
    <row r="67" spans="1:71" ht="1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row>
    <row r="68" spans="1:71" ht="1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row>
    <row r="69" spans="1:71" ht="1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row>
    <row r="70" spans="1:71" ht="1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row>
    <row r="71" spans="1:71" ht="1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row>
    <row r="72" spans="1:71" ht="1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row>
    <row r="73" spans="1:71" ht="1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row>
    <row r="74" spans="1:71" ht="1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row>
    <row r="75" spans="1:71" ht="1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row>
    <row r="76" spans="1:71" ht="1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row>
    <row r="77" spans="1:71" ht="1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row>
    <row r="78" spans="1:71" ht="1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row>
    <row r="79" spans="1:71" ht="1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row>
    <row r="80" spans="1:71" ht="1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row>
    <row r="81" spans="1:71" ht="1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row>
    <row r="82" spans="1:71" ht="1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row>
    <row r="83" spans="1:71" ht="1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row>
    <row r="84" spans="1:71" ht="1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row>
    <row r="85" spans="1:71" ht="1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row>
    <row r="86" spans="1:71" ht="1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row>
    <row r="87" spans="1:71" ht="1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row>
    <row r="88" spans="1:71" ht="1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row>
    <row r="89" spans="1:71" ht="1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row>
    <row r="90" spans="1:71" ht="1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row>
    <row r="91" spans="1:71" ht="1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row>
    <row r="92" spans="1:71" ht="1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row>
    <row r="93" spans="1:71" ht="1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row>
    <row r="94" spans="1:71" ht="1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row>
    <row r="95" spans="1:71" ht="1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row>
    <row r="96" spans="1:71" ht="1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row>
    <row r="97" spans="1:71" ht="1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row>
    <row r="98" spans="1:71" ht="1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row>
    <row r="99" spans="1:71" ht="1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row>
    <row r="100" spans="1:71" ht="1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row>
    <row r="101" spans="1:71" ht="1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row>
    <row r="102" spans="1:71" ht="1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row>
    <row r="103" spans="1:71" ht="1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row>
    <row r="104" spans="1:71" ht="1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row>
    <row r="105" spans="1:71" ht="1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row>
    <row r="106" spans="1:71" ht="1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row>
    <row r="107" spans="1:71" ht="1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row>
    <row r="108" spans="1:71" ht="1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row>
    <row r="109" spans="1:71" ht="1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row>
    <row r="110" spans="1:71" ht="1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row>
    <row r="111" spans="1:71" ht="1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row>
    <row r="112" spans="1:71" ht="1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row>
    <row r="113" spans="1:71" ht="1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row>
    <row r="114" spans="1:71" ht="1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row>
    <row r="115" spans="1:71" ht="1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row>
    <row r="116" spans="1:71" ht="1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row>
    <row r="117" spans="1:71" ht="1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row>
    <row r="118" spans="1:71" ht="1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row>
    <row r="119" spans="1:71" ht="1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row>
    <row r="120" spans="1:71" ht="1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row>
    <row r="121" spans="1:71" ht="1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row>
    <row r="122" spans="1:71" ht="1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row>
    <row r="123" spans="1:71" ht="1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row>
    <row r="124" spans="1:71" ht="1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row>
    <row r="125" spans="1:71" ht="1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row>
  </sheetData>
  <sheetProtection algorithmName="SHA-512" hashValue="cVZaY5EFQcsbcBp4UPsq1AO2rWlYt/llqcMqzx5jkyXmBepgP99Ob2t8F3YNAMunJkMeuE4MO5gNouvz+ZPs8A==" saltValue="SJW1z5UaWWhFvgAlR4Qj1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3">
    <mergeCell ref="BK4:BK6"/>
    <mergeCell ref="BL4:BL6"/>
    <mergeCell ref="BE4:BE6"/>
    <mergeCell ref="BF4:BF6"/>
    <mergeCell ref="BG4:BG6"/>
    <mergeCell ref="BH4:BH6"/>
    <mergeCell ref="BI4:BI6"/>
    <mergeCell ref="BJ4:BJ6"/>
    <mergeCell ref="BD4:BD6"/>
    <mergeCell ref="AS4:AS6"/>
    <mergeCell ref="AT4:AT6"/>
    <mergeCell ref="AU4:AU6"/>
    <mergeCell ref="AV4:AV6"/>
    <mergeCell ref="AW4:AW6"/>
    <mergeCell ref="AX4:AX6"/>
    <mergeCell ref="AY4:AY6"/>
    <mergeCell ref="AZ4:AZ6"/>
    <mergeCell ref="BA4:BA6"/>
    <mergeCell ref="BB4:BB6"/>
    <mergeCell ref="BC4:BC6"/>
    <mergeCell ref="AR4:AR6"/>
    <mergeCell ref="AG4:AG6"/>
    <mergeCell ref="AH4:AH6"/>
    <mergeCell ref="AI4:AI6"/>
    <mergeCell ref="AJ4:AJ6"/>
    <mergeCell ref="AK4:AK6"/>
    <mergeCell ref="AL4:AL6"/>
    <mergeCell ref="AM4:AM6"/>
    <mergeCell ref="AN4:AN6"/>
    <mergeCell ref="AO4:AO6"/>
    <mergeCell ref="AP4:AP6"/>
    <mergeCell ref="AQ4:AQ6"/>
    <mergeCell ref="AB4:AB6"/>
    <mergeCell ref="AC4:AC6"/>
    <mergeCell ref="AD4:AD6"/>
    <mergeCell ref="AF4:AF6"/>
    <mergeCell ref="AE4:AE6"/>
    <mergeCell ref="V4:V6"/>
    <mergeCell ref="W4:W6"/>
    <mergeCell ref="X4:X6"/>
    <mergeCell ref="Y4:Y6"/>
    <mergeCell ref="AA4:AA6"/>
    <mergeCell ref="Q4:Q6"/>
    <mergeCell ref="R4:R6"/>
    <mergeCell ref="S4:S6"/>
    <mergeCell ref="T4:T6"/>
    <mergeCell ref="U4:U6"/>
    <mergeCell ref="BM4:BM6"/>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pageSetUpPr fitToPage="1"/>
  </sheetPr>
  <dimension ref="A1:LE128"/>
  <sheetViews>
    <sheetView zoomScale="85" zoomScaleNormal="85" workbookViewId="0">
      <pane xSplit="2" ySplit="10" topLeftCell="C11" activePane="bottomRight" state="frozen"/>
      <selection pane="topRight" activeCell="C1" sqref="C1"/>
      <selection pane="bottomLeft" activeCell="A11" sqref="A11"/>
      <selection pane="bottomRight" activeCell="C12" sqref="C12"/>
    </sheetView>
  </sheetViews>
  <sheetFormatPr defaultColWidth="8.85546875" defaultRowHeight="12.75"/>
  <cols>
    <col min="1" max="1" width="13.7109375" style="194" customWidth="1"/>
    <col min="2" max="2" width="45.7109375" style="194" customWidth="1"/>
    <col min="3" max="317" width="16.7109375" style="194" customWidth="1"/>
    <col min="318" max="16384" width="8.85546875" style="194"/>
  </cols>
  <sheetData>
    <row r="1" spans="1:317">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row>
    <row r="2" spans="1:317" ht="15.75">
      <c r="A2" s="2"/>
      <c r="B2" s="2"/>
      <c r="C2" s="1702" t="str">
        <f>'BS-NONMAJOR SP. REVENUE(59) '!C3</f>
        <v>FUND#</v>
      </c>
      <c r="D2" s="1702"/>
      <c r="E2" s="1702"/>
      <c r="F2" s="1702"/>
      <c r="G2" s="1702"/>
      <c r="H2" s="1702" t="str">
        <f>'BS-NONMAJOR SP. REVENUE(59) '!D3</f>
        <v>FUND#</v>
      </c>
      <c r="I2" s="1702"/>
      <c r="J2" s="1702"/>
      <c r="K2" s="1702"/>
      <c r="L2" s="1702"/>
      <c r="M2" s="1702" t="str">
        <f>'BS-NONMAJOR SP. REVENUE(59) '!E3</f>
        <v>FUND#</v>
      </c>
      <c r="N2" s="1702"/>
      <c r="O2" s="1702"/>
      <c r="P2" s="1702"/>
      <c r="Q2" s="1702"/>
      <c r="R2" s="1702" t="str">
        <f>'BS-NONMAJOR SP. REVENUE(59) '!F3</f>
        <v>FUND#</v>
      </c>
      <c r="S2" s="1702"/>
      <c r="T2" s="1702"/>
      <c r="U2" s="1702"/>
      <c r="V2" s="1702"/>
      <c r="W2" s="1702" t="str">
        <f>'BS-NONMAJOR SP. REVENUE(59) '!G3</f>
        <v>FUND#</v>
      </c>
      <c r="X2" s="1702"/>
      <c r="Y2" s="1702"/>
      <c r="Z2" s="1702"/>
      <c r="AA2" s="1702"/>
      <c r="AB2" s="1702" t="str">
        <f>'BS-NONMAJOR SP. REVENUE(59) '!H3</f>
        <v>FUND#</v>
      </c>
      <c r="AC2" s="1702"/>
      <c r="AD2" s="1702"/>
      <c r="AE2" s="1702"/>
      <c r="AF2" s="1702"/>
      <c r="AG2" s="1160" t="str">
        <f>'BS-NONMAJOR SP. REVENUE(59) '!I3</f>
        <v>FUND#</v>
      </c>
      <c r="AH2" s="1160"/>
      <c r="AI2" s="1160"/>
      <c r="AJ2" s="1160"/>
      <c r="AK2" s="1161"/>
      <c r="AL2" s="1160" t="str">
        <f>'BS-NONMAJOR SP. REVENUE(59) '!J3</f>
        <v>FUND#</v>
      </c>
      <c r="AM2" s="1160"/>
      <c r="AN2" s="1160"/>
      <c r="AO2" s="1160"/>
      <c r="AP2" s="1161"/>
      <c r="AQ2" s="1160" t="str">
        <f>'BS-NONMAJOR SP. REVENUE(59) '!K3</f>
        <v>FUND#</v>
      </c>
      <c r="AR2" s="1160"/>
      <c r="AS2" s="1160"/>
      <c r="AT2" s="1160"/>
      <c r="AU2" s="1161"/>
      <c r="AV2" s="1160" t="str">
        <f>'BS-NONMAJOR SP. REVENUE(59) '!L3</f>
        <v>FUND#</v>
      </c>
      <c r="AW2" s="1160"/>
      <c r="AX2" s="1160"/>
      <c r="AY2" s="1160"/>
      <c r="AZ2" s="1161"/>
      <c r="BA2" s="1160" t="str">
        <f>'BS-NONMAJOR SP. REVENUE(59) '!M3</f>
        <v>FUND#</v>
      </c>
      <c r="BB2" s="1160"/>
      <c r="BC2" s="1160"/>
      <c r="BD2" s="1160"/>
      <c r="BE2" s="1161"/>
      <c r="BF2" s="1160" t="str">
        <f>'BS-NONMAJOR SP. REVENUE(59) '!N3</f>
        <v>FUND#</v>
      </c>
      <c r="BG2" s="1160"/>
      <c r="BH2" s="1160"/>
      <c r="BI2" s="1160"/>
      <c r="BJ2" s="1161"/>
      <c r="BK2" s="1160" t="str">
        <f>'BS-NONMAJOR SP. REVENUE(59) '!O3</f>
        <v>FUND#</v>
      </c>
      <c r="BL2" s="1160"/>
      <c r="BM2" s="1160"/>
      <c r="BN2" s="1160"/>
      <c r="BO2" s="1161"/>
      <c r="BP2" s="1160" t="str">
        <f>'BS-NONMAJOR SP. REVENUE(59) '!P3</f>
        <v>FUND#</v>
      </c>
      <c r="BQ2" s="1160"/>
      <c r="BR2" s="1160"/>
      <c r="BS2" s="1160"/>
      <c r="BT2" s="1161"/>
      <c r="BU2" s="1160" t="str">
        <f>'BS-NONMAJOR SP. REVENUE(59) '!Q3</f>
        <v>FUND#</v>
      </c>
      <c r="BV2" s="1160"/>
      <c r="BW2" s="1160"/>
      <c r="BX2" s="1160"/>
      <c r="BY2" s="1161"/>
      <c r="BZ2" s="1160" t="str">
        <f>'BS-NONMAJOR SP. REVENUE(59) '!R3</f>
        <v>FUND#</v>
      </c>
      <c r="CA2" s="1160"/>
      <c r="CB2" s="1160"/>
      <c r="CC2" s="1160"/>
      <c r="CD2" s="1161"/>
      <c r="CE2" s="1160" t="str">
        <f>'BS-NONMAJOR SP. REVENUE(59) '!S3</f>
        <v>FUND#</v>
      </c>
      <c r="CF2" s="1160"/>
      <c r="CG2" s="1160"/>
      <c r="CH2" s="1160"/>
      <c r="CI2" s="1161"/>
      <c r="CJ2" s="1160" t="str">
        <f>'BS-NONMAJOR SP. REVENUE(59) '!T3</f>
        <v>FUND#</v>
      </c>
      <c r="CK2" s="1160"/>
      <c r="CL2" s="1160"/>
      <c r="CM2" s="1160"/>
      <c r="CN2" s="1161"/>
      <c r="CO2" s="1160" t="str">
        <f>'BS-NONMAJOR SP. REVENUE(59) '!U3</f>
        <v>FUND#</v>
      </c>
      <c r="CP2" s="1160"/>
      <c r="CQ2" s="1160"/>
      <c r="CR2" s="1160"/>
      <c r="CS2" s="1161"/>
      <c r="CT2" s="1160" t="str">
        <f>'BS-NONMAJOR SP. REVENUE(59) '!V3</f>
        <v>FUND#</v>
      </c>
      <c r="CU2" s="1160"/>
      <c r="CV2" s="1160"/>
      <c r="CW2" s="1160"/>
      <c r="CX2" s="1161"/>
      <c r="CY2" s="1160" t="str">
        <f>'BS-NONMAJOR SP. REVENUE(59) '!W3</f>
        <v>FUND#</v>
      </c>
      <c r="CZ2" s="1160"/>
      <c r="DA2" s="1160"/>
      <c r="DB2" s="1160"/>
      <c r="DC2" s="1161"/>
      <c r="DD2" s="1160" t="str">
        <f>'BS-NONMAJOR SP. REVENUE(59) '!X3</f>
        <v>FUND#</v>
      </c>
      <c r="DE2" s="1160"/>
      <c r="DF2" s="1160"/>
      <c r="DG2" s="1160"/>
      <c r="DH2" s="1161"/>
      <c r="DI2" s="1160" t="str">
        <f>'BS-NONMAJOR SP. REVENUE(59) '!Y3</f>
        <v>FUND#</v>
      </c>
      <c r="DJ2" s="1160"/>
      <c r="DK2" s="1160"/>
      <c r="DL2" s="1160"/>
      <c r="DM2" s="1161"/>
      <c r="DN2" s="1160" t="str">
        <f>'BS-NONMAJOR SP. REVENUE(59) '!Z3</f>
        <v>FUND#</v>
      </c>
      <c r="DO2" s="1160"/>
      <c r="DP2" s="1160"/>
      <c r="DQ2" s="1160"/>
      <c r="DR2" s="1161"/>
      <c r="DS2" s="1160" t="str">
        <f>'BS-NONMAJOR SP. REVENUE(59) '!AA3</f>
        <v>FUND#</v>
      </c>
      <c r="DT2" s="1160"/>
      <c r="DU2" s="1160"/>
      <c r="DV2" s="1160"/>
      <c r="DW2" s="1161"/>
      <c r="DX2" s="1160" t="str">
        <f>'BS-NONMAJOR SP. REVENUE(59) '!AB3</f>
        <v>FUND#</v>
      </c>
      <c r="DY2" s="1160"/>
      <c r="DZ2" s="1160"/>
      <c r="EA2" s="1160"/>
      <c r="EB2" s="1161"/>
      <c r="EC2" s="1160" t="str">
        <f>'BS-NONMAJOR SP. REVENUE(59) '!AC3</f>
        <v>FUND#</v>
      </c>
      <c r="ED2" s="1160"/>
      <c r="EE2" s="1160"/>
      <c r="EF2" s="1160"/>
      <c r="EG2" s="1161"/>
      <c r="EH2" s="1160" t="str">
        <f>'BS-NONMAJOR SP. REVENUE(59) '!AD3</f>
        <v>FUND#</v>
      </c>
      <c r="EI2" s="1160"/>
      <c r="EJ2" s="1160"/>
      <c r="EK2" s="1160"/>
      <c r="EL2" s="1161"/>
      <c r="EM2" s="1160" t="str">
        <f>'BS-NONMAJOR SP. REVENUE(59) '!AE3</f>
        <v>FUND#</v>
      </c>
      <c r="EN2" s="1160"/>
      <c r="EO2" s="1160"/>
      <c r="EP2" s="1160"/>
      <c r="EQ2" s="1161"/>
      <c r="ER2" s="1160" t="str">
        <f>'BS-NONMAJOR SP. REVENUE(59) '!AF3</f>
        <v>FUND#</v>
      </c>
      <c r="ES2" s="1160"/>
      <c r="ET2" s="1160"/>
      <c r="EU2" s="1160"/>
      <c r="EV2" s="1161"/>
      <c r="EW2" s="1160" t="str">
        <f>'BS-NONMAJOR SP. REVENUE(59) '!AG3</f>
        <v>FUND#</v>
      </c>
      <c r="EX2" s="1160"/>
      <c r="EY2" s="1160"/>
      <c r="EZ2" s="1160"/>
      <c r="FA2" s="1161"/>
      <c r="FB2" s="1160" t="str">
        <f>'BS-NONMAJOR SP. REVENUE(59) '!AH3</f>
        <v>FUND#</v>
      </c>
      <c r="FC2" s="1160"/>
      <c r="FD2" s="1160"/>
      <c r="FE2" s="1160"/>
      <c r="FF2" s="1161"/>
      <c r="FG2" s="1160" t="str">
        <f>'BS-NONMAJOR SP. REVENUE(59) '!AI3</f>
        <v>FUND#</v>
      </c>
      <c r="FH2" s="1160"/>
      <c r="FI2" s="1160"/>
      <c r="FJ2" s="1160"/>
      <c r="FK2" s="1161"/>
      <c r="FL2" s="1702" t="str">
        <f>'BS-NONMAJOR SP. REVENUE(59) '!AJ3</f>
        <v>FUND#</v>
      </c>
      <c r="FM2" s="1703"/>
      <c r="FN2" s="1703"/>
      <c r="FO2" s="1703"/>
      <c r="FP2" s="1703"/>
      <c r="FQ2" s="1702" t="str">
        <f>'BS-NONMAJOR SP. REVENUE(59) '!AK3</f>
        <v>FUND#</v>
      </c>
      <c r="FR2" s="1703"/>
      <c r="FS2" s="1703"/>
      <c r="FT2" s="1703"/>
      <c r="FU2" s="1703"/>
      <c r="FV2" s="1702" t="str">
        <f>'BS-NONMAJOR SP. REVENUE(59) '!AL3</f>
        <v>FUND#</v>
      </c>
      <c r="FW2" s="1703"/>
      <c r="FX2" s="1703"/>
      <c r="FY2" s="1703"/>
      <c r="FZ2" s="1703"/>
      <c r="GA2" s="1702" t="str">
        <f>'BS-NONMAJOR SP. REVENUE(59) '!AM3</f>
        <v>FUND#</v>
      </c>
      <c r="GB2" s="1703"/>
      <c r="GC2" s="1703"/>
      <c r="GD2" s="1703"/>
      <c r="GE2" s="1703"/>
      <c r="GF2" s="1702" t="str">
        <f>'BS-NONMAJOR SP. REVENUE(59) '!AN3</f>
        <v>FUND#</v>
      </c>
      <c r="GG2" s="1703"/>
      <c r="GH2" s="1703"/>
      <c r="GI2" s="1703"/>
      <c r="GJ2" s="1703"/>
      <c r="GK2" s="1702" t="str">
        <f>'BS-NONMAJOR SP. REVENUE(59) '!AO3</f>
        <v>FUND#</v>
      </c>
      <c r="GL2" s="1703"/>
      <c r="GM2" s="1703"/>
      <c r="GN2" s="1703"/>
      <c r="GO2" s="1703"/>
      <c r="GP2" s="1702" t="str">
        <f>'BS-NONMAJOR SP. REVENUE(59) '!AP3</f>
        <v>FUND#</v>
      </c>
      <c r="GQ2" s="1703"/>
      <c r="GR2" s="1703"/>
      <c r="GS2" s="1703"/>
      <c r="GT2" s="1703"/>
      <c r="GU2" s="1702" t="str">
        <f>'BS-NONMAJOR SP. REVENUE(59) '!AQ3</f>
        <v>FUND#</v>
      </c>
      <c r="GV2" s="1703"/>
      <c r="GW2" s="1703"/>
      <c r="GX2" s="1703"/>
      <c r="GY2" s="1703"/>
      <c r="GZ2" s="1702" t="str">
        <f>'BS-NONMAJOR SP. REVENUE(59) '!AR3</f>
        <v>FUND#</v>
      </c>
      <c r="HA2" s="1703"/>
      <c r="HB2" s="1703"/>
      <c r="HC2" s="1703"/>
      <c r="HD2" s="1703"/>
      <c r="HE2" s="1702" t="str">
        <f>'BS-NONMAJOR SP. REVENUE(59) '!AS3</f>
        <v>FUND#</v>
      </c>
      <c r="HF2" s="1703"/>
      <c r="HG2" s="1703"/>
      <c r="HH2" s="1703"/>
      <c r="HI2" s="1703"/>
      <c r="HJ2" s="1702" t="str">
        <f>'BS-NONMAJOR SP. REVENUE(59) '!AT3</f>
        <v>FUND#</v>
      </c>
      <c r="HK2" s="1703"/>
      <c r="HL2" s="1703"/>
      <c r="HM2" s="1703"/>
      <c r="HN2" s="1703"/>
      <c r="HO2" s="1702" t="str">
        <f>'BS-NONMAJOR SP. REVENUE(59) '!AU3</f>
        <v>FUND#</v>
      </c>
      <c r="HP2" s="1703"/>
      <c r="HQ2" s="1703"/>
      <c r="HR2" s="1703"/>
      <c r="HS2" s="1703"/>
      <c r="HT2" s="1702" t="str">
        <f>'BS-NONMAJOR SP. REVENUE(59) '!AV3</f>
        <v>FUND#</v>
      </c>
      <c r="HU2" s="1703"/>
      <c r="HV2" s="1703"/>
      <c r="HW2" s="1703"/>
      <c r="HX2" s="1703"/>
      <c r="HY2" s="1702" t="str">
        <f>'BS-NONMAJOR SP. REVENUE(59) '!AW3</f>
        <v>FUND#</v>
      </c>
      <c r="HZ2" s="1703"/>
      <c r="IA2" s="1703"/>
      <c r="IB2" s="1703"/>
      <c r="IC2" s="1703"/>
      <c r="ID2" s="1702" t="str">
        <f>'BS-NONMAJOR SP. REVENUE(59) '!AX3</f>
        <v>FUND#</v>
      </c>
      <c r="IE2" s="1703"/>
      <c r="IF2" s="1703"/>
      <c r="IG2" s="1703"/>
      <c r="IH2" s="1703"/>
      <c r="II2" s="1702" t="str">
        <f>'BS-NONMAJOR SP. REVENUE(59) '!AY3</f>
        <v>FUND#</v>
      </c>
      <c r="IJ2" s="1703"/>
      <c r="IK2" s="1703"/>
      <c r="IL2" s="1703"/>
      <c r="IM2" s="1703"/>
      <c r="IN2" s="1702" t="str">
        <f>'BS-NONMAJOR SP. REVENUE(59) '!AZ3</f>
        <v>FUND#</v>
      </c>
      <c r="IO2" s="1703"/>
      <c r="IP2" s="1703"/>
      <c r="IQ2" s="1703"/>
      <c r="IR2" s="1703"/>
      <c r="IS2" s="1702" t="str">
        <f>'BS-NONMAJOR SP. REVENUE(59) '!BA3</f>
        <v>FUND#</v>
      </c>
      <c r="IT2" s="1703"/>
      <c r="IU2" s="1703"/>
      <c r="IV2" s="1703"/>
      <c r="IW2" s="1703"/>
      <c r="IX2" s="1702" t="str">
        <f>'BS-NONMAJOR SP. REVENUE(59) '!BB3</f>
        <v>FUND#</v>
      </c>
      <c r="IY2" s="1703"/>
      <c r="IZ2" s="1703"/>
      <c r="JA2" s="1703"/>
      <c r="JB2" s="1703"/>
      <c r="JC2" s="1702" t="str">
        <f>'BS-NONMAJOR SP. REVENUE(59) '!BC3</f>
        <v>FUND#</v>
      </c>
      <c r="JD2" s="1703"/>
      <c r="JE2" s="1703"/>
      <c r="JF2" s="1703"/>
      <c r="JG2" s="1703"/>
      <c r="JH2" s="1702" t="str">
        <f>'BS-NONMAJOR SP. REVENUE(59) '!BD3</f>
        <v>FUND#</v>
      </c>
      <c r="JI2" s="1703"/>
      <c r="JJ2" s="1703"/>
      <c r="JK2" s="1703"/>
      <c r="JL2" s="1703"/>
      <c r="JM2" s="1702" t="str">
        <f>'BS-NONMAJOR SP. REVENUE(59) '!BE3</f>
        <v>FUND#</v>
      </c>
      <c r="JN2" s="1703"/>
      <c r="JO2" s="1703"/>
      <c r="JP2" s="1703"/>
      <c r="JQ2" s="1703"/>
      <c r="JR2" s="1702" t="str">
        <f>'BS-NONMAJOR SP. REVENUE(59) '!BF3</f>
        <v>FUND#</v>
      </c>
      <c r="JS2" s="1703"/>
      <c r="JT2" s="1703"/>
      <c r="JU2" s="1703"/>
      <c r="JV2" s="1703"/>
      <c r="JW2" s="1702" t="str">
        <f>'BS-NONMAJOR SP. REVENUE(59) '!BG3</f>
        <v>FUND#</v>
      </c>
      <c r="JX2" s="1703"/>
      <c r="JY2" s="1703"/>
      <c r="JZ2" s="1703"/>
      <c r="KA2" s="1703"/>
      <c r="KB2" s="1702" t="str">
        <f>'BS-NONMAJOR SP. REVENUE(59) '!BH3</f>
        <v>FUND#</v>
      </c>
      <c r="KC2" s="1703"/>
      <c r="KD2" s="1703"/>
      <c r="KE2" s="1703"/>
      <c r="KF2" s="1703"/>
      <c r="KG2" s="1702" t="str">
        <f>'BS-NONMAJOR SP. REVENUE(59) '!BI3</f>
        <v>FUND#</v>
      </c>
      <c r="KH2" s="1703"/>
      <c r="KI2" s="1703"/>
      <c r="KJ2" s="1703"/>
      <c r="KK2" s="1703"/>
      <c r="KL2" s="1702" t="str">
        <f>'BS-NONMAJOR SP. REVENUE(59) '!BJ3</f>
        <v>FUND#</v>
      </c>
      <c r="KM2" s="1703"/>
      <c r="KN2" s="1703"/>
      <c r="KO2" s="1703"/>
      <c r="KP2" s="1703"/>
      <c r="KQ2" s="1702" t="str">
        <f>'BS-NONMAJOR SP. REVENUE(59) '!BK3</f>
        <v>FUND#</v>
      </c>
      <c r="KR2" s="1703"/>
      <c r="KS2" s="1703"/>
      <c r="KT2" s="1703"/>
      <c r="KU2" s="1703"/>
      <c r="KV2" s="1702" t="str">
        <f>'BS-NONMAJOR SP. REVENUE(59) '!BL3</f>
        <v>FUND#</v>
      </c>
      <c r="KW2" s="1703"/>
      <c r="KX2" s="1703"/>
      <c r="KY2" s="1703"/>
      <c r="KZ2" s="1703"/>
      <c r="LA2" s="1160" t="s">
        <v>83</v>
      </c>
      <c r="LB2" s="1160"/>
      <c r="LC2" s="10"/>
      <c r="LD2" s="10"/>
      <c r="LE2" s="453"/>
    </row>
    <row r="3" spans="1:317" ht="15.75">
      <c r="A3" s="2"/>
      <c r="B3" s="2"/>
      <c r="C3" s="1702" t="str">
        <f>'BS-NONMAJOR SP. REVENUE(59) '!C4</f>
        <v>NAME</v>
      </c>
      <c r="D3" s="1352"/>
      <c r="E3" s="1352"/>
      <c r="F3" s="1352"/>
      <c r="G3" s="1352"/>
      <c r="H3" s="1602" t="str">
        <f>'BS-NONMAJOR SP. REVENUE(59) '!D4</f>
        <v>NAME</v>
      </c>
      <c r="I3" s="1602"/>
      <c r="J3" s="1602"/>
      <c r="K3" s="1602"/>
      <c r="L3" s="1602"/>
      <c r="M3" s="1352" t="str">
        <f>'BS-NONMAJOR SP. REVENUE(59) '!E4</f>
        <v>NAME</v>
      </c>
      <c r="N3" s="1352"/>
      <c r="O3" s="1352"/>
      <c r="P3" s="1352"/>
      <c r="Q3" s="1352"/>
      <c r="R3" s="1602" t="str">
        <f>'BS-NONMAJOR SP. REVENUE(59) '!F4</f>
        <v>NAME</v>
      </c>
      <c r="S3" s="1602"/>
      <c r="T3" s="1602"/>
      <c r="U3" s="1602"/>
      <c r="V3" s="1602"/>
      <c r="W3" s="1602" t="str">
        <f>'BS-NONMAJOR SP. REVENUE(59) '!G4</f>
        <v>NAME</v>
      </c>
      <c r="X3" s="1602"/>
      <c r="Y3" s="1602"/>
      <c r="Z3" s="1602"/>
      <c r="AA3" s="1602"/>
      <c r="AB3" s="1602" t="str">
        <f>'BS-NONMAJOR SP. REVENUE(59) '!H4</f>
        <v>NAME</v>
      </c>
      <c r="AC3" s="1602"/>
      <c r="AD3" s="1602"/>
      <c r="AE3" s="1602"/>
      <c r="AF3" s="1602"/>
      <c r="AG3" s="1602" t="str">
        <f>'BS-NONMAJOR SP. REVENUE(59) '!I4</f>
        <v>NAME</v>
      </c>
      <c r="AH3" s="1602"/>
      <c r="AI3" s="1602"/>
      <c r="AJ3" s="1602"/>
      <c r="AK3" s="1602"/>
      <c r="AL3" s="1602" t="str">
        <f>'BS-NONMAJOR SP. REVENUE(59) '!J4</f>
        <v>NAME</v>
      </c>
      <c r="AM3" s="1602"/>
      <c r="AN3" s="1602"/>
      <c r="AO3" s="1602"/>
      <c r="AP3" s="1602"/>
      <c r="AQ3" s="1602" t="str">
        <f>'BS-NONMAJOR SP. REVENUE(59) '!K4</f>
        <v>NAME</v>
      </c>
      <c r="AR3" s="1602"/>
      <c r="AS3" s="1602"/>
      <c r="AT3" s="1602"/>
      <c r="AU3" s="1602"/>
      <c r="AV3" s="1602" t="str">
        <f>'BS-NONMAJOR SP. REVENUE(59) '!L4</f>
        <v>NAME</v>
      </c>
      <c r="AW3" s="1602"/>
      <c r="AX3" s="1602"/>
      <c r="AY3" s="1602"/>
      <c r="AZ3" s="1602"/>
      <c r="BA3" s="1602" t="str">
        <f>'BS-NONMAJOR SP. REVENUE(59) '!M4</f>
        <v>NAME</v>
      </c>
      <c r="BB3" s="1602"/>
      <c r="BC3" s="1602"/>
      <c r="BD3" s="1602"/>
      <c r="BE3" s="1602"/>
      <c r="BF3" s="1602" t="str">
        <f>'BS-NONMAJOR SP. REVENUE(59) '!N4</f>
        <v>NAME</v>
      </c>
      <c r="BG3" s="1602"/>
      <c r="BH3" s="1602"/>
      <c r="BI3" s="1602"/>
      <c r="BJ3" s="1602"/>
      <c r="BK3" s="1602" t="str">
        <f>'BS-NONMAJOR SP. REVENUE(59) '!O4</f>
        <v>NAME</v>
      </c>
      <c r="BL3" s="1602"/>
      <c r="BM3" s="1602"/>
      <c r="BN3" s="1602"/>
      <c r="BO3" s="1602"/>
      <c r="BP3" s="1602" t="str">
        <f>'BS-NONMAJOR SP. REVENUE(59) '!P4</f>
        <v>NAME</v>
      </c>
      <c r="BQ3" s="1602"/>
      <c r="BR3" s="1602"/>
      <c r="BS3" s="1602"/>
      <c r="BT3" s="1602"/>
      <c r="BU3" s="1602" t="str">
        <f>'BS-NONMAJOR SP. REVENUE(59) '!Q4</f>
        <v>NAME</v>
      </c>
      <c r="BV3" s="1602"/>
      <c r="BW3" s="1602"/>
      <c r="BX3" s="1602"/>
      <c r="BY3" s="1602"/>
      <c r="BZ3" s="1602" t="str">
        <f>'BS-NONMAJOR SP. REVENUE(59) '!R4</f>
        <v>NAME</v>
      </c>
      <c r="CA3" s="1602"/>
      <c r="CB3" s="1602"/>
      <c r="CC3" s="1602"/>
      <c r="CD3" s="1602"/>
      <c r="CE3" s="1602" t="str">
        <f>'BS-NONMAJOR SP. REVENUE(59) '!S4</f>
        <v>NAME</v>
      </c>
      <c r="CF3" s="1602"/>
      <c r="CG3" s="1602"/>
      <c r="CH3" s="1602"/>
      <c r="CI3" s="1602"/>
      <c r="CJ3" s="1602" t="str">
        <f>'BS-NONMAJOR SP. REVENUE(59) '!T4</f>
        <v>NAME</v>
      </c>
      <c r="CK3" s="1602"/>
      <c r="CL3" s="1602"/>
      <c r="CM3" s="1602"/>
      <c r="CN3" s="1602"/>
      <c r="CO3" s="1602" t="str">
        <f>'BS-NONMAJOR SP. REVENUE(59) '!U4</f>
        <v>NAME</v>
      </c>
      <c r="CP3" s="1602"/>
      <c r="CQ3" s="1602"/>
      <c r="CR3" s="1602"/>
      <c r="CS3" s="1602"/>
      <c r="CT3" s="1602" t="str">
        <f>'BS-NONMAJOR SP. REVENUE(59) '!V4</f>
        <v>NAME</v>
      </c>
      <c r="CU3" s="1602"/>
      <c r="CV3" s="1602"/>
      <c r="CW3" s="1602"/>
      <c r="CX3" s="1602"/>
      <c r="CY3" s="1602" t="str">
        <f>'BS-NONMAJOR SP. REVENUE(59) '!W4</f>
        <v>NAME</v>
      </c>
      <c r="CZ3" s="1602"/>
      <c r="DA3" s="1602"/>
      <c r="DB3" s="1602"/>
      <c r="DC3" s="1602"/>
      <c r="DD3" s="1602" t="str">
        <f>'BS-NONMAJOR SP. REVENUE(59) '!X4</f>
        <v>NAME</v>
      </c>
      <c r="DE3" s="1602"/>
      <c r="DF3" s="1602"/>
      <c r="DG3" s="1602"/>
      <c r="DH3" s="1602"/>
      <c r="DI3" s="1602" t="str">
        <f>'BS-NONMAJOR SP. REVENUE(59) '!Y4</f>
        <v>NAME</v>
      </c>
      <c r="DJ3" s="1602"/>
      <c r="DK3" s="1602"/>
      <c r="DL3" s="1602"/>
      <c r="DM3" s="1602"/>
      <c r="DN3" s="1602" t="str">
        <f>'BS-NONMAJOR SP. REVENUE(59) '!Z4</f>
        <v>NAME</v>
      </c>
      <c r="DO3" s="1602"/>
      <c r="DP3" s="1602"/>
      <c r="DQ3" s="1602"/>
      <c r="DR3" s="1602"/>
      <c r="DS3" s="1602" t="str">
        <f>'BS-NONMAJOR SP. REVENUE(59) '!AA4</f>
        <v>NAME</v>
      </c>
      <c r="DT3" s="1602"/>
      <c r="DU3" s="1602"/>
      <c r="DV3" s="1602"/>
      <c r="DW3" s="1602"/>
      <c r="DX3" s="1602" t="str">
        <f>'BS-NONMAJOR SP. REVENUE(59) '!AB4</f>
        <v>NAME</v>
      </c>
      <c r="DY3" s="1602"/>
      <c r="DZ3" s="1602"/>
      <c r="EA3" s="1602"/>
      <c r="EB3" s="1602"/>
      <c r="EC3" s="1602" t="str">
        <f>'BS-NONMAJOR SP. REVENUE(59) '!AC4</f>
        <v>NAME</v>
      </c>
      <c r="ED3" s="1602"/>
      <c r="EE3" s="1602"/>
      <c r="EF3" s="1602"/>
      <c r="EG3" s="1602"/>
      <c r="EH3" s="1602" t="str">
        <f>'BS-NONMAJOR SP. REVENUE(59) '!AD4</f>
        <v>NAME</v>
      </c>
      <c r="EI3" s="1602"/>
      <c r="EJ3" s="1602"/>
      <c r="EK3" s="1602"/>
      <c r="EL3" s="1602"/>
      <c r="EM3" s="1602" t="str">
        <f>'BS-NONMAJOR SP. REVENUE(59) '!AE4</f>
        <v>NAME</v>
      </c>
      <c r="EN3" s="1602"/>
      <c r="EO3" s="1602"/>
      <c r="EP3" s="1602"/>
      <c r="EQ3" s="1602"/>
      <c r="ER3" s="1602" t="str">
        <f>'BS-NONMAJOR SP. REVENUE(59) '!AF4</f>
        <v>NAME</v>
      </c>
      <c r="ES3" s="1602"/>
      <c r="ET3" s="1602"/>
      <c r="EU3" s="1602"/>
      <c r="EV3" s="1602"/>
      <c r="EW3" s="1602" t="str">
        <f>'BS-NONMAJOR SP. REVENUE(59) '!AG4</f>
        <v>NAME</v>
      </c>
      <c r="EX3" s="1602"/>
      <c r="EY3" s="1602"/>
      <c r="EZ3" s="1602"/>
      <c r="FA3" s="1602"/>
      <c r="FB3" s="1602" t="str">
        <f>'BS-NONMAJOR SP. REVENUE(59) '!AH4</f>
        <v>NAME</v>
      </c>
      <c r="FC3" s="1602"/>
      <c r="FD3" s="1602"/>
      <c r="FE3" s="1602"/>
      <c r="FF3" s="1602"/>
      <c r="FG3" s="1602" t="str">
        <f>'BS-NONMAJOR SP. REVENUE(59) '!AI4</f>
        <v>NAME</v>
      </c>
      <c r="FH3" s="1602"/>
      <c r="FI3" s="1602"/>
      <c r="FJ3" s="1602"/>
      <c r="FK3" s="1602"/>
      <c r="FL3" s="1602" t="str">
        <f>'BS-NONMAJOR SP. REVENUE(59) '!AJ4</f>
        <v>NAME</v>
      </c>
      <c r="FM3" s="1602"/>
      <c r="FN3" s="1602"/>
      <c r="FO3" s="1602"/>
      <c r="FP3" s="1602"/>
      <c r="FQ3" s="1602" t="str">
        <f>'BS-NONMAJOR SP. REVENUE(59) '!AK4</f>
        <v>NAME</v>
      </c>
      <c r="FR3" s="1602"/>
      <c r="FS3" s="1602"/>
      <c r="FT3" s="1602"/>
      <c r="FU3" s="1602"/>
      <c r="FV3" s="1602" t="str">
        <f>'BS-NONMAJOR SP. REVENUE(59) '!AL4</f>
        <v>NAME</v>
      </c>
      <c r="FW3" s="1602"/>
      <c r="FX3" s="1602"/>
      <c r="FY3" s="1602"/>
      <c r="FZ3" s="1602"/>
      <c r="GA3" s="1602" t="str">
        <f>'BS-NONMAJOR SP. REVENUE(59) '!AM4</f>
        <v>NAME</v>
      </c>
      <c r="GB3" s="1602"/>
      <c r="GC3" s="1602"/>
      <c r="GD3" s="1602"/>
      <c r="GE3" s="1602"/>
      <c r="GF3" s="1602" t="str">
        <f>'BS-NONMAJOR SP. REVENUE(59) '!AN4</f>
        <v>NAME</v>
      </c>
      <c r="GG3" s="1602"/>
      <c r="GH3" s="1602"/>
      <c r="GI3" s="1602"/>
      <c r="GJ3" s="1602"/>
      <c r="GK3" s="1602" t="str">
        <f>'BS-NONMAJOR SP. REVENUE(59) '!AO4</f>
        <v>NAME</v>
      </c>
      <c r="GL3" s="1602"/>
      <c r="GM3" s="1602"/>
      <c r="GN3" s="1602"/>
      <c r="GO3" s="1602"/>
      <c r="GP3" s="1602" t="str">
        <f>'BS-NONMAJOR SP. REVENUE(59) '!AP4</f>
        <v>NAME</v>
      </c>
      <c r="GQ3" s="1602"/>
      <c r="GR3" s="1602"/>
      <c r="GS3" s="1602"/>
      <c r="GT3" s="1602"/>
      <c r="GU3" s="1602" t="str">
        <f>'BS-NONMAJOR SP. REVENUE(59) '!AQ4</f>
        <v>NAME</v>
      </c>
      <c r="GV3" s="1602"/>
      <c r="GW3" s="1602"/>
      <c r="GX3" s="1602"/>
      <c r="GY3" s="1602"/>
      <c r="GZ3" s="1602" t="str">
        <f>'BS-NONMAJOR SP. REVENUE(59) '!AR4</f>
        <v>NAME</v>
      </c>
      <c r="HA3" s="1602"/>
      <c r="HB3" s="1602"/>
      <c r="HC3" s="1602"/>
      <c r="HD3" s="1602"/>
      <c r="HE3" s="1602" t="str">
        <f>'BS-NONMAJOR SP. REVENUE(59) '!AS4</f>
        <v>NAME</v>
      </c>
      <c r="HF3" s="1602"/>
      <c r="HG3" s="1602"/>
      <c r="HH3" s="1602"/>
      <c r="HI3" s="1602"/>
      <c r="HJ3" s="1602" t="str">
        <f>'BS-NONMAJOR SP. REVENUE(59) '!AT4</f>
        <v>NAME</v>
      </c>
      <c r="HK3" s="1602"/>
      <c r="HL3" s="1602"/>
      <c r="HM3" s="1602"/>
      <c r="HN3" s="1602"/>
      <c r="HO3" s="1602" t="str">
        <f>'BS-NONMAJOR SP. REVENUE(59) '!AU4</f>
        <v>NAME</v>
      </c>
      <c r="HP3" s="1602"/>
      <c r="HQ3" s="1602"/>
      <c r="HR3" s="1602"/>
      <c r="HS3" s="1602"/>
      <c r="HT3" s="1602" t="str">
        <f>'BS-NONMAJOR SP. REVENUE(59) '!AV4</f>
        <v>NAME</v>
      </c>
      <c r="HU3" s="1602"/>
      <c r="HV3" s="1602"/>
      <c r="HW3" s="1602"/>
      <c r="HX3" s="1602"/>
      <c r="HY3" s="1602" t="str">
        <f>'BS-NONMAJOR SP. REVENUE(59) '!AW4</f>
        <v>NAME</v>
      </c>
      <c r="HZ3" s="1602"/>
      <c r="IA3" s="1602"/>
      <c r="IB3" s="1602"/>
      <c r="IC3" s="1602"/>
      <c r="ID3" s="1602" t="str">
        <f>'BS-NONMAJOR SP. REVENUE(59) '!AX4</f>
        <v>NAME</v>
      </c>
      <c r="IE3" s="1602"/>
      <c r="IF3" s="1602"/>
      <c r="IG3" s="1602"/>
      <c r="IH3" s="1602"/>
      <c r="II3" s="1602" t="str">
        <f>'BS-NONMAJOR SP. REVENUE(59) '!AY4</f>
        <v>NAME</v>
      </c>
      <c r="IJ3" s="1602"/>
      <c r="IK3" s="1602"/>
      <c r="IL3" s="1602"/>
      <c r="IM3" s="1602"/>
      <c r="IN3" s="1602" t="str">
        <f>'BS-NONMAJOR SP. REVENUE(59) '!AZ4</f>
        <v>NAME</v>
      </c>
      <c r="IO3" s="1602"/>
      <c r="IP3" s="1602"/>
      <c r="IQ3" s="1602"/>
      <c r="IR3" s="1602"/>
      <c r="IS3" s="1602" t="str">
        <f>'BS-NONMAJOR SP. REVENUE(59) '!BA4</f>
        <v>NAME</v>
      </c>
      <c r="IT3" s="1602"/>
      <c r="IU3" s="1602"/>
      <c r="IV3" s="1602"/>
      <c r="IW3" s="1602"/>
      <c r="IX3" s="1602" t="str">
        <f>'BS-NONMAJOR SP. REVENUE(59) '!BB4</f>
        <v>NAME</v>
      </c>
      <c r="IY3" s="1602"/>
      <c r="IZ3" s="1602"/>
      <c r="JA3" s="1602"/>
      <c r="JB3" s="1602"/>
      <c r="JC3" s="1602" t="str">
        <f>'BS-NONMAJOR SP. REVENUE(59) '!BC4</f>
        <v>NAME</v>
      </c>
      <c r="JD3" s="1602"/>
      <c r="JE3" s="1602"/>
      <c r="JF3" s="1602"/>
      <c r="JG3" s="1602"/>
      <c r="JH3" s="1602" t="str">
        <f>'BS-NONMAJOR SP. REVENUE(59) '!BD4</f>
        <v>NAME</v>
      </c>
      <c r="JI3" s="1602"/>
      <c r="JJ3" s="1602"/>
      <c r="JK3" s="1602"/>
      <c r="JL3" s="1602"/>
      <c r="JM3" s="1602" t="str">
        <f>'BS-NONMAJOR SP. REVENUE(59) '!BE4</f>
        <v>NAME</v>
      </c>
      <c r="JN3" s="1602"/>
      <c r="JO3" s="1602"/>
      <c r="JP3" s="1602"/>
      <c r="JQ3" s="1602"/>
      <c r="JR3" s="1602" t="str">
        <f>'BS-NONMAJOR SP. REVENUE(59) '!BF4</f>
        <v>NAME</v>
      </c>
      <c r="JS3" s="1602"/>
      <c r="JT3" s="1602"/>
      <c r="JU3" s="1602"/>
      <c r="JV3" s="1602"/>
      <c r="JW3" s="1602" t="str">
        <f>'BS-NONMAJOR SP. REVENUE(59) '!BG4</f>
        <v>NAME</v>
      </c>
      <c r="JX3" s="1602"/>
      <c r="JY3" s="1602"/>
      <c r="JZ3" s="1602"/>
      <c r="KA3" s="1602"/>
      <c r="KB3" s="1602" t="str">
        <f>'BS-NONMAJOR SP. REVENUE(59) '!BH4</f>
        <v>NAME</v>
      </c>
      <c r="KC3" s="1602"/>
      <c r="KD3" s="1602"/>
      <c r="KE3" s="1602"/>
      <c r="KF3" s="1602"/>
      <c r="KG3" s="1602" t="str">
        <f>'BS-NONMAJOR SP. REVENUE(59) '!BI4</f>
        <v>NAME</v>
      </c>
      <c r="KH3" s="1602"/>
      <c r="KI3" s="1602"/>
      <c r="KJ3" s="1602"/>
      <c r="KK3" s="1602"/>
      <c r="KL3" s="1602" t="str">
        <f>'BS-NONMAJOR SP. REVENUE(59) '!BJ4</f>
        <v>NAME</v>
      </c>
      <c r="KM3" s="1602"/>
      <c r="KN3" s="1602"/>
      <c r="KO3" s="1602"/>
      <c r="KP3" s="1602"/>
      <c r="KQ3" s="1602" t="str">
        <f>'BS-NONMAJOR SP. REVENUE(59) '!BK4</f>
        <v>NAME</v>
      </c>
      <c r="KR3" s="1602"/>
      <c r="KS3" s="1602"/>
      <c r="KT3" s="1602"/>
      <c r="KU3" s="1602"/>
      <c r="KV3" s="1602" t="str">
        <f>'BS-NONMAJOR SP. REVENUE(59) '!BL4</f>
        <v>NAME</v>
      </c>
      <c r="KW3" s="1602"/>
      <c r="KX3" s="1602"/>
      <c r="KY3" s="1602"/>
      <c r="KZ3" s="1602"/>
      <c r="LA3" s="462"/>
      <c r="LB3" s="10"/>
      <c r="LC3" s="10"/>
      <c r="LD3" s="10"/>
      <c r="LE3" s="453"/>
    </row>
    <row r="4" spans="1:317" ht="15.75">
      <c r="A4" s="15"/>
      <c r="B4" s="2"/>
      <c r="C4" s="462"/>
      <c r="D4" s="10"/>
      <c r="E4" s="10"/>
      <c r="F4" s="10"/>
      <c r="G4" s="9"/>
      <c r="H4" s="462"/>
      <c r="I4" s="10"/>
      <c r="J4" s="10"/>
      <c r="K4" s="10"/>
      <c r="L4" s="9"/>
      <c r="M4" s="462"/>
      <c r="N4" s="10"/>
      <c r="O4" s="10"/>
      <c r="P4" s="10"/>
      <c r="Q4" s="9"/>
      <c r="R4" s="462"/>
      <c r="S4" s="10"/>
      <c r="T4" s="10"/>
      <c r="U4" s="10"/>
      <c r="V4" s="9"/>
      <c r="W4" s="462"/>
      <c r="X4" s="10"/>
      <c r="Y4" s="10"/>
      <c r="Z4" s="10"/>
      <c r="AA4" s="9"/>
      <c r="AB4" s="462"/>
      <c r="AC4" s="10"/>
      <c r="AD4" s="10"/>
      <c r="AE4" s="10"/>
      <c r="AF4" s="9"/>
      <c r="AG4" s="462"/>
      <c r="AH4" s="10"/>
      <c r="AI4" s="10"/>
      <c r="AJ4" s="10"/>
      <c r="AK4" s="9"/>
      <c r="AL4" s="462"/>
      <c r="AM4" s="10"/>
      <c r="AN4" s="10"/>
      <c r="AO4" s="10"/>
      <c r="AP4" s="9"/>
      <c r="AQ4" s="462"/>
      <c r="AR4" s="10"/>
      <c r="AS4" s="10"/>
      <c r="AT4" s="10"/>
      <c r="AU4" s="9"/>
      <c r="AV4" s="462"/>
      <c r="AW4" s="10"/>
      <c r="AX4" s="10"/>
      <c r="AY4" s="10"/>
      <c r="AZ4" s="9"/>
      <c r="BA4" s="462"/>
      <c r="BB4" s="10"/>
      <c r="BC4" s="10"/>
      <c r="BD4" s="10"/>
      <c r="BE4" s="9"/>
      <c r="BF4" s="462"/>
      <c r="BG4" s="10"/>
      <c r="BH4" s="10"/>
      <c r="BI4" s="10"/>
      <c r="BJ4" s="9"/>
      <c r="BK4" s="462"/>
      <c r="BL4" s="10"/>
      <c r="BM4" s="10"/>
      <c r="BN4" s="10"/>
      <c r="BO4" s="9"/>
      <c r="BP4" s="462"/>
      <c r="BQ4" s="10"/>
      <c r="BR4" s="10"/>
      <c r="BS4" s="10"/>
      <c r="BT4" s="9"/>
      <c r="BU4" s="462"/>
      <c r="BV4" s="10"/>
      <c r="BW4" s="10"/>
      <c r="BX4" s="10"/>
      <c r="BY4" s="9"/>
      <c r="BZ4" s="462"/>
      <c r="CA4" s="10"/>
      <c r="CB4" s="10"/>
      <c r="CC4" s="10"/>
      <c r="CD4" s="9"/>
      <c r="CE4" s="462"/>
      <c r="CF4" s="10"/>
      <c r="CG4" s="10"/>
      <c r="CH4" s="10"/>
      <c r="CI4" s="9"/>
      <c r="CJ4" s="462"/>
      <c r="CK4" s="10"/>
      <c r="CL4" s="10"/>
      <c r="CM4" s="10"/>
      <c r="CN4" s="9"/>
      <c r="CO4" s="462"/>
      <c r="CP4" s="10"/>
      <c r="CQ4" s="10"/>
      <c r="CR4" s="10"/>
      <c r="CS4" s="9"/>
      <c r="CT4" s="462"/>
      <c r="CU4" s="10"/>
      <c r="CV4" s="10"/>
      <c r="CW4" s="10"/>
      <c r="CX4" s="9"/>
      <c r="CY4" s="462"/>
      <c r="CZ4" s="10"/>
      <c r="DA4" s="10"/>
      <c r="DB4" s="10"/>
      <c r="DC4" s="9"/>
      <c r="DD4" s="462"/>
      <c r="DE4" s="10"/>
      <c r="DF4" s="10"/>
      <c r="DG4" s="10"/>
      <c r="DH4" s="9"/>
      <c r="DI4" s="462"/>
      <c r="DJ4" s="10"/>
      <c r="DK4" s="10"/>
      <c r="DL4" s="10"/>
      <c r="DM4" s="9"/>
      <c r="DN4" s="462"/>
      <c r="DO4" s="10"/>
      <c r="DP4" s="10"/>
      <c r="DQ4" s="10"/>
      <c r="DR4" s="9"/>
      <c r="DS4" s="462"/>
      <c r="DT4" s="10"/>
      <c r="DU4" s="10"/>
      <c r="DV4" s="10"/>
      <c r="DW4" s="9"/>
      <c r="DX4" s="462"/>
      <c r="DY4" s="10"/>
      <c r="DZ4" s="10"/>
      <c r="EA4" s="10"/>
      <c r="EB4" s="9"/>
      <c r="EC4" s="462"/>
      <c r="ED4" s="10"/>
      <c r="EE4" s="10"/>
      <c r="EF4" s="10"/>
      <c r="EG4" s="9"/>
      <c r="EH4" s="462"/>
      <c r="EI4" s="10"/>
      <c r="EJ4" s="10"/>
      <c r="EK4" s="10"/>
      <c r="EL4" s="9"/>
      <c r="EM4" s="462"/>
      <c r="EN4" s="10"/>
      <c r="EO4" s="10"/>
      <c r="EP4" s="10"/>
      <c r="EQ4" s="9"/>
      <c r="ER4" s="462"/>
      <c r="ES4" s="10"/>
      <c r="ET4" s="10"/>
      <c r="EU4" s="10"/>
      <c r="EV4" s="9"/>
      <c r="EW4" s="462"/>
      <c r="EX4" s="10"/>
      <c r="EY4" s="10"/>
      <c r="EZ4" s="10"/>
      <c r="FA4" s="9"/>
      <c r="FB4" s="462"/>
      <c r="FC4" s="10"/>
      <c r="FD4" s="10"/>
      <c r="FE4" s="10"/>
      <c r="FF4" s="9"/>
      <c r="FG4" s="462"/>
      <c r="FH4" s="10"/>
      <c r="FI4" s="10"/>
      <c r="FJ4" s="10"/>
      <c r="FK4" s="9"/>
      <c r="FL4" s="462"/>
      <c r="FM4" s="10"/>
      <c r="FN4" s="10"/>
      <c r="FO4" s="10"/>
      <c r="FP4" s="9"/>
      <c r="FQ4" s="462"/>
      <c r="FR4" s="10"/>
      <c r="FS4" s="10"/>
      <c r="FT4" s="10"/>
      <c r="FU4" s="9"/>
      <c r="FV4" s="462"/>
      <c r="FW4" s="10"/>
      <c r="FX4" s="10"/>
      <c r="FY4" s="10"/>
      <c r="FZ4" s="9"/>
      <c r="GA4" s="462"/>
      <c r="GB4" s="10"/>
      <c r="GC4" s="10"/>
      <c r="GD4" s="10"/>
      <c r="GE4" s="9"/>
      <c r="GF4" s="462"/>
      <c r="GG4" s="10"/>
      <c r="GH4" s="10"/>
      <c r="GI4" s="10"/>
      <c r="GJ4" s="9"/>
      <c r="GK4" s="462"/>
      <c r="GL4" s="10"/>
      <c r="GM4" s="10"/>
      <c r="GN4" s="10"/>
      <c r="GO4" s="9"/>
      <c r="GP4" s="462"/>
      <c r="GQ4" s="10"/>
      <c r="GR4" s="10"/>
      <c r="GS4" s="10"/>
      <c r="GT4" s="9"/>
      <c r="GU4" s="462"/>
      <c r="GV4" s="10"/>
      <c r="GW4" s="10"/>
      <c r="GX4" s="10"/>
      <c r="GY4" s="9"/>
      <c r="GZ4" s="462"/>
      <c r="HA4" s="10"/>
      <c r="HB4" s="10"/>
      <c r="HC4" s="10"/>
      <c r="HD4" s="9"/>
      <c r="HE4" s="462"/>
      <c r="HF4" s="10"/>
      <c r="HG4" s="10"/>
      <c r="HH4" s="10"/>
      <c r="HI4" s="9"/>
      <c r="HJ4" s="462"/>
      <c r="HK4" s="10"/>
      <c r="HL4" s="10"/>
      <c r="HM4" s="10"/>
      <c r="HN4" s="9"/>
      <c r="HO4" s="462"/>
      <c r="HP4" s="10"/>
      <c r="HQ4" s="10"/>
      <c r="HR4" s="10"/>
      <c r="HS4" s="9"/>
      <c r="HT4" s="462"/>
      <c r="HU4" s="10"/>
      <c r="HV4" s="10"/>
      <c r="HW4" s="10"/>
      <c r="HX4" s="9"/>
      <c r="HY4" s="462"/>
      <c r="HZ4" s="10"/>
      <c r="IA4" s="10"/>
      <c r="IB4" s="10"/>
      <c r="IC4" s="9"/>
      <c r="ID4" s="462"/>
      <c r="IE4" s="10"/>
      <c r="IF4" s="10"/>
      <c r="IG4" s="10"/>
      <c r="IH4" s="9"/>
      <c r="II4" s="462"/>
      <c r="IJ4" s="10"/>
      <c r="IK4" s="10"/>
      <c r="IL4" s="10"/>
      <c r="IM4" s="9"/>
      <c r="IN4" s="462"/>
      <c r="IO4" s="10"/>
      <c r="IP4" s="10"/>
      <c r="IQ4" s="10"/>
      <c r="IR4" s="9"/>
      <c r="IS4" s="462"/>
      <c r="IT4" s="10"/>
      <c r="IU4" s="10"/>
      <c r="IV4" s="10"/>
      <c r="IW4" s="9"/>
      <c r="IX4" s="462"/>
      <c r="IY4" s="10"/>
      <c r="IZ4" s="10"/>
      <c r="JA4" s="10"/>
      <c r="JB4" s="9"/>
      <c r="JC4" s="462"/>
      <c r="JD4" s="10"/>
      <c r="JE4" s="10"/>
      <c r="JF4" s="10"/>
      <c r="JG4" s="9"/>
      <c r="JH4" s="462"/>
      <c r="JI4" s="10"/>
      <c r="JJ4" s="10"/>
      <c r="JK4" s="10"/>
      <c r="JL4" s="9"/>
      <c r="JM4" s="462"/>
      <c r="JN4" s="10"/>
      <c r="JO4" s="10"/>
      <c r="JP4" s="10"/>
      <c r="JQ4" s="9"/>
      <c r="JR4" s="462"/>
      <c r="JS4" s="10"/>
      <c r="JT4" s="10"/>
      <c r="JU4" s="10"/>
      <c r="JV4" s="9"/>
      <c r="JW4" s="462"/>
      <c r="JX4" s="10"/>
      <c r="JY4" s="10"/>
      <c r="JZ4" s="10"/>
      <c r="KA4" s="9"/>
      <c r="KB4" s="462"/>
      <c r="KC4" s="10"/>
      <c r="KD4" s="10"/>
      <c r="KE4" s="10"/>
      <c r="KF4" s="9"/>
      <c r="KG4" s="462"/>
      <c r="KH4" s="10"/>
      <c r="KI4" s="10"/>
      <c r="KJ4" s="10"/>
      <c r="KK4" s="9"/>
      <c r="KL4" s="462"/>
      <c r="KM4" s="10"/>
      <c r="KN4" s="10"/>
      <c r="KO4" s="10"/>
      <c r="KP4" s="9"/>
      <c r="KQ4" s="462"/>
      <c r="KR4" s="10"/>
      <c r="KS4" s="10"/>
      <c r="KT4" s="10"/>
      <c r="KU4" s="9"/>
      <c r="KV4" s="462"/>
      <c r="KW4" s="10"/>
      <c r="KX4" s="10"/>
      <c r="KY4" s="10"/>
      <c r="KZ4" s="9"/>
      <c r="LA4" s="462"/>
      <c r="LB4" s="10"/>
      <c r="LC4" s="10"/>
      <c r="LD4" s="10"/>
      <c r="LE4" s="9"/>
    </row>
    <row r="5" spans="1:317" ht="16.5" thickBot="1">
      <c r="A5" s="270"/>
      <c r="B5" s="270"/>
      <c r="C5" s="1353" t="s">
        <v>720</v>
      </c>
      <c r="D5" s="1353"/>
      <c r="E5" s="1353"/>
      <c r="F5" s="9"/>
      <c r="G5" s="9"/>
      <c r="H5" s="1353" t="s">
        <v>720</v>
      </c>
      <c r="I5" s="1353"/>
      <c r="J5" s="1353"/>
      <c r="K5" s="9"/>
      <c r="L5" s="9"/>
      <c r="M5" s="1353" t="s">
        <v>720</v>
      </c>
      <c r="N5" s="1353"/>
      <c r="O5" s="1353"/>
      <c r="P5" s="9"/>
      <c r="Q5" s="9"/>
      <c r="R5" s="1353" t="s">
        <v>720</v>
      </c>
      <c r="S5" s="1353"/>
      <c r="T5" s="1353"/>
      <c r="U5" s="9"/>
      <c r="V5" s="9"/>
      <c r="W5" s="1353" t="s">
        <v>720</v>
      </c>
      <c r="X5" s="1353"/>
      <c r="Y5" s="1353"/>
      <c r="Z5" s="9"/>
      <c r="AA5" s="9"/>
      <c r="AB5" s="1353" t="s">
        <v>720</v>
      </c>
      <c r="AC5" s="1353"/>
      <c r="AD5" s="1353"/>
      <c r="AE5" s="9"/>
      <c r="AF5" s="9"/>
      <c r="AG5" s="1353" t="s">
        <v>720</v>
      </c>
      <c r="AH5" s="1353"/>
      <c r="AI5" s="1353"/>
      <c r="AJ5" s="9"/>
      <c r="AK5" s="9"/>
      <c r="AL5" s="1353" t="s">
        <v>720</v>
      </c>
      <c r="AM5" s="1353"/>
      <c r="AN5" s="1353"/>
      <c r="AO5" s="9"/>
      <c r="AP5" s="9"/>
      <c r="AQ5" s="1353" t="s">
        <v>720</v>
      </c>
      <c r="AR5" s="1353"/>
      <c r="AS5" s="1353"/>
      <c r="AT5" s="9"/>
      <c r="AU5" s="9"/>
      <c r="AV5" s="1353" t="s">
        <v>720</v>
      </c>
      <c r="AW5" s="1353"/>
      <c r="AX5" s="1353"/>
      <c r="AY5" s="9"/>
      <c r="AZ5" s="9"/>
      <c r="BA5" s="1353" t="s">
        <v>720</v>
      </c>
      <c r="BB5" s="1353"/>
      <c r="BC5" s="1353"/>
      <c r="BD5" s="9"/>
      <c r="BE5" s="9"/>
      <c r="BF5" s="1353" t="s">
        <v>720</v>
      </c>
      <c r="BG5" s="1353"/>
      <c r="BH5" s="1353"/>
      <c r="BI5" s="9"/>
      <c r="BJ5" s="9"/>
      <c r="BK5" s="1353" t="s">
        <v>720</v>
      </c>
      <c r="BL5" s="1353"/>
      <c r="BM5" s="1353"/>
      <c r="BN5" s="9"/>
      <c r="BO5" s="9"/>
      <c r="BP5" s="1353" t="s">
        <v>720</v>
      </c>
      <c r="BQ5" s="1353"/>
      <c r="BR5" s="1353"/>
      <c r="BS5" s="9"/>
      <c r="BT5" s="9"/>
      <c r="BU5" s="1353" t="s">
        <v>720</v>
      </c>
      <c r="BV5" s="1353"/>
      <c r="BW5" s="1353"/>
      <c r="BX5" s="9"/>
      <c r="BY5" s="9"/>
      <c r="BZ5" s="1353" t="s">
        <v>720</v>
      </c>
      <c r="CA5" s="1353"/>
      <c r="CB5" s="1353"/>
      <c r="CC5" s="9"/>
      <c r="CD5" s="9"/>
      <c r="CE5" s="1353" t="s">
        <v>720</v>
      </c>
      <c r="CF5" s="1353"/>
      <c r="CG5" s="1353"/>
      <c r="CH5" s="9"/>
      <c r="CI5" s="9"/>
      <c r="CJ5" s="1353" t="s">
        <v>720</v>
      </c>
      <c r="CK5" s="1353"/>
      <c r="CL5" s="1353"/>
      <c r="CM5" s="9"/>
      <c r="CN5" s="9"/>
      <c r="CO5" s="1353" t="s">
        <v>720</v>
      </c>
      <c r="CP5" s="1353"/>
      <c r="CQ5" s="1353"/>
      <c r="CR5" s="9"/>
      <c r="CS5" s="9"/>
      <c r="CT5" s="1353" t="s">
        <v>720</v>
      </c>
      <c r="CU5" s="1353"/>
      <c r="CV5" s="1353"/>
      <c r="CW5" s="9"/>
      <c r="CX5" s="9"/>
      <c r="CY5" s="1353" t="s">
        <v>720</v>
      </c>
      <c r="CZ5" s="1353"/>
      <c r="DA5" s="1353"/>
      <c r="DB5" s="9"/>
      <c r="DC5" s="9"/>
      <c r="DD5" s="1353" t="s">
        <v>720</v>
      </c>
      <c r="DE5" s="1353"/>
      <c r="DF5" s="1353"/>
      <c r="DG5" s="9"/>
      <c r="DH5" s="9"/>
      <c r="DI5" s="1353" t="s">
        <v>720</v>
      </c>
      <c r="DJ5" s="1353"/>
      <c r="DK5" s="1353"/>
      <c r="DL5" s="9"/>
      <c r="DM5" s="9"/>
      <c r="DN5" s="1353" t="s">
        <v>720</v>
      </c>
      <c r="DO5" s="1353"/>
      <c r="DP5" s="1353"/>
      <c r="DQ5" s="9"/>
      <c r="DR5" s="9"/>
      <c r="DS5" s="1353" t="s">
        <v>720</v>
      </c>
      <c r="DT5" s="1353"/>
      <c r="DU5" s="1353"/>
      <c r="DV5" s="9"/>
      <c r="DW5" s="9"/>
      <c r="DX5" s="1353" t="s">
        <v>720</v>
      </c>
      <c r="DY5" s="1353"/>
      <c r="DZ5" s="1353"/>
      <c r="EA5" s="9"/>
      <c r="EB5" s="9"/>
      <c r="EC5" s="1353" t="s">
        <v>720</v>
      </c>
      <c r="ED5" s="1353"/>
      <c r="EE5" s="1353"/>
      <c r="EF5" s="9"/>
      <c r="EG5" s="9"/>
      <c r="EH5" s="1353" t="s">
        <v>720</v>
      </c>
      <c r="EI5" s="1353"/>
      <c r="EJ5" s="1353"/>
      <c r="EK5" s="9"/>
      <c r="EL5" s="9"/>
      <c r="EM5" s="1353" t="s">
        <v>720</v>
      </c>
      <c r="EN5" s="1353"/>
      <c r="EO5" s="1353"/>
      <c r="EP5" s="9"/>
      <c r="EQ5" s="9"/>
      <c r="ER5" s="1353" t="s">
        <v>720</v>
      </c>
      <c r="ES5" s="1353"/>
      <c r="ET5" s="1353"/>
      <c r="EU5" s="9"/>
      <c r="EV5" s="9"/>
      <c r="EW5" s="1353" t="s">
        <v>720</v>
      </c>
      <c r="EX5" s="1353"/>
      <c r="EY5" s="1353"/>
      <c r="EZ5" s="9"/>
      <c r="FA5" s="9"/>
      <c r="FB5" s="1353" t="s">
        <v>720</v>
      </c>
      <c r="FC5" s="1353"/>
      <c r="FD5" s="1353"/>
      <c r="FE5" s="9"/>
      <c r="FF5" s="9"/>
      <c r="FG5" s="1353" t="s">
        <v>720</v>
      </c>
      <c r="FH5" s="1353"/>
      <c r="FI5" s="1353"/>
      <c r="FJ5" s="9"/>
      <c r="FK5" s="9"/>
      <c r="FL5" s="1353" t="s">
        <v>720</v>
      </c>
      <c r="FM5" s="1353"/>
      <c r="FN5" s="1353"/>
      <c r="FO5" s="9"/>
      <c r="FP5" s="9"/>
      <c r="FQ5" s="1353" t="s">
        <v>720</v>
      </c>
      <c r="FR5" s="1353"/>
      <c r="FS5" s="1353"/>
      <c r="FT5" s="9"/>
      <c r="FU5" s="9"/>
      <c r="FV5" s="1353" t="s">
        <v>720</v>
      </c>
      <c r="FW5" s="1353"/>
      <c r="FX5" s="1353"/>
      <c r="FY5" s="9"/>
      <c r="FZ5" s="9"/>
      <c r="GA5" s="1353" t="s">
        <v>720</v>
      </c>
      <c r="GB5" s="1353"/>
      <c r="GC5" s="1353"/>
      <c r="GD5" s="9"/>
      <c r="GE5" s="9"/>
      <c r="GF5" s="1353" t="s">
        <v>720</v>
      </c>
      <c r="GG5" s="1353"/>
      <c r="GH5" s="1353"/>
      <c r="GI5" s="9"/>
      <c r="GJ5" s="9"/>
      <c r="GK5" s="1353" t="s">
        <v>720</v>
      </c>
      <c r="GL5" s="1353"/>
      <c r="GM5" s="1353"/>
      <c r="GN5" s="9"/>
      <c r="GO5" s="9"/>
      <c r="GP5" s="1353" t="s">
        <v>720</v>
      </c>
      <c r="GQ5" s="1353"/>
      <c r="GR5" s="1353"/>
      <c r="GS5" s="9"/>
      <c r="GT5" s="9"/>
      <c r="GU5" s="1353" t="s">
        <v>720</v>
      </c>
      <c r="GV5" s="1353"/>
      <c r="GW5" s="1353"/>
      <c r="GX5" s="9"/>
      <c r="GY5" s="9"/>
      <c r="GZ5" s="1353" t="s">
        <v>720</v>
      </c>
      <c r="HA5" s="1353"/>
      <c r="HB5" s="1353"/>
      <c r="HC5" s="9"/>
      <c r="HD5" s="9"/>
      <c r="HE5" s="1353" t="s">
        <v>720</v>
      </c>
      <c r="HF5" s="1353"/>
      <c r="HG5" s="1353"/>
      <c r="HH5" s="9"/>
      <c r="HI5" s="9"/>
      <c r="HJ5" s="1353" t="s">
        <v>720</v>
      </c>
      <c r="HK5" s="1353"/>
      <c r="HL5" s="1353"/>
      <c r="HM5" s="9"/>
      <c r="HN5" s="9"/>
      <c r="HO5" s="1353" t="s">
        <v>720</v>
      </c>
      <c r="HP5" s="1353"/>
      <c r="HQ5" s="1353"/>
      <c r="HR5" s="9"/>
      <c r="HS5" s="9"/>
      <c r="HT5" s="1353" t="s">
        <v>720</v>
      </c>
      <c r="HU5" s="1353"/>
      <c r="HV5" s="1353"/>
      <c r="HW5" s="9"/>
      <c r="HX5" s="9"/>
      <c r="HY5" s="1353" t="s">
        <v>720</v>
      </c>
      <c r="HZ5" s="1353"/>
      <c r="IA5" s="1353"/>
      <c r="IB5" s="9"/>
      <c r="IC5" s="9"/>
      <c r="ID5" s="1353" t="s">
        <v>720</v>
      </c>
      <c r="IE5" s="1353"/>
      <c r="IF5" s="1353"/>
      <c r="IG5" s="9"/>
      <c r="IH5" s="9"/>
      <c r="II5" s="1353" t="s">
        <v>720</v>
      </c>
      <c r="IJ5" s="1353"/>
      <c r="IK5" s="1353"/>
      <c r="IL5" s="9"/>
      <c r="IM5" s="9"/>
      <c r="IN5" s="1353" t="s">
        <v>720</v>
      </c>
      <c r="IO5" s="1353"/>
      <c r="IP5" s="1353"/>
      <c r="IQ5" s="9"/>
      <c r="IR5" s="9"/>
      <c r="IS5" s="1353" t="s">
        <v>720</v>
      </c>
      <c r="IT5" s="1353"/>
      <c r="IU5" s="1353"/>
      <c r="IV5" s="9"/>
      <c r="IW5" s="9"/>
      <c r="IX5" s="1353" t="s">
        <v>720</v>
      </c>
      <c r="IY5" s="1353"/>
      <c r="IZ5" s="1353"/>
      <c r="JA5" s="9"/>
      <c r="JB5" s="9"/>
      <c r="JC5" s="1353" t="s">
        <v>720</v>
      </c>
      <c r="JD5" s="1353"/>
      <c r="JE5" s="1353"/>
      <c r="JF5" s="9"/>
      <c r="JG5" s="9"/>
      <c r="JH5" s="1353" t="s">
        <v>720</v>
      </c>
      <c r="JI5" s="1353"/>
      <c r="JJ5" s="1353"/>
      <c r="JK5" s="9"/>
      <c r="JL5" s="9"/>
      <c r="JM5" s="1353" t="s">
        <v>720</v>
      </c>
      <c r="JN5" s="1353"/>
      <c r="JO5" s="1353"/>
      <c r="JP5" s="9"/>
      <c r="JQ5" s="9"/>
      <c r="JR5" s="1353" t="s">
        <v>720</v>
      </c>
      <c r="JS5" s="1353"/>
      <c r="JT5" s="1353"/>
      <c r="JU5" s="9"/>
      <c r="JV5" s="9"/>
      <c r="JW5" s="1353" t="s">
        <v>720</v>
      </c>
      <c r="JX5" s="1353"/>
      <c r="JY5" s="1353"/>
      <c r="JZ5" s="9"/>
      <c r="KA5" s="9"/>
      <c r="KB5" s="1353" t="s">
        <v>720</v>
      </c>
      <c r="KC5" s="1353"/>
      <c r="KD5" s="1353"/>
      <c r="KE5" s="9"/>
      <c r="KF5" s="9"/>
      <c r="KG5" s="1353" t="s">
        <v>720</v>
      </c>
      <c r="KH5" s="1353"/>
      <c r="KI5" s="1353"/>
      <c r="KJ5" s="9"/>
      <c r="KK5" s="9"/>
      <c r="KL5" s="1353" t="s">
        <v>720</v>
      </c>
      <c r="KM5" s="1353"/>
      <c r="KN5" s="1353"/>
      <c r="KO5" s="9"/>
      <c r="KP5" s="9"/>
      <c r="KQ5" s="1353" t="s">
        <v>720</v>
      </c>
      <c r="KR5" s="1353"/>
      <c r="KS5" s="1353"/>
      <c r="KT5" s="9"/>
      <c r="KU5" s="9"/>
      <c r="KV5" s="1353" t="s">
        <v>720</v>
      </c>
      <c r="KW5" s="1353"/>
      <c r="KX5" s="1353"/>
      <c r="KY5" s="9"/>
      <c r="KZ5" s="9"/>
      <c r="LA5" s="1353" t="s">
        <v>720</v>
      </c>
      <c r="LB5" s="1353"/>
      <c r="LC5" s="1353"/>
      <c r="LD5" s="9"/>
      <c r="LE5" s="9"/>
    </row>
    <row r="6" spans="1:317" ht="15.75">
      <c r="A6" s="6"/>
      <c r="B6" s="6"/>
      <c r="E6" s="199" t="s">
        <v>727</v>
      </c>
      <c r="F6" s="9"/>
      <c r="G6" s="9" t="s">
        <v>727</v>
      </c>
      <c r="J6" s="199" t="s">
        <v>727</v>
      </c>
      <c r="K6" s="9"/>
      <c r="L6" s="9" t="s">
        <v>727</v>
      </c>
      <c r="O6" s="199" t="s">
        <v>727</v>
      </c>
      <c r="P6" s="9"/>
      <c r="Q6" s="9" t="s">
        <v>727</v>
      </c>
      <c r="T6" s="199" t="s">
        <v>727</v>
      </c>
      <c r="U6" s="9"/>
      <c r="V6" s="9" t="s">
        <v>727</v>
      </c>
      <c r="Y6" s="199" t="s">
        <v>727</v>
      </c>
      <c r="Z6" s="9"/>
      <c r="AA6" s="9" t="s">
        <v>727</v>
      </c>
      <c r="AD6" s="199" t="s">
        <v>727</v>
      </c>
      <c r="AE6" s="9"/>
      <c r="AF6" s="9" t="s">
        <v>727</v>
      </c>
      <c r="AI6" s="199" t="s">
        <v>727</v>
      </c>
      <c r="AJ6" s="9"/>
      <c r="AK6" s="9" t="s">
        <v>727</v>
      </c>
      <c r="AN6" s="199" t="s">
        <v>727</v>
      </c>
      <c r="AO6" s="9"/>
      <c r="AP6" s="9" t="s">
        <v>727</v>
      </c>
      <c r="AS6" s="199" t="s">
        <v>727</v>
      </c>
      <c r="AT6" s="9"/>
      <c r="AU6" s="9" t="s">
        <v>727</v>
      </c>
      <c r="AX6" s="199" t="s">
        <v>727</v>
      </c>
      <c r="AY6" s="9"/>
      <c r="AZ6" s="9" t="s">
        <v>727</v>
      </c>
      <c r="BC6" s="199" t="s">
        <v>727</v>
      </c>
      <c r="BD6" s="9"/>
      <c r="BE6" s="9" t="s">
        <v>727</v>
      </c>
      <c r="BH6" s="199" t="s">
        <v>727</v>
      </c>
      <c r="BI6" s="9"/>
      <c r="BJ6" s="9" t="s">
        <v>727</v>
      </c>
      <c r="BM6" s="199" t="s">
        <v>727</v>
      </c>
      <c r="BN6" s="9"/>
      <c r="BO6" s="9" t="s">
        <v>727</v>
      </c>
      <c r="BR6" s="199" t="s">
        <v>727</v>
      </c>
      <c r="BS6" s="9"/>
      <c r="BT6" s="9" t="s">
        <v>727</v>
      </c>
      <c r="BW6" s="199" t="s">
        <v>727</v>
      </c>
      <c r="BX6" s="9"/>
      <c r="BY6" s="9" t="s">
        <v>727</v>
      </c>
      <c r="CB6" s="199" t="s">
        <v>727</v>
      </c>
      <c r="CC6" s="9"/>
      <c r="CD6" s="9" t="s">
        <v>727</v>
      </c>
      <c r="CG6" s="199" t="s">
        <v>727</v>
      </c>
      <c r="CH6" s="9"/>
      <c r="CI6" s="9" t="s">
        <v>727</v>
      </c>
      <c r="CL6" s="199" t="s">
        <v>727</v>
      </c>
      <c r="CM6" s="9"/>
      <c r="CN6" s="9" t="s">
        <v>727</v>
      </c>
      <c r="CQ6" s="199" t="s">
        <v>727</v>
      </c>
      <c r="CR6" s="9"/>
      <c r="CS6" s="9" t="s">
        <v>727</v>
      </c>
      <c r="CV6" s="199" t="s">
        <v>727</v>
      </c>
      <c r="CW6" s="9"/>
      <c r="CX6" s="9" t="s">
        <v>727</v>
      </c>
      <c r="DA6" s="199" t="s">
        <v>727</v>
      </c>
      <c r="DB6" s="9"/>
      <c r="DC6" s="9" t="s">
        <v>727</v>
      </c>
      <c r="DF6" s="199" t="s">
        <v>727</v>
      </c>
      <c r="DG6" s="9"/>
      <c r="DH6" s="9" t="s">
        <v>727</v>
      </c>
      <c r="DK6" s="199" t="s">
        <v>727</v>
      </c>
      <c r="DL6" s="9"/>
      <c r="DM6" s="9" t="s">
        <v>727</v>
      </c>
      <c r="DP6" s="199" t="s">
        <v>727</v>
      </c>
      <c r="DQ6" s="9"/>
      <c r="DR6" s="9" t="s">
        <v>727</v>
      </c>
      <c r="DU6" s="199" t="s">
        <v>727</v>
      </c>
      <c r="DV6" s="9"/>
      <c r="DW6" s="9" t="s">
        <v>727</v>
      </c>
      <c r="DZ6" s="199" t="s">
        <v>727</v>
      </c>
      <c r="EA6" s="9"/>
      <c r="EB6" s="9" t="s">
        <v>727</v>
      </c>
      <c r="EE6" s="199" t="s">
        <v>727</v>
      </c>
      <c r="EF6" s="9"/>
      <c r="EG6" s="9" t="s">
        <v>727</v>
      </c>
      <c r="EJ6" s="199" t="s">
        <v>727</v>
      </c>
      <c r="EK6" s="9"/>
      <c r="EL6" s="9" t="s">
        <v>727</v>
      </c>
      <c r="EO6" s="199" t="s">
        <v>727</v>
      </c>
      <c r="EP6" s="9"/>
      <c r="EQ6" s="9" t="s">
        <v>727</v>
      </c>
      <c r="ET6" s="199" t="s">
        <v>727</v>
      </c>
      <c r="EU6" s="9"/>
      <c r="EV6" s="9" t="s">
        <v>727</v>
      </c>
      <c r="EY6" s="199" t="s">
        <v>727</v>
      </c>
      <c r="EZ6" s="9"/>
      <c r="FA6" s="9" t="s">
        <v>727</v>
      </c>
      <c r="FD6" s="199" t="s">
        <v>727</v>
      </c>
      <c r="FE6" s="9"/>
      <c r="FF6" s="9" t="s">
        <v>727</v>
      </c>
      <c r="FI6" s="199" t="s">
        <v>727</v>
      </c>
      <c r="FJ6" s="9"/>
      <c r="FK6" s="9" t="s">
        <v>727</v>
      </c>
      <c r="FN6" s="199" t="s">
        <v>727</v>
      </c>
      <c r="FO6" s="9"/>
      <c r="FP6" s="9" t="s">
        <v>727</v>
      </c>
      <c r="FS6" s="199" t="s">
        <v>727</v>
      </c>
      <c r="FT6" s="9"/>
      <c r="FU6" s="9" t="s">
        <v>727</v>
      </c>
      <c r="FX6" s="199" t="s">
        <v>727</v>
      </c>
      <c r="FY6" s="9"/>
      <c r="FZ6" s="9" t="s">
        <v>727</v>
      </c>
      <c r="GC6" s="199" t="s">
        <v>727</v>
      </c>
      <c r="GD6" s="9"/>
      <c r="GE6" s="9" t="s">
        <v>727</v>
      </c>
      <c r="GH6" s="199" t="s">
        <v>727</v>
      </c>
      <c r="GI6" s="9"/>
      <c r="GJ6" s="9" t="s">
        <v>727</v>
      </c>
      <c r="GM6" s="199" t="s">
        <v>727</v>
      </c>
      <c r="GN6" s="9"/>
      <c r="GO6" s="9" t="s">
        <v>727</v>
      </c>
      <c r="GR6" s="199" t="s">
        <v>727</v>
      </c>
      <c r="GS6" s="9"/>
      <c r="GT6" s="9" t="s">
        <v>727</v>
      </c>
      <c r="GW6" s="199" t="s">
        <v>727</v>
      </c>
      <c r="GX6" s="9"/>
      <c r="GY6" s="9" t="s">
        <v>727</v>
      </c>
      <c r="HB6" s="199" t="s">
        <v>727</v>
      </c>
      <c r="HC6" s="9"/>
      <c r="HD6" s="9" t="s">
        <v>727</v>
      </c>
      <c r="HG6" s="199" t="s">
        <v>727</v>
      </c>
      <c r="HH6" s="9"/>
      <c r="HI6" s="9" t="s">
        <v>727</v>
      </c>
      <c r="HL6" s="199" t="s">
        <v>727</v>
      </c>
      <c r="HM6" s="9"/>
      <c r="HN6" s="9" t="s">
        <v>727</v>
      </c>
      <c r="HQ6" s="199" t="s">
        <v>727</v>
      </c>
      <c r="HR6" s="9"/>
      <c r="HS6" s="9" t="s">
        <v>727</v>
      </c>
      <c r="HV6" s="199" t="s">
        <v>727</v>
      </c>
      <c r="HW6" s="9"/>
      <c r="HX6" s="9" t="s">
        <v>727</v>
      </c>
      <c r="IA6" s="199" t="s">
        <v>727</v>
      </c>
      <c r="IB6" s="9"/>
      <c r="IC6" s="9" t="s">
        <v>727</v>
      </c>
      <c r="IF6" s="199" t="s">
        <v>727</v>
      </c>
      <c r="IG6" s="9"/>
      <c r="IH6" s="9" t="s">
        <v>727</v>
      </c>
      <c r="IK6" s="199" t="s">
        <v>727</v>
      </c>
      <c r="IL6" s="9"/>
      <c r="IM6" s="9" t="s">
        <v>727</v>
      </c>
      <c r="IP6" s="199" t="s">
        <v>727</v>
      </c>
      <c r="IQ6" s="9"/>
      <c r="IR6" s="9" t="s">
        <v>727</v>
      </c>
      <c r="IU6" s="199" t="s">
        <v>727</v>
      </c>
      <c r="IV6" s="9"/>
      <c r="IW6" s="9" t="s">
        <v>727</v>
      </c>
      <c r="IZ6" s="199" t="s">
        <v>727</v>
      </c>
      <c r="JA6" s="9"/>
      <c r="JB6" s="9" t="s">
        <v>727</v>
      </c>
      <c r="JE6" s="199" t="s">
        <v>727</v>
      </c>
      <c r="JF6" s="9"/>
      <c r="JG6" s="9" t="s">
        <v>727</v>
      </c>
      <c r="JJ6" s="199" t="s">
        <v>727</v>
      </c>
      <c r="JK6" s="9"/>
      <c r="JL6" s="9" t="s">
        <v>727</v>
      </c>
      <c r="JO6" s="199" t="s">
        <v>727</v>
      </c>
      <c r="JP6" s="9"/>
      <c r="JQ6" s="9" t="s">
        <v>727</v>
      </c>
      <c r="JT6" s="199" t="s">
        <v>727</v>
      </c>
      <c r="JU6" s="9"/>
      <c r="JV6" s="9" t="s">
        <v>727</v>
      </c>
      <c r="JY6" s="199" t="s">
        <v>727</v>
      </c>
      <c r="JZ6" s="9"/>
      <c r="KA6" s="9" t="s">
        <v>727</v>
      </c>
      <c r="KD6" s="199" t="s">
        <v>727</v>
      </c>
      <c r="KE6" s="9"/>
      <c r="KF6" s="9" t="s">
        <v>727</v>
      </c>
      <c r="KI6" s="199" t="s">
        <v>727</v>
      </c>
      <c r="KJ6" s="9"/>
      <c r="KK6" s="9" t="s">
        <v>727</v>
      </c>
      <c r="KN6" s="199" t="s">
        <v>727</v>
      </c>
      <c r="KO6" s="9"/>
      <c r="KP6" s="9" t="s">
        <v>727</v>
      </c>
      <c r="KS6" s="199" t="s">
        <v>727</v>
      </c>
      <c r="KT6" s="9"/>
      <c r="KU6" s="9" t="s">
        <v>727</v>
      </c>
      <c r="KX6" s="199" t="s">
        <v>727</v>
      </c>
      <c r="KY6" s="9"/>
      <c r="KZ6" s="9" t="s">
        <v>727</v>
      </c>
      <c r="LC6" s="199" t="s">
        <v>727</v>
      </c>
      <c r="LD6" s="9"/>
      <c r="LE6" s="9" t="s">
        <v>727</v>
      </c>
    </row>
    <row r="7" spans="1:317" ht="15.75">
      <c r="A7" s="9" t="s">
        <v>735</v>
      </c>
      <c r="B7" s="9"/>
      <c r="C7" s="9"/>
      <c r="D7" s="9"/>
      <c r="E7" s="9" t="s">
        <v>3212</v>
      </c>
      <c r="F7" s="9" t="s">
        <v>725</v>
      </c>
      <c r="G7" s="9" t="s">
        <v>3211</v>
      </c>
      <c r="H7" s="9"/>
      <c r="I7" s="9"/>
      <c r="J7" s="9" t="s">
        <v>3212</v>
      </c>
      <c r="K7" s="9" t="s">
        <v>725</v>
      </c>
      <c r="L7" s="9" t="s">
        <v>3211</v>
      </c>
      <c r="M7" s="9"/>
      <c r="N7" s="9"/>
      <c r="O7" s="9" t="s">
        <v>3212</v>
      </c>
      <c r="P7" s="9" t="s">
        <v>725</v>
      </c>
      <c r="Q7" s="9" t="s">
        <v>3211</v>
      </c>
      <c r="R7" s="9"/>
      <c r="S7" s="9"/>
      <c r="T7" s="9" t="s">
        <v>3212</v>
      </c>
      <c r="U7" s="9" t="s">
        <v>725</v>
      </c>
      <c r="V7" s="9" t="s">
        <v>3211</v>
      </c>
      <c r="W7" s="9"/>
      <c r="X7" s="9"/>
      <c r="Y7" s="9" t="s">
        <v>3212</v>
      </c>
      <c r="Z7" s="9" t="s">
        <v>725</v>
      </c>
      <c r="AA7" s="9" t="s">
        <v>3211</v>
      </c>
      <c r="AB7" s="9"/>
      <c r="AC7" s="9"/>
      <c r="AD7" s="9" t="s">
        <v>3212</v>
      </c>
      <c r="AE7" s="9" t="s">
        <v>725</v>
      </c>
      <c r="AF7" s="9" t="s">
        <v>3211</v>
      </c>
      <c r="AG7" s="9"/>
      <c r="AH7" s="9"/>
      <c r="AI7" s="9" t="s">
        <v>3212</v>
      </c>
      <c r="AJ7" s="9" t="s">
        <v>725</v>
      </c>
      <c r="AK7" s="9" t="s">
        <v>3211</v>
      </c>
      <c r="AL7" s="9"/>
      <c r="AM7" s="9"/>
      <c r="AN7" s="9" t="s">
        <v>3212</v>
      </c>
      <c r="AO7" s="9" t="s">
        <v>725</v>
      </c>
      <c r="AP7" s="9" t="s">
        <v>3211</v>
      </c>
      <c r="AQ7" s="9"/>
      <c r="AR7" s="9"/>
      <c r="AS7" s="9" t="s">
        <v>3212</v>
      </c>
      <c r="AT7" s="9" t="s">
        <v>725</v>
      </c>
      <c r="AU7" s="9" t="s">
        <v>3211</v>
      </c>
      <c r="AV7" s="9"/>
      <c r="AW7" s="9"/>
      <c r="AX7" s="9" t="s">
        <v>3212</v>
      </c>
      <c r="AY7" s="9" t="s">
        <v>725</v>
      </c>
      <c r="AZ7" s="9" t="s">
        <v>3211</v>
      </c>
      <c r="BA7" s="9"/>
      <c r="BB7" s="9"/>
      <c r="BC7" s="9" t="s">
        <v>3212</v>
      </c>
      <c r="BD7" s="9" t="s">
        <v>725</v>
      </c>
      <c r="BE7" s="9" t="s">
        <v>3211</v>
      </c>
      <c r="BF7" s="9"/>
      <c r="BG7" s="9"/>
      <c r="BH7" s="9" t="s">
        <v>3212</v>
      </c>
      <c r="BI7" s="9" t="s">
        <v>725</v>
      </c>
      <c r="BJ7" s="9" t="s">
        <v>3211</v>
      </c>
      <c r="BK7" s="9"/>
      <c r="BL7" s="9"/>
      <c r="BM7" s="9" t="s">
        <v>3212</v>
      </c>
      <c r="BN7" s="9" t="s">
        <v>725</v>
      </c>
      <c r="BO7" s="9" t="s">
        <v>3211</v>
      </c>
      <c r="BP7" s="9"/>
      <c r="BQ7" s="9"/>
      <c r="BR7" s="9" t="s">
        <v>3212</v>
      </c>
      <c r="BS7" s="9" t="s">
        <v>725</v>
      </c>
      <c r="BT7" s="9" t="s">
        <v>3211</v>
      </c>
      <c r="BU7" s="9"/>
      <c r="BV7" s="9"/>
      <c r="BW7" s="9" t="s">
        <v>3212</v>
      </c>
      <c r="BX7" s="9" t="s">
        <v>725</v>
      </c>
      <c r="BY7" s="9" t="s">
        <v>3211</v>
      </c>
      <c r="BZ7" s="9"/>
      <c r="CA7" s="9"/>
      <c r="CB7" s="9" t="s">
        <v>3212</v>
      </c>
      <c r="CC7" s="9" t="s">
        <v>725</v>
      </c>
      <c r="CD7" s="9" t="s">
        <v>3211</v>
      </c>
      <c r="CE7" s="9"/>
      <c r="CF7" s="9"/>
      <c r="CG7" s="9" t="s">
        <v>3212</v>
      </c>
      <c r="CH7" s="9" t="s">
        <v>725</v>
      </c>
      <c r="CI7" s="9" t="s">
        <v>3211</v>
      </c>
      <c r="CJ7" s="9"/>
      <c r="CK7" s="9"/>
      <c r="CL7" s="9" t="s">
        <v>3212</v>
      </c>
      <c r="CM7" s="9" t="s">
        <v>725</v>
      </c>
      <c r="CN7" s="9" t="s">
        <v>3211</v>
      </c>
      <c r="CO7" s="9"/>
      <c r="CP7" s="9"/>
      <c r="CQ7" s="9" t="s">
        <v>3212</v>
      </c>
      <c r="CR7" s="9" t="s">
        <v>725</v>
      </c>
      <c r="CS7" s="9" t="s">
        <v>3211</v>
      </c>
      <c r="CT7" s="9"/>
      <c r="CU7" s="9"/>
      <c r="CV7" s="9" t="s">
        <v>3212</v>
      </c>
      <c r="CW7" s="9" t="s">
        <v>725</v>
      </c>
      <c r="CX7" s="9" t="s">
        <v>3211</v>
      </c>
      <c r="CY7" s="9"/>
      <c r="CZ7" s="9"/>
      <c r="DA7" s="9" t="s">
        <v>3212</v>
      </c>
      <c r="DB7" s="9" t="s">
        <v>725</v>
      </c>
      <c r="DC7" s="9" t="s">
        <v>3211</v>
      </c>
      <c r="DD7" s="9"/>
      <c r="DE7" s="9"/>
      <c r="DF7" s="9" t="s">
        <v>3212</v>
      </c>
      <c r="DG7" s="9" t="s">
        <v>725</v>
      </c>
      <c r="DH7" s="9" t="s">
        <v>3211</v>
      </c>
      <c r="DI7" s="9"/>
      <c r="DJ7" s="9"/>
      <c r="DK7" s="9" t="s">
        <v>3212</v>
      </c>
      <c r="DL7" s="9" t="s">
        <v>725</v>
      </c>
      <c r="DM7" s="9" t="s">
        <v>3211</v>
      </c>
      <c r="DN7" s="9"/>
      <c r="DO7" s="9"/>
      <c r="DP7" s="9" t="s">
        <v>3212</v>
      </c>
      <c r="DQ7" s="9" t="s">
        <v>725</v>
      </c>
      <c r="DR7" s="9" t="s">
        <v>3211</v>
      </c>
      <c r="DS7" s="9"/>
      <c r="DT7" s="9"/>
      <c r="DU7" s="9" t="s">
        <v>3212</v>
      </c>
      <c r="DV7" s="9" t="s">
        <v>725</v>
      </c>
      <c r="DW7" s="9" t="s">
        <v>3211</v>
      </c>
      <c r="DX7" s="9"/>
      <c r="DY7" s="9"/>
      <c r="DZ7" s="9" t="s">
        <v>3212</v>
      </c>
      <c r="EA7" s="9" t="s">
        <v>725</v>
      </c>
      <c r="EB7" s="9" t="s">
        <v>3211</v>
      </c>
      <c r="EC7" s="9"/>
      <c r="ED7" s="9"/>
      <c r="EE7" s="9" t="s">
        <v>3212</v>
      </c>
      <c r="EF7" s="9" t="s">
        <v>725</v>
      </c>
      <c r="EG7" s="9" t="s">
        <v>3211</v>
      </c>
      <c r="EH7" s="9"/>
      <c r="EI7" s="9"/>
      <c r="EJ7" s="9" t="s">
        <v>3212</v>
      </c>
      <c r="EK7" s="9" t="s">
        <v>725</v>
      </c>
      <c r="EL7" s="9" t="s">
        <v>3211</v>
      </c>
      <c r="EM7" s="9"/>
      <c r="EN7" s="9"/>
      <c r="EO7" s="9" t="s">
        <v>3212</v>
      </c>
      <c r="EP7" s="9" t="s">
        <v>725</v>
      </c>
      <c r="EQ7" s="9" t="s">
        <v>3211</v>
      </c>
      <c r="ER7" s="9"/>
      <c r="ES7" s="9"/>
      <c r="ET7" s="9" t="s">
        <v>3212</v>
      </c>
      <c r="EU7" s="9" t="s">
        <v>725</v>
      </c>
      <c r="EV7" s="9" t="s">
        <v>3211</v>
      </c>
      <c r="EW7" s="9"/>
      <c r="EX7" s="9"/>
      <c r="EY7" s="9" t="s">
        <v>3212</v>
      </c>
      <c r="EZ7" s="9" t="s">
        <v>725</v>
      </c>
      <c r="FA7" s="9" t="s">
        <v>3211</v>
      </c>
      <c r="FB7" s="9"/>
      <c r="FC7" s="9"/>
      <c r="FD7" s="9" t="s">
        <v>3212</v>
      </c>
      <c r="FE7" s="9" t="s">
        <v>725</v>
      </c>
      <c r="FF7" s="9" t="s">
        <v>3211</v>
      </c>
      <c r="FG7" s="9"/>
      <c r="FH7" s="9"/>
      <c r="FI7" s="9" t="s">
        <v>3212</v>
      </c>
      <c r="FJ7" s="9" t="s">
        <v>725</v>
      </c>
      <c r="FK7" s="9" t="s">
        <v>3211</v>
      </c>
      <c r="FL7" s="9"/>
      <c r="FM7" s="9"/>
      <c r="FN7" s="9" t="s">
        <v>3212</v>
      </c>
      <c r="FO7" s="9" t="s">
        <v>725</v>
      </c>
      <c r="FP7" s="9" t="s">
        <v>3211</v>
      </c>
      <c r="FQ7" s="9"/>
      <c r="FR7" s="9"/>
      <c r="FS7" s="9" t="s">
        <v>3212</v>
      </c>
      <c r="FT7" s="9" t="s">
        <v>725</v>
      </c>
      <c r="FU7" s="9" t="s">
        <v>3211</v>
      </c>
      <c r="FV7" s="9"/>
      <c r="FW7" s="9"/>
      <c r="FX7" s="9" t="s">
        <v>3212</v>
      </c>
      <c r="FY7" s="9" t="s">
        <v>725</v>
      </c>
      <c r="FZ7" s="9" t="s">
        <v>3211</v>
      </c>
      <c r="GA7" s="9"/>
      <c r="GB7" s="9"/>
      <c r="GC7" s="9" t="s">
        <v>3212</v>
      </c>
      <c r="GD7" s="9" t="s">
        <v>725</v>
      </c>
      <c r="GE7" s="9" t="s">
        <v>3211</v>
      </c>
      <c r="GF7" s="9"/>
      <c r="GG7" s="9"/>
      <c r="GH7" s="9" t="s">
        <v>3212</v>
      </c>
      <c r="GI7" s="9" t="s">
        <v>725</v>
      </c>
      <c r="GJ7" s="9" t="s">
        <v>3211</v>
      </c>
      <c r="GK7" s="9"/>
      <c r="GL7" s="9"/>
      <c r="GM7" s="9" t="s">
        <v>3212</v>
      </c>
      <c r="GN7" s="9" t="s">
        <v>725</v>
      </c>
      <c r="GO7" s="9" t="s">
        <v>3211</v>
      </c>
      <c r="GP7" s="9"/>
      <c r="GQ7" s="9"/>
      <c r="GR7" s="9" t="s">
        <v>3212</v>
      </c>
      <c r="GS7" s="9" t="s">
        <v>725</v>
      </c>
      <c r="GT7" s="9" t="s">
        <v>3211</v>
      </c>
      <c r="GU7" s="9"/>
      <c r="GV7" s="9"/>
      <c r="GW7" s="9" t="s">
        <v>3212</v>
      </c>
      <c r="GX7" s="9" t="s">
        <v>725</v>
      </c>
      <c r="GY7" s="9" t="s">
        <v>3211</v>
      </c>
      <c r="GZ7" s="9"/>
      <c r="HA7" s="9"/>
      <c r="HB7" s="9" t="s">
        <v>3212</v>
      </c>
      <c r="HC7" s="9" t="s">
        <v>725</v>
      </c>
      <c r="HD7" s="9" t="s">
        <v>3211</v>
      </c>
      <c r="HE7" s="9"/>
      <c r="HF7" s="9"/>
      <c r="HG7" s="9" t="s">
        <v>3212</v>
      </c>
      <c r="HH7" s="9" t="s">
        <v>725</v>
      </c>
      <c r="HI7" s="9" t="s">
        <v>3211</v>
      </c>
      <c r="HJ7" s="9"/>
      <c r="HK7" s="9"/>
      <c r="HL7" s="9" t="s">
        <v>3212</v>
      </c>
      <c r="HM7" s="9" t="s">
        <v>725</v>
      </c>
      <c r="HN7" s="9" t="s">
        <v>3211</v>
      </c>
      <c r="HO7" s="9"/>
      <c r="HP7" s="9"/>
      <c r="HQ7" s="9" t="s">
        <v>3212</v>
      </c>
      <c r="HR7" s="9" t="s">
        <v>725</v>
      </c>
      <c r="HS7" s="9" t="s">
        <v>3211</v>
      </c>
      <c r="HT7" s="9"/>
      <c r="HU7" s="9"/>
      <c r="HV7" s="9" t="s">
        <v>3212</v>
      </c>
      <c r="HW7" s="9" t="s">
        <v>725</v>
      </c>
      <c r="HX7" s="9" t="s">
        <v>3211</v>
      </c>
      <c r="HY7" s="9"/>
      <c r="HZ7" s="9"/>
      <c r="IA7" s="9" t="s">
        <v>3212</v>
      </c>
      <c r="IB7" s="9" t="s">
        <v>725</v>
      </c>
      <c r="IC7" s="9" t="s">
        <v>3211</v>
      </c>
      <c r="ID7" s="9"/>
      <c r="IE7" s="9"/>
      <c r="IF7" s="9" t="s">
        <v>3212</v>
      </c>
      <c r="IG7" s="9" t="s">
        <v>725</v>
      </c>
      <c r="IH7" s="9" t="s">
        <v>3211</v>
      </c>
      <c r="II7" s="9"/>
      <c r="IJ7" s="9"/>
      <c r="IK7" s="9" t="s">
        <v>3212</v>
      </c>
      <c r="IL7" s="9" t="s">
        <v>725</v>
      </c>
      <c r="IM7" s="9" t="s">
        <v>3211</v>
      </c>
      <c r="IN7" s="9"/>
      <c r="IO7" s="9"/>
      <c r="IP7" s="9" t="s">
        <v>3212</v>
      </c>
      <c r="IQ7" s="9" t="s">
        <v>725</v>
      </c>
      <c r="IR7" s="9" t="s">
        <v>3211</v>
      </c>
      <c r="IS7" s="9"/>
      <c r="IT7" s="9"/>
      <c r="IU7" s="9" t="s">
        <v>3212</v>
      </c>
      <c r="IV7" s="9" t="s">
        <v>725</v>
      </c>
      <c r="IW7" s="9" t="s">
        <v>3211</v>
      </c>
      <c r="IX7" s="9"/>
      <c r="IY7" s="9"/>
      <c r="IZ7" s="9" t="s">
        <v>3212</v>
      </c>
      <c r="JA7" s="9" t="s">
        <v>725</v>
      </c>
      <c r="JB7" s="9" t="s">
        <v>3211</v>
      </c>
      <c r="JC7" s="9"/>
      <c r="JD7" s="9"/>
      <c r="JE7" s="9" t="s">
        <v>3212</v>
      </c>
      <c r="JF7" s="9" t="s">
        <v>725</v>
      </c>
      <c r="JG7" s="9" t="s">
        <v>3211</v>
      </c>
      <c r="JH7" s="9"/>
      <c r="JI7" s="9"/>
      <c r="JJ7" s="9" t="s">
        <v>3212</v>
      </c>
      <c r="JK7" s="9" t="s">
        <v>725</v>
      </c>
      <c r="JL7" s="9" t="s">
        <v>3211</v>
      </c>
      <c r="JM7" s="9"/>
      <c r="JN7" s="9"/>
      <c r="JO7" s="9" t="s">
        <v>3212</v>
      </c>
      <c r="JP7" s="9" t="s">
        <v>725</v>
      </c>
      <c r="JQ7" s="9" t="s">
        <v>3211</v>
      </c>
      <c r="JR7" s="9"/>
      <c r="JS7" s="9"/>
      <c r="JT7" s="9" t="s">
        <v>3212</v>
      </c>
      <c r="JU7" s="9" t="s">
        <v>725</v>
      </c>
      <c r="JV7" s="9" t="s">
        <v>3211</v>
      </c>
      <c r="JW7" s="9"/>
      <c r="JX7" s="9"/>
      <c r="JY7" s="9" t="s">
        <v>3212</v>
      </c>
      <c r="JZ7" s="9" t="s">
        <v>725</v>
      </c>
      <c r="KA7" s="9" t="s">
        <v>3211</v>
      </c>
      <c r="KB7" s="9"/>
      <c r="KC7" s="9"/>
      <c r="KD7" s="9" t="s">
        <v>3212</v>
      </c>
      <c r="KE7" s="9" t="s">
        <v>725</v>
      </c>
      <c r="KF7" s="9" t="s">
        <v>3211</v>
      </c>
      <c r="KG7" s="9"/>
      <c r="KH7" s="9"/>
      <c r="KI7" s="9" t="s">
        <v>3212</v>
      </c>
      <c r="KJ7" s="9" t="s">
        <v>725</v>
      </c>
      <c r="KK7" s="9" t="s">
        <v>3211</v>
      </c>
      <c r="KL7" s="9"/>
      <c r="KM7" s="9"/>
      <c r="KN7" s="9" t="s">
        <v>3212</v>
      </c>
      <c r="KO7" s="9" t="s">
        <v>725</v>
      </c>
      <c r="KP7" s="9" t="s">
        <v>3211</v>
      </c>
      <c r="KQ7" s="9"/>
      <c r="KR7" s="9"/>
      <c r="KS7" s="9" t="s">
        <v>3212</v>
      </c>
      <c r="KT7" s="9" t="s">
        <v>725</v>
      </c>
      <c r="KU7" s="9" t="s">
        <v>3211</v>
      </c>
      <c r="KV7" s="9"/>
      <c r="KW7" s="9"/>
      <c r="KX7" s="9" t="s">
        <v>3212</v>
      </c>
      <c r="KY7" s="9" t="s">
        <v>725</v>
      </c>
      <c r="KZ7" s="9" t="s">
        <v>3211</v>
      </c>
      <c r="LA7" s="9"/>
      <c r="LB7" s="9"/>
      <c r="LC7" s="9" t="s">
        <v>3212</v>
      </c>
      <c r="LD7" s="9" t="s">
        <v>725</v>
      </c>
      <c r="LE7" s="9" t="s">
        <v>3211</v>
      </c>
    </row>
    <row r="8" spans="1:317" ht="16.5" thickBot="1">
      <c r="A8" s="449" t="s">
        <v>736</v>
      </c>
      <c r="B8" s="449" t="s">
        <v>737</v>
      </c>
      <c r="C8" s="449" t="s">
        <v>721</v>
      </c>
      <c r="D8" s="449" t="s">
        <v>722</v>
      </c>
      <c r="E8" s="449" t="s">
        <v>722</v>
      </c>
      <c r="F8" s="449" t="s">
        <v>726</v>
      </c>
      <c r="G8" s="449" t="s">
        <v>725</v>
      </c>
      <c r="H8" s="449" t="s">
        <v>721</v>
      </c>
      <c r="I8" s="449" t="s">
        <v>722</v>
      </c>
      <c r="J8" s="449" t="s">
        <v>722</v>
      </c>
      <c r="K8" s="449" t="s">
        <v>726</v>
      </c>
      <c r="L8" s="449" t="s">
        <v>725</v>
      </c>
      <c r="M8" s="449" t="s">
        <v>721</v>
      </c>
      <c r="N8" s="449" t="s">
        <v>722</v>
      </c>
      <c r="O8" s="449" t="s">
        <v>722</v>
      </c>
      <c r="P8" s="449" t="s">
        <v>726</v>
      </c>
      <c r="Q8" s="449" t="s">
        <v>725</v>
      </c>
      <c r="R8" s="449" t="s">
        <v>721</v>
      </c>
      <c r="S8" s="449" t="s">
        <v>722</v>
      </c>
      <c r="T8" s="449" t="s">
        <v>722</v>
      </c>
      <c r="U8" s="449" t="s">
        <v>726</v>
      </c>
      <c r="V8" s="449" t="s">
        <v>725</v>
      </c>
      <c r="W8" s="449" t="s">
        <v>721</v>
      </c>
      <c r="X8" s="449" t="s">
        <v>722</v>
      </c>
      <c r="Y8" s="449" t="s">
        <v>722</v>
      </c>
      <c r="Z8" s="449" t="s">
        <v>726</v>
      </c>
      <c r="AA8" s="449" t="s">
        <v>725</v>
      </c>
      <c r="AB8" s="449" t="s">
        <v>721</v>
      </c>
      <c r="AC8" s="449" t="s">
        <v>722</v>
      </c>
      <c r="AD8" s="449" t="s">
        <v>722</v>
      </c>
      <c r="AE8" s="449" t="s">
        <v>726</v>
      </c>
      <c r="AF8" s="449" t="s">
        <v>725</v>
      </c>
      <c r="AG8" s="449" t="s">
        <v>721</v>
      </c>
      <c r="AH8" s="449" t="s">
        <v>722</v>
      </c>
      <c r="AI8" s="449" t="s">
        <v>722</v>
      </c>
      <c r="AJ8" s="449" t="s">
        <v>726</v>
      </c>
      <c r="AK8" s="449" t="s">
        <v>725</v>
      </c>
      <c r="AL8" s="449" t="s">
        <v>721</v>
      </c>
      <c r="AM8" s="449" t="s">
        <v>722</v>
      </c>
      <c r="AN8" s="449" t="s">
        <v>722</v>
      </c>
      <c r="AO8" s="449" t="s">
        <v>726</v>
      </c>
      <c r="AP8" s="449" t="s">
        <v>725</v>
      </c>
      <c r="AQ8" s="449" t="s">
        <v>721</v>
      </c>
      <c r="AR8" s="449" t="s">
        <v>722</v>
      </c>
      <c r="AS8" s="449" t="s">
        <v>722</v>
      </c>
      <c r="AT8" s="449" t="s">
        <v>726</v>
      </c>
      <c r="AU8" s="449" t="s">
        <v>725</v>
      </c>
      <c r="AV8" s="449" t="s">
        <v>721</v>
      </c>
      <c r="AW8" s="449" t="s">
        <v>722</v>
      </c>
      <c r="AX8" s="449" t="s">
        <v>722</v>
      </c>
      <c r="AY8" s="449" t="s">
        <v>726</v>
      </c>
      <c r="AZ8" s="449" t="s">
        <v>725</v>
      </c>
      <c r="BA8" s="449" t="s">
        <v>721</v>
      </c>
      <c r="BB8" s="449" t="s">
        <v>722</v>
      </c>
      <c r="BC8" s="449" t="s">
        <v>722</v>
      </c>
      <c r="BD8" s="449" t="s">
        <v>726</v>
      </c>
      <c r="BE8" s="449" t="s">
        <v>725</v>
      </c>
      <c r="BF8" s="449" t="s">
        <v>721</v>
      </c>
      <c r="BG8" s="449" t="s">
        <v>722</v>
      </c>
      <c r="BH8" s="449" t="s">
        <v>722</v>
      </c>
      <c r="BI8" s="449" t="s">
        <v>726</v>
      </c>
      <c r="BJ8" s="449" t="s">
        <v>725</v>
      </c>
      <c r="BK8" s="449" t="s">
        <v>721</v>
      </c>
      <c r="BL8" s="449" t="s">
        <v>722</v>
      </c>
      <c r="BM8" s="449" t="s">
        <v>722</v>
      </c>
      <c r="BN8" s="449" t="s">
        <v>726</v>
      </c>
      <c r="BO8" s="449" t="s">
        <v>725</v>
      </c>
      <c r="BP8" s="449" t="s">
        <v>721</v>
      </c>
      <c r="BQ8" s="449" t="s">
        <v>722</v>
      </c>
      <c r="BR8" s="449" t="s">
        <v>722</v>
      </c>
      <c r="BS8" s="449" t="s">
        <v>726</v>
      </c>
      <c r="BT8" s="449" t="s">
        <v>725</v>
      </c>
      <c r="BU8" s="449" t="s">
        <v>721</v>
      </c>
      <c r="BV8" s="449" t="s">
        <v>722</v>
      </c>
      <c r="BW8" s="449" t="s">
        <v>722</v>
      </c>
      <c r="BX8" s="449" t="s">
        <v>726</v>
      </c>
      <c r="BY8" s="449" t="s">
        <v>725</v>
      </c>
      <c r="BZ8" s="449" t="s">
        <v>721</v>
      </c>
      <c r="CA8" s="449" t="s">
        <v>722</v>
      </c>
      <c r="CB8" s="449" t="s">
        <v>722</v>
      </c>
      <c r="CC8" s="449" t="s">
        <v>726</v>
      </c>
      <c r="CD8" s="449" t="s">
        <v>725</v>
      </c>
      <c r="CE8" s="449" t="s">
        <v>721</v>
      </c>
      <c r="CF8" s="449" t="s">
        <v>722</v>
      </c>
      <c r="CG8" s="449" t="s">
        <v>722</v>
      </c>
      <c r="CH8" s="449" t="s">
        <v>726</v>
      </c>
      <c r="CI8" s="449" t="s">
        <v>725</v>
      </c>
      <c r="CJ8" s="449" t="s">
        <v>721</v>
      </c>
      <c r="CK8" s="449" t="s">
        <v>722</v>
      </c>
      <c r="CL8" s="449" t="s">
        <v>722</v>
      </c>
      <c r="CM8" s="449" t="s">
        <v>726</v>
      </c>
      <c r="CN8" s="449" t="s">
        <v>725</v>
      </c>
      <c r="CO8" s="449" t="s">
        <v>721</v>
      </c>
      <c r="CP8" s="449" t="s">
        <v>722</v>
      </c>
      <c r="CQ8" s="449" t="s">
        <v>722</v>
      </c>
      <c r="CR8" s="449" t="s">
        <v>726</v>
      </c>
      <c r="CS8" s="449" t="s">
        <v>725</v>
      </c>
      <c r="CT8" s="449" t="s">
        <v>721</v>
      </c>
      <c r="CU8" s="449" t="s">
        <v>722</v>
      </c>
      <c r="CV8" s="449" t="s">
        <v>722</v>
      </c>
      <c r="CW8" s="449" t="s">
        <v>726</v>
      </c>
      <c r="CX8" s="449" t="s">
        <v>725</v>
      </c>
      <c r="CY8" s="449" t="s">
        <v>721</v>
      </c>
      <c r="CZ8" s="449" t="s">
        <v>722</v>
      </c>
      <c r="DA8" s="449" t="s">
        <v>722</v>
      </c>
      <c r="DB8" s="449" t="s">
        <v>726</v>
      </c>
      <c r="DC8" s="449" t="s">
        <v>725</v>
      </c>
      <c r="DD8" s="449" t="s">
        <v>721</v>
      </c>
      <c r="DE8" s="449" t="s">
        <v>722</v>
      </c>
      <c r="DF8" s="449" t="s">
        <v>722</v>
      </c>
      <c r="DG8" s="449" t="s">
        <v>726</v>
      </c>
      <c r="DH8" s="449" t="s">
        <v>725</v>
      </c>
      <c r="DI8" s="449" t="s">
        <v>721</v>
      </c>
      <c r="DJ8" s="449" t="s">
        <v>722</v>
      </c>
      <c r="DK8" s="449" t="s">
        <v>722</v>
      </c>
      <c r="DL8" s="449" t="s">
        <v>726</v>
      </c>
      <c r="DM8" s="449" t="s">
        <v>725</v>
      </c>
      <c r="DN8" s="449" t="s">
        <v>721</v>
      </c>
      <c r="DO8" s="449" t="s">
        <v>722</v>
      </c>
      <c r="DP8" s="449" t="s">
        <v>722</v>
      </c>
      <c r="DQ8" s="449" t="s">
        <v>726</v>
      </c>
      <c r="DR8" s="449" t="s">
        <v>725</v>
      </c>
      <c r="DS8" s="449" t="s">
        <v>721</v>
      </c>
      <c r="DT8" s="449" t="s">
        <v>722</v>
      </c>
      <c r="DU8" s="449" t="s">
        <v>722</v>
      </c>
      <c r="DV8" s="449" t="s">
        <v>726</v>
      </c>
      <c r="DW8" s="449" t="s">
        <v>725</v>
      </c>
      <c r="DX8" s="449" t="s">
        <v>721</v>
      </c>
      <c r="DY8" s="449" t="s">
        <v>722</v>
      </c>
      <c r="DZ8" s="449" t="s">
        <v>722</v>
      </c>
      <c r="EA8" s="449" t="s">
        <v>726</v>
      </c>
      <c r="EB8" s="449" t="s">
        <v>725</v>
      </c>
      <c r="EC8" s="449" t="s">
        <v>721</v>
      </c>
      <c r="ED8" s="449" t="s">
        <v>722</v>
      </c>
      <c r="EE8" s="449" t="s">
        <v>722</v>
      </c>
      <c r="EF8" s="449" t="s">
        <v>726</v>
      </c>
      <c r="EG8" s="449" t="s">
        <v>725</v>
      </c>
      <c r="EH8" s="449" t="s">
        <v>721</v>
      </c>
      <c r="EI8" s="449" t="s">
        <v>722</v>
      </c>
      <c r="EJ8" s="449" t="s">
        <v>722</v>
      </c>
      <c r="EK8" s="449" t="s">
        <v>726</v>
      </c>
      <c r="EL8" s="449" t="s">
        <v>725</v>
      </c>
      <c r="EM8" s="449" t="s">
        <v>721</v>
      </c>
      <c r="EN8" s="449" t="s">
        <v>722</v>
      </c>
      <c r="EO8" s="449" t="s">
        <v>722</v>
      </c>
      <c r="EP8" s="449" t="s">
        <v>726</v>
      </c>
      <c r="EQ8" s="449" t="s">
        <v>725</v>
      </c>
      <c r="ER8" s="449" t="s">
        <v>721</v>
      </c>
      <c r="ES8" s="449" t="s">
        <v>722</v>
      </c>
      <c r="ET8" s="449" t="s">
        <v>722</v>
      </c>
      <c r="EU8" s="449" t="s">
        <v>726</v>
      </c>
      <c r="EV8" s="449" t="s">
        <v>725</v>
      </c>
      <c r="EW8" s="449" t="s">
        <v>721</v>
      </c>
      <c r="EX8" s="449" t="s">
        <v>722</v>
      </c>
      <c r="EY8" s="449" t="s">
        <v>722</v>
      </c>
      <c r="EZ8" s="449" t="s">
        <v>726</v>
      </c>
      <c r="FA8" s="449" t="s">
        <v>725</v>
      </c>
      <c r="FB8" s="449" t="s">
        <v>721</v>
      </c>
      <c r="FC8" s="449" t="s">
        <v>722</v>
      </c>
      <c r="FD8" s="449" t="s">
        <v>722</v>
      </c>
      <c r="FE8" s="449" t="s">
        <v>726</v>
      </c>
      <c r="FF8" s="449" t="s">
        <v>725</v>
      </c>
      <c r="FG8" s="449" t="s">
        <v>721</v>
      </c>
      <c r="FH8" s="449" t="s">
        <v>722</v>
      </c>
      <c r="FI8" s="449" t="s">
        <v>722</v>
      </c>
      <c r="FJ8" s="449" t="s">
        <v>726</v>
      </c>
      <c r="FK8" s="449" t="s">
        <v>725</v>
      </c>
      <c r="FL8" s="449" t="s">
        <v>721</v>
      </c>
      <c r="FM8" s="449" t="s">
        <v>722</v>
      </c>
      <c r="FN8" s="449" t="s">
        <v>722</v>
      </c>
      <c r="FO8" s="449" t="s">
        <v>726</v>
      </c>
      <c r="FP8" s="449" t="s">
        <v>725</v>
      </c>
      <c r="FQ8" s="449" t="s">
        <v>721</v>
      </c>
      <c r="FR8" s="449" t="s">
        <v>722</v>
      </c>
      <c r="FS8" s="449" t="s">
        <v>722</v>
      </c>
      <c r="FT8" s="449" t="s">
        <v>726</v>
      </c>
      <c r="FU8" s="449" t="s">
        <v>725</v>
      </c>
      <c r="FV8" s="449" t="s">
        <v>721</v>
      </c>
      <c r="FW8" s="449" t="s">
        <v>722</v>
      </c>
      <c r="FX8" s="449" t="s">
        <v>722</v>
      </c>
      <c r="FY8" s="449" t="s">
        <v>726</v>
      </c>
      <c r="FZ8" s="449" t="s">
        <v>725</v>
      </c>
      <c r="GA8" s="449" t="s">
        <v>721</v>
      </c>
      <c r="GB8" s="449" t="s">
        <v>722</v>
      </c>
      <c r="GC8" s="449" t="s">
        <v>722</v>
      </c>
      <c r="GD8" s="449" t="s">
        <v>726</v>
      </c>
      <c r="GE8" s="449" t="s">
        <v>725</v>
      </c>
      <c r="GF8" s="449" t="s">
        <v>721</v>
      </c>
      <c r="GG8" s="449" t="s">
        <v>722</v>
      </c>
      <c r="GH8" s="449" t="s">
        <v>722</v>
      </c>
      <c r="GI8" s="449" t="s">
        <v>726</v>
      </c>
      <c r="GJ8" s="449" t="s">
        <v>725</v>
      </c>
      <c r="GK8" s="449" t="s">
        <v>721</v>
      </c>
      <c r="GL8" s="449" t="s">
        <v>722</v>
      </c>
      <c r="GM8" s="449" t="s">
        <v>722</v>
      </c>
      <c r="GN8" s="449" t="s">
        <v>726</v>
      </c>
      <c r="GO8" s="449" t="s">
        <v>725</v>
      </c>
      <c r="GP8" s="449" t="s">
        <v>721</v>
      </c>
      <c r="GQ8" s="449" t="s">
        <v>722</v>
      </c>
      <c r="GR8" s="449" t="s">
        <v>722</v>
      </c>
      <c r="GS8" s="449" t="s">
        <v>726</v>
      </c>
      <c r="GT8" s="449" t="s">
        <v>725</v>
      </c>
      <c r="GU8" s="449" t="s">
        <v>721</v>
      </c>
      <c r="GV8" s="449" t="s">
        <v>722</v>
      </c>
      <c r="GW8" s="449" t="s">
        <v>722</v>
      </c>
      <c r="GX8" s="449" t="s">
        <v>726</v>
      </c>
      <c r="GY8" s="449" t="s">
        <v>725</v>
      </c>
      <c r="GZ8" s="449" t="s">
        <v>721</v>
      </c>
      <c r="HA8" s="449" t="s">
        <v>722</v>
      </c>
      <c r="HB8" s="449" t="s">
        <v>722</v>
      </c>
      <c r="HC8" s="449" t="s">
        <v>726</v>
      </c>
      <c r="HD8" s="449" t="s">
        <v>725</v>
      </c>
      <c r="HE8" s="449" t="s">
        <v>721</v>
      </c>
      <c r="HF8" s="449" t="s">
        <v>722</v>
      </c>
      <c r="HG8" s="449" t="s">
        <v>722</v>
      </c>
      <c r="HH8" s="449" t="s">
        <v>726</v>
      </c>
      <c r="HI8" s="449" t="s">
        <v>725</v>
      </c>
      <c r="HJ8" s="449" t="s">
        <v>721</v>
      </c>
      <c r="HK8" s="449" t="s">
        <v>722</v>
      </c>
      <c r="HL8" s="449" t="s">
        <v>722</v>
      </c>
      <c r="HM8" s="449" t="s">
        <v>726</v>
      </c>
      <c r="HN8" s="449" t="s">
        <v>725</v>
      </c>
      <c r="HO8" s="449" t="s">
        <v>721</v>
      </c>
      <c r="HP8" s="449" t="s">
        <v>722</v>
      </c>
      <c r="HQ8" s="449" t="s">
        <v>722</v>
      </c>
      <c r="HR8" s="449" t="s">
        <v>726</v>
      </c>
      <c r="HS8" s="449" t="s">
        <v>725</v>
      </c>
      <c r="HT8" s="449" t="s">
        <v>721</v>
      </c>
      <c r="HU8" s="449" t="s">
        <v>722</v>
      </c>
      <c r="HV8" s="449" t="s">
        <v>722</v>
      </c>
      <c r="HW8" s="449" t="s">
        <v>726</v>
      </c>
      <c r="HX8" s="449" t="s">
        <v>725</v>
      </c>
      <c r="HY8" s="449" t="s">
        <v>721</v>
      </c>
      <c r="HZ8" s="449" t="s">
        <v>722</v>
      </c>
      <c r="IA8" s="449" t="s">
        <v>722</v>
      </c>
      <c r="IB8" s="449" t="s">
        <v>726</v>
      </c>
      <c r="IC8" s="449" t="s">
        <v>725</v>
      </c>
      <c r="ID8" s="449" t="s">
        <v>721</v>
      </c>
      <c r="IE8" s="449" t="s">
        <v>722</v>
      </c>
      <c r="IF8" s="449" t="s">
        <v>722</v>
      </c>
      <c r="IG8" s="449" t="s">
        <v>726</v>
      </c>
      <c r="IH8" s="449" t="s">
        <v>725</v>
      </c>
      <c r="II8" s="449" t="s">
        <v>721</v>
      </c>
      <c r="IJ8" s="449" t="s">
        <v>722</v>
      </c>
      <c r="IK8" s="449" t="s">
        <v>722</v>
      </c>
      <c r="IL8" s="449" t="s">
        <v>726</v>
      </c>
      <c r="IM8" s="449" t="s">
        <v>725</v>
      </c>
      <c r="IN8" s="449" t="s">
        <v>721</v>
      </c>
      <c r="IO8" s="449" t="s">
        <v>722</v>
      </c>
      <c r="IP8" s="449" t="s">
        <v>722</v>
      </c>
      <c r="IQ8" s="449" t="s">
        <v>726</v>
      </c>
      <c r="IR8" s="449" t="s">
        <v>725</v>
      </c>
      <c r="IS8" s="449" t="s">
        <v>721</v>
      </c>
      <c r="IT8" s="449" t="s">
        <v>722</v>
      </c>
      <c r="IU8" s="449" t="s">
        <v>722</v>
      </c>
      <c r="IV8" s="449" t="s">
        <v>726</v>
      </c>
      <c r="IW8" s="449" t="s">
        <v>725</v>
      </c>
      <c r="IX8" s="449" t="s">
        <v>721</v>
      </c>
      <c r="IY8" s="449" t="s">
        <v>722</v>
      </c>
      <c r="IZ8" s="449" t="s">
        <v>722</v>
      </c>
      <c r="JA8" s="449" t="s">
        <v>726</v>
      </c>
      <c r="JB8" s="449" t="s">
        <v>725</v>
      </c>
      <c r="JC8" s="449" t="s">
        <v>721</v>
      </c>
      <c r="JD8" s="449" t="s">
        <v>722</v>
      </c>
      <c r="JE8" s="449" t="s">
        <v>722</v>
      </c>
      <c r="JF8" s="449" t="s">
        <v>726</v>
      </c>
      <c r="JG8" s="449" t="s">
        <v>725</v>
      </c>
      <c r="JH8" s="449" t="s">
        <v>721</v>
      </c>
      <c r="JI8" s="449" t="s">
        <v>722</v>
      </c>
      <c r="JJ8" s="449" t="s">
        <v>722</v>
      </c>
      <c r="JK8" s="449" t="s">
        <v>726</v>
      </c>
      <c r="JL8" s="449" t="s">
        <v>725</v>
      </c>
      <c r="JM8" s="449" t="s">
        <v>721</v>
      </c>
      <c r="JN8" s="449" t="s">
        <v>722</v>
      </c>
      <c r="JO8" s="449" t="s">
        <v>722</v>
      </c>
      <c r="JP8" s="449" t="s">
        <v>726</v>
      </c>
      <c r="JQ8" s="449" t="s">
        <v>725</v>
      </c>
      <c r="JR8" s="449" t="s">
        <v>721</v>
      </c>
      <c r="JS8" s="449" t="s">
        <v>722</v>
      </c>
      <c r="JT8" s="449" t="s">
        <v>722</v>
      </c>
      <c r="JU8" s="449" t="s">
        <v>726</v>
      </c>
      <c r="JV8" s="449" t="s">
        <v>725</v>
      </c>
      <c r="JW8" s="449" t="s">
        <v>721</v>
      </c>
      <c r="JX8" s="449" t="s">
        <v>722</v>
      </c>
      <c r="JY8" s="449" t="s">
        <v>722</v>
      </c>
      <c r="JZ8" s="449" t="s">
        <v>726</v>
      </c>
      <c r="KA8" s="449" t="s">
        <v>725</v>
      </c>
      <c r="KB8" s="449" t="s">
        <v>721</v>
      </c>
      <c r="KC8" s="449" t="s">
        <v>722</v>
      </c>
      <c r="KD8" s="449" t="s">
        <v>722</v>
      </c>
      <c r="KE8" s="449" t="s">
        <v>726</v>
      </c>
      <c r="KF8" s="449" t="s">
        <v>725</v>
      </c>
      <c r="KG8" s="449" t="s">
        <v>721</v>
      </c>
      <c r="KH8" s="449" t="s">
        <v>722</v>
      </c>
      <c r="KI8" s="449" t="s">
        <v>722</v>
      </c>
      <c r="KJ8" s="449" t="s">
        <v>726</v>
      </c>
      <c r="KK8" s="449" t="s">
        <v>725</v>
      </c>
      <c r="KL8" s="449" t="s">
        <v>721</v>
      </c>
      <c r="KM8" s="449" t="s">
        <v>722</v>
      </c>
      <c r="KN8" s="449" t="s">
        <v>722</v>
      </c>
      <c r="KO8" s="449" t="s">
        <v>726</v>
      </c>
      <c r="KP8" s="449" t="s">
        <v>725</v>
      </c>
      <c r="KQ8" s="449" t="s">
        <v>721</v>
      </c>
      <c r="KR8" s="449" t="s">
        <v>722</v>
      </c>
      <c r="KS8" s="449" t="s">
        <v>722</v>
      </c>
      <c r="KT8" s="449" t="s">
        <v>726</v>
      </c>
      <c r="KU8" s="449" t="s">
        <v>725</v>
      </c>
      <c r="KV8" s="449" t="s">
        <v>721</v>
      </c>
      <c r="KW8" s="449" t="s">
        <v>722</v>
      </c>
      <c r="KX8" s="449" t="s">
        <v>722</v>
      </c>
      <c r="KY8" s="449" t="s">
        <v>726</v>
      </c>
      <c r="KZ8" s="449" t="s">
        <v>725</v>
      </c>
      <c r="LA8" s="449" t="s">
        <v>721</v>
      </c>
      <c r="LB8" s="449" t="s">
        <v>722</v>
      </c>
      <c r="LC8" s="449" t="s">
        <v>722</v>
      </c>
      <c r="LD8" s="449" t="s">
        <v>726</v>
      </c>
      <c r="LE8" s="449" t="s">
        <v>725</v>
      </c>
    </row>
    <row r="9" spans="1:317" ht="21.95" customHeight="1">
      <c r="A9" s="284"/>
      <c r="B9" s="8" t="s">
        <v>153</v>
      </c>
      <c r="C9" s="289"/>
      <c r="D9" s="289"/>
      <c r="E9" s="289"/>
      <c r="F9" s="279"/>
      <c r="G9" s="279"/>
      <c r="H9" s="289"/>
      <c r="I9" s="289"/>
      <c r="J9" s="289"/>
      <c r="K9" s="279"/>
      <c r="L9" s="279"/>
      <c r="M9" s="289"/>
      <c r="N9" s="289"/>
      <c r="O9" s="289"/>
      <c r="P9" s="279"/>
      <c r="Q9" s="279"/>
      <c r="R9" s="289"/>
      <c r="S9" s="289"/>
      <c r="T9" s="289"/>
      <c r="U9" s="279"/>
      <c r="V9" s="279"/>
      <c r="W9" s="289"/>
      <c r="X9" s="289"/>
      <c r="Y9" s="289"/>
      <c r="Z9" s="279"/>
      <c r="AA9" s="279"/>
      <c r="AB9" s="289"/>
      <c r="AC9" s="289"/>
      <c r="AD9" s="289"/>
      <c r="AE9" s="279"/>
      <c r="AF9" s="279"/>
      <c r="AG9" s="289"/>
      <c r="AH9" s="289"/>
      <c r="AI9" s="289"/>
      <c r="AJ9" s="279"/>
      <c r="AK9" s="279"/>
      <c r="AL9" s="289"/>
      <c r="AM9" s="289"/>
      <c r="AN9" s="289"/>
      <c r="AO9" s="279"/>
      <c r="AP9" s="279"/>
      <c r="AQ9" s="289"/>
      <c r="AR9" s="289"/>
      <c r="AS9" s="289"/>
      <c r="AT9" s="279"/>
      <c r="AU9" s="279"/>
      <c r="AV9" s="289"/>
      <c r="AW9" s="289"/>
      <c r="AX9" s="289"/>
      <c r="AY9" s="279"/>
      <c r="AZ9" s="279"/>
      <c r="BA9" s="289"/>
      <c r="BB9" s="289"/>
      <c r="BC9" s="289"/>
      <c r="BD9" s="279"/>
      <c r="BE9" s="279"/>
      <c r="BF9" s="289"/>
      <c r="BG9" s="289"/>
      <c r="BH9" s="289"/>
      <c r="BI9" s="279"/>
      <c r="BJ9" s="279"/>
      <c r="BK9" s="289"/>
      <c r="BL9" s="289"/>
      <c r="BM9" s="289"/>
      <c r="BN9" s="279"/>
      <c r="BO9" s="279"/>
      <c r="BP9" s="289"/>
      <c r="BQ9" s="289"/>
      <c r="BR9" s="289"/>
      <c r="BS9" s="279"/>
      <c r="BT9" s="279"/>
      <c r="BU9" s="289"/>
      <c r="BV9" s="289"/>
      <c r="BW9" s="289"/>
      <c r="BX9" s="279"/>
      <c r="BY9" s="279"/>
      <c r="BZ9" s="289"/>
      <c r="CA9" s="289"/>
      <c r="CB9" s="289"/>
      <c r="CC9" s="279"/>
      <c r="CD9" s="279"/>
      <c r="CE9" s="289"/>
      <c r="CF9" s="289"/>
      <c r="CG9" s="289"/>
      <c r="CH9" s="279"/>
      <c r="CI9" s="279"/>
      <c r="CJ9" s="289"/>
      <c r="CK9" s="289"/>
      <c r="CL9" s="289"/>
      <c r="CM9" s="279"/>
      <c r="CN9" s="279"/>
      <c r="CO9" s="289"/>
      <c r="CP9" s="289"/>
      <c r="CQ9" s="289"/>
      <c r="CR9" s="279"/>
      <c r="CS9" s="279"/>
      <c r="CT9" s="289"/>
      <c r="CU9" s="289"/>
      <c r="CV9" s="289"/>
      <c r="CW9" s="279"/>
      <c r="CX9" s="279"/>
      <c r="CY9" s="289"/>
      <c r="CZ9" s="289"/>
      <c r="DA9" s="289"/>
      <c r="DB9" s="279"/>
      <c r="DC9" s="279"/>
      <c r="DD9" s="289"/>
      <c r="DE9" s="289"/>
      <c r="DF9" s="289"/>
      <c r="DG9" s="279"/>
      <c r="DH9" s="279"/>
      <c r="DI9" s="289"/>
      <c r="DJ9" s="289"/>
      <c r="DK9" s="289"/>
      <c r="DL9" s="279"/>
      <c r="DM9" s="279"/>
      <c r="DN9" s="289"/>
      <c r="DO9" s="289"/>
      <c r="DP9" s="289"/>
      <c r="DQ9" s="279"/>
      <c r="DR9" s="279"/>
      <c r="DS9" s="289"/>
      <c r="DT9" s="289"/>
      <c r="DU9" s="289"/>
      <c r="DV9" s="279"/>
      <c r="DW9" s="279"/>
      <c r="DX9" s="289"/>
      <c r="DY9" s="289"/>
      <c r="DZ9" s="289"/>
      <c r="EA9" s="279"/>
      <c r="EB9" s="279"/>
      <c r="EC9" s="289"/>
      <c r="ED9" s="289"/>
      <c r="EE9" s="289"/>
      <c r="EF9" s="279"/>
      <c r="EG9" s="279"/>
      <c r="EH9" s="289"/>
      <c r="EI9" s="289"/>
      <c r="EJ9" s="289"/>
      <c r="EK9" s="279"/>
      <c r="EL9" s="279"/>
      <c r="EM9" s="289"/>
      <c r="EN9" s="289"/>
      <c r="EO9" s="289"/>
      <c r="EP9" s="279"/>
      <c r="EQ9" s="279"/>
      <c r="ER9" s="289"/>
      <c r="ES9" s="289"/>
      <c r="ET9" s="289"/>
      <c r="EU9" s="279"/>
      <c r="EV9" s="279"/>
      <c r="EW9" s="289"/>
      <c r="EX9" s="289"/>
      <c r="EY9" s="289"/>
      <c r="EZ9" s="279"/>
      <c r="FA9" s="279"/>
      <c r="FB9" s="289"/>
      <c r="FC9" s="289"/>
      <c r="FD9" s="289"/>
      <c r="FE9" s="279"/>
      <c r="FF9" s="279"/>
      <c r="FG9" s="289"/>
      <c r="FH9" s="289"/>
      <c r="FI9" s="289"/>
      <c r="FJ9" s="279"/>
      <c r="FK9" s="279"/>
      <c r="FL9" s="289"/>
      <c r="FM9" s="289"/>
      <c r="FN9" s="28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c r="IW9" s="279"/>
      <c r="IX9" s="279"/>
      <c r="IY9" s="279"/>
      <c r="IZ9" s="279"/>
      <c r="JA9" s="279"/>
      <c r="JB9" s="279"/>
      <c r="JC9" s="279"/>
      <c r="JD9" s="279"/>
      <c r="JE9" s="279"/>
      <c r="JF9" s="279"/>
      <c r="JG9" s="279"/>
      <c r="JH9" s="279"/>
      <c r="JI9" s="279"/>
      <c r="JJ9" s="279"/>
      <c r="JK9" s="279"/>
      <c r="JL9" s="279"/>
      <c r="JM9" s="279"/>
      <c r="JN9" s="279"/>
      <c r="JO9" s="279"/>
      <c r="JP9" s="279"/>
      <c r="JQ9" s="279"/>
      <c r="JR9" s="279"/>
      <c r="JS9" s="279"/>
      <c r="JT9" s="279"/>
      <c r="JU9" s="279"/>
      <c r="JV9" s="279"/>
      <c r="JW9" s="279"/>
      <c r="JX9" s="279"/>
      <c r="JY9" s="279"/>
      <c r="JZ9" s="279"/>
      <c r="KA9" s="279"/>
      <c r="KB9" s="279"/>
      <c r="KC9" s="279"/>
      <c r="KD9" s="279"/>
      <c r="KE9" s="279"/>
      <c r="KF9" s="279"/>
      <c r="KG9" s="279"/>
      <c r="KH9" s="279"/>
      <c r="KI9" s="279"/>
      <c r="KJ9" s="279"/>
      <c r="KK9" s="279"/>
      <c r="KL9" s="279"/>
      <c r="KM9" s="279"/>
      <c r="KN9" s="279"/>
      <c r="KO9" s="279"/>
      <c r="KP9" s="279"/>
      <c r="KQ9" s="279"/>
      <c r="KR9" s="279"/>
      <c r="KS9" s="279"/>
      <c r="KT9" s="279"/>
      <c r="KU9" s="279"/>
      <c r="KV9" s="279"/>
      <c r="KW9" s="279"/>
      <c r="KX9" s="279"/>
      <c r="KY9" s="279"/>
      <c r="KZ9" s="279"/>
      <c r="LA9" s="246"/>
      <c r="LB9" s="246"/>
      <c r="LC9" s="246"/>
      <c r="LD9" s="246"/>
      <c r="LE9" s="246"/>
    </row>
    <row r="10" spans="1:317" ht="21.95" customHeight="1">
      <c r="A10" s="284"/>
      <c r="B10" s="8" t="s">
        <v>84</v>
      </c>
      <c r="C10" s="289"/>
      <c r="D10" s="289"/>
      <c r="E10" s="289"/>
      <c r="F10" s="279"/>
      <c r="G10" s="279"/>
      <c r="H10" s="289"/>
      <c r="I10" s="289"/>
      <c r="J10" s="289"/>
      <c r="K10" s="279"/>
      <c r="L10" s="279"/>
      <c r="M10" s="289"/>
      <c r="N10" s="289"/>
      <c r="O10" s="289"/>
      <c r="P10" s="279"/>
      <c r="Q10" s="279"/>
      <c r="R10" s="289"/>
      <c r="S10" s="289"/>
      <c r="T10" s="289"/>
      <c r="U10" s="279"/>
      <c r="V10" s="279"/>
      <c r="W10" s="289"/>
      <c r="X10" s="289"/>
      <c r="Y10" s="289"/>
      <c r="Z10" s="279"/>
      <c r="AA10" s="279"/>
      <c r="AB10" s="289"/>
      <c r="AC10" s="289"/>
      <c r="AD10" s="289"/>
      <c r="AE10" s="279"/>
      <c r="AF10" s="279"/>
      <c r="AG10" s="289"/>
      <c r="AH10" s="289"/>
      <c r="AI10" s="289"/>
      <c r="AJ10" s="279"/>
      <c r="AK10" s="279"/>
      <c r="AL10" s="289"/>
      <c r="AM10" s="289"/>
      <c r="AN10" s="289"/>
      <c r="AO10" s="279"/>
      <c r="AP10" s="279"/>
      <c r="AQ10" s="289"/>
      <c r="AR10" s="289"/>
      <c r="AS10" s="289"/>
      <c r="AT10" s="279"/>
      <c r="AU10" s="279"/>
      <c r="AV10" s="289"/>
      <c r="AW10" s="289"/>
      <c r="AX10" s="289"/>
      <c r="AY10" s="279"/>
      <c r="AZ10" s="279"/>
      <c r="BA10" s="289"/>
      <c r="BB10" s="289"/>
      <c r="BC10" s="289"/>
      <c r="BD10" s="279"/>
      <c r="BE10" s="279"/>
      <c r="BF10" s="289"/>
      <c r="BG10" s="289"/>
      <c r="BH10" s="289"/>
      <c r="BI10" s="279"/>
      <c r="BJ10" s="279"/>
      <c r="BK10" s="289"/>
      <c r="BL10" s="289"/>
      <c r="BM10" s="289"/>
      <c r="BN10" s="279"/>
      <c r="BO10" s="279"/>
      <c r="BP10" s="289"/>
      <c r="BQ10" s="289"/>
      <c r="BR10" s="289"/>
      <c r="BS10" s="279"/>
      <c r="BT10" s="279"/>
      <c r="BU10" s="289"/>
      <c r="BV10" s="289"/>
      <c r="BW10" s="289"/>
      <c r="BX10" s="279"/>
      <c r="BY10" s="279"/>
      <c r="BZ10" s="289"/>
      <c r="CA10" s="289"/>
      <c r="CB10" s="289"/>
      <c r="CC10" s="279"/>
      <c r="CD10" s="279"/>
      <c r="CE10" s="289"/>
      <c r="CF10" s="289"/>
      <c r="CG10" s="289"/>
      <c r="CH10" s="279"/>
      <c r="CI10" s="279"/>
      <c r="CJ10" s="289"/>
      <c r="CK10" s="289"/>
      <c r="CL10" s="289"/>
      <c r="CM10" s="279"/>
      <c r="CN10" s="279"/>
      <c r="CO10" s="289"/>
      <c r="CP10" s="289"/>
      <c r="CQ10" s="289"/>
      <c r="CR10" s="279"/>
      <c r="CS10" s="279"/>
      <c r="CT10" s="289"/>
      <c r="CU10" s="289"/>
      <c r="CV10" s="289"/>
      <c r="CW10" s="279"/>
      <c r="CX10" s="279"/>
      <c r="CY10" s="289"/>
      <c r="CZ10" s="289"/>
      <c r="DA10" s="289"/>
      <c r="DB10" s="279"/>
      <c r="DC10" s="279"/>
      <c r="DD10" s="289"/>
      <c r="DE10" s="289"/>
      <c r="DF10" s="289"/>
      <c r="DG10" s="279"/>
      <c r="DH10" s="279"/>
      <c r="DI10" s="289"/>
      <c r="DJ10" s="289"/>
      <c r="DK10" s="289"/>
      <c r="DL10" s="279"/>
      <c r="DM10" s="279"/>
      <c r="DN10" s="289"/>
      <c r="DO10" s="289"/>
      <c r="DP10" s="289"/>
      <c r="DQ10" s="279"/>
      <c r="DR10" s="279"/>
      <c r="DS10" s="289"/>
      <c r="DT10" s="289"/>
      <c r="DU10" s="289"/>
      <c r="DV10" s="279"/>
      <c r="DW10" s="279"/>
      <c r="DX10" s="289"/>
      <c r="DY10" s="289"/>
      <c r="DZ10" s="289"/>
      <c r="EA10" s="279"/>
      <c r="EB10" s="279"/>
      <c r="EC10" s="289"/>
      <c r="ED10" s="289"/>
      <c r="EE10" s="289"/>
      <c r="EF10" s="279"/>
      <c r="EG10" s="279"/>
      <c r="EH10" s="289"/>
      <c r="EI10" s="289"/>
      <c r="EJ10" s="289"/>
      <c r="EK10" s="279"/>
      <c r="EL10" s="279"/>
      <c r="EM10" s="289"/>
      <c r="EN10" s="289"/>
      <c r="EO10" s="289"/>
      <c r="EP10" s="279"/>
      <c r="EQ10" s="279"/>
      <c r="ER10" s="289"/>
      <c r="ES10" s="289"/>
      <c r="ET10" s="289"/>
      <c r="EU10" s="279"/>
      <c r="EV10" s="279"/>
      <c r="EW10" s="289"/>
      <c r="EX10" s="289"/>
      <c r="EY10" s="289"/>
      <c r="EZ10" s="279"/>
      <c r="FA10" s="279"/>
      <c r="FB10" s="289"/>
      <c r="FC10" s="289"/>
      <c r="FD10" s="289"/>
      <c r="FE10" s="279"/>
      <c r="FF10" s="279"/>
      <c r="FG10" s="289"/>
      <c r="FH10" s="289"/>
      <c r="FI10" s="289"/>
      <c r="FJ10" s="279"/>
      <c r="FK10" s="279"/>
      <c r="FL10" s="289"/>
      <c r="FM10" s="289"/>
      <c r="FN10" s="28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c r="IW10" s="279"/>
      <c r="IX10" s="279"/>
      <c r="IY10" s="279"/>
      <c r="IZ10" s="279"/>
      <c r="JA10" s="279"/>
      <c r="JB10" s="279"/>
      <c r="JC10" s="279"/>
      <c r="JD10" s="279"/>
      <c r="JE10" s="279"/>
      <c r="JF10" s="279"/>
      <c r="JG10" s="279"/>
      <c r="JH10" s="279"/>
      <c r="JI10" s="279"/>
      <c r="JJ10" s="279"/>
      <c r="JK10" s="279"/>
      <c r="JL10" s="279"/>
      <c r="JM10" s="279"/>
      <c r="JN10" s="279"/>
      <c r="JO10" s="279"/>
      <c r="JP10" s="279"/>
      <c r="JQ10" s="279"/>
      <c r="JR10" s="279"/>
      <c r="JS10" s="279"/>
      <c r="JT10" s="279"/>
      <c r="JU10" s="279"/>
      <c r="JV10" s="279"/>
      <c r="JW10" s="279"/>
      <c r="JX10" s="279"/>
      <c r="JY10" s="279"/>
      <c r="JZ10" s="279"/>
      <c r="KA10" s="279"/>
      <c r="KB10" s="279"/>
      <c r="KC10" s="279"/>
      <c r="KD10" s="279"/>
      <c r="KE10" s="279"/>
      <c r="KF10" s="279"/>
      <c r="KG10" s="279"/>
      <c r="KH10" s="279"/>
      <c r="KI10" s="279"/>
      <c r="KJ10" s="279"/>
      <c r="KK10" s="279"/>
      <c r="KL10" s="279"/>
      <c r="KM10" s="279"/>
      <c r="KN10" s="279"/>
      <c r="KO10" s="279"/>
      <c r="KP10" s="279"/>
      <c r="KQ10" s="279"/>
      <c r="KR10" s="279"/>
      <c r="KS10" s="279"/>
      <c r="KT10" s="279"/>
      <c r="KU10" s="279"/>
      <c r="KV10" s="279"/>
      <c r="KW10" s="279"/>
      <c r="KX10" s="279"/>
      <c r="KY10" s="279"/>
      <c r="KZ10" s="279"/>
      <c r="LA10" s="246"/>
      <c r="LB10" s="246"/>
      <c r="LC10" s="246"/>
      <c r="LD10" s="246"/>
      <c r="LE10" s="246"/>
    </row>
    <row r="11" spans="1:317" ht="21.95" customHeight="1">
      <c r="A11" s="226" t="s">
        <v>132</v>
      </c>
      <c r="B11" s="196" t="s">
        <v>85</v>
      </c>
      <c r="C11" s="277"/>
      <c r="D11" s="231"/>
      <c r="E11" s="234">
        <f>-C11+D11</f>
        <v>0</v>
      </c>
      <c r="F11" s="231"/>
      <c r="G11" s="234">
        <f>-D11+F11</f>
        <v>0</v>
      </c>
      <c r="H11" s="277"/>
      <c r="I11" s="231"/>
      <c r="J11" s="234">
        <f>-H11+I11</f>
        <v>0</v>
      </c>
      <c r="K11" s="277"/>
      <c r="L11" s="234">
        <f>-I11+K11</f>
        <v>0</v>
      </c>
      <c r="M11" s="277"/>
      <c r="N11" s="231"/>
      <c r="O11" s="234">
        <f>-M11+N11</f>
        <v>0</v>
      </c>
      <c r="P11" s="231"/>
      <c r="Q11" s="234">
        <f>-N11+P11</f>
        <v>0</v>
      </c>
      <c r="R11" s="277"/>
      <c r="S11" s="277"/>
      <c r="T11" s="234">
        <f>-R11+S11</f>
        <v>0</v>
      </c>
      <c r="U11" s="277"/>
      <c r="V11" s="234">
        <f>-S11+U11</f>
        <v>0</v>
      </c>
      <c r="W11" s="277"/>
      <c r="X11" s="277"/>
      <c r="Y11" s="234">
        <f>-W11+X11</f>
        <v>0</v>
      </c>
      <c r="Z11" s="277"/>
      <c r="AA11" s="234">
        <f>-X11+Z11</f>
        <v>0</v>
      </c>
      <c r="AB11" s="277"/>
      <c r="AC11" s="277"/>
      <c r="AD11" s="234">
        <f>-AB11+AC11</f>
        <v>0</v>
      </c>
      <c r="AE11" s="277"/>
      <c r="AF11" s="234">
        <f>-AC11+AE11</f>
        <v>0</v>
      </c>
      <c r="AG11" s="277"/>
      <c r="AH11" s="277"/>
      <c r="AI11" s="234">
        <f>-AG11+AH11</f>
        <v>0</v>
      </c>
      <c r="AJ11" s="277"/>
      <c r="AK11" s="234">
        <f>-AH11+AJ11</f>
        <v>0</v>
      </c>
      <c r="AL11" s="277"/>
      <c r="AM11" s="277"/>
      <c r="AN11" s="234">
        <f>-AL11+AM11</f>
        <v>0</v>
      </c>
      <c r="AO11" s="277"/>
      <c r="AP11" s="234">
        <f>-AM11+AO11</f>
        <v>0</v>
      </c>
      <c r="AQ11" s="277"/>
      <c r="AR11" s="277"/>
      <c r="AS11" s="234">
        <f>-AQ11+AR11</f>
        <v>0</v>
      </c>
      <c r="AT11" s="277"/>
      <c r="AU11" s="234">
        <f>-AR11+AT11</f>
        <v>0</v>
      </c>
      <c r="AV11" s="277"/>
      <c r="AW11" s="277"/>
      <c r="AX11" s="234">
        <f>-AV11+AW11</f>
        <v>0</v>
      </c>
      <c r="AY11" s="277"/>
      <c r="AZ11" s="234">
        <f>-AW11+AY11</f>
        <v>0</v>
      </c>
      <c r="BA11" s="277"/>
      <c r="BB11" s="277"/>
      <c r="BC11" s="234">
        <f>-BA11+BB11</f>
        <v>0</v>
      </c>
      <c r="BD11" s="277"/>
      <c r="BE11" s="234">
        <f>-BB11+BD11</f>
        <v>0</v>
      </c>
      <c r="BF11" s="277"/>
      <c r="BG11" s="277"/>
      <c r="BH11" s="234">
        <f>-BF11+BG11</f>
        <v>0</v>
      </c>
      <c r="BI11" s="277"/>
      <c r="BJ11" s="234">
        <f>-BG11+BI11</f>
        <v>0</v>
      </c>
      <c r="BK11" s="277"/>
      <c r="BL11" s="277"/>
      <c r="BM11" s="234">
        <f>-BK11+BL11</f>
        <v>0</v>
      </c>
      <c r="BN11" s="277"/>
      <c r="BO11" s="234">
        <f>-BL11+BN11</f>
        <v>0</v>
      </c>
      <c r="BP11" s="277"/>
      <c r="BQ11" s="277"/>
      <c r="BR11" s="234">
        <f>-BP11+BQ11</f>
        <v>0</v>
      </c>
      <c r="BS11" s="277"/>
      <c r="BT11" s="234">
        <f>-BQ11+BS11</f>
        <v>0</v>
      </c>
      <c r="BU11" s="277"/>
      <c r="BV11" s="277"/>
      <c r="BW11" s="234">
        <f>-BU11+BV11</f>
        <v>0</v>
      </c>
      <c r="BX11" s="277"/>
      <c r="BY11" s="234">
        <f>-BV11+BX11</f>
        <v>0</v>
      </c>
      <c r="BZ11" s="277"/>
      <c r="CA11" s="277"/>
      <c r="CB11" s="234">
        <f>-BZ11+CA11</f>
        <v>0</v>
      </c>
      <c r="CC11" s="277"/>
      <c r="CD11" s="234">
        <f>-CA11+CC11</f>
        <v>0</v>
      </c>
      <c r="CE11" s="277"/>
      <c r="CF11" s="277"/>
      <c r="CG11" s="234">
        <f>-CE11+CF11</f>
        <v>0</v>
      </c>
      <c r="CH11" s="277"/>
      <c r="CI11" s="234">
        <f>-CF11+CH11</f>
        <v>0</v>
      </c>
      <c r="CJ11" s="277"/>
      <c r="CK11" s="277"/>
      <c r="CL11" s="234">
        <f>-CJ11+CK11</f>
        <v>0</v>
      </c>
      <c r="CM11" s="277"/>
      <c r="CN11" s="234">
        <f>-CK11+CM11</f>
        <v>0</v>
      </c>
      <c r="CO11" s="277"/>
      <c r="CP11" s="277"/>
      <c r="CQ11" s="234">
        <f>-CO11+CP11</f>
        <v>0</v>
      </c>
      <c r="CR11" s="277"/>
      <c r="CS11" s="234">
        <f>-CP11+CR11</f>
        <v>0</v>
      </c>
      <c r="CT11" s="277"/>
      <c r="CU11" s="277"/>
      <c r="CV11" s="234">
        <f>-CT11+CU11</f>
        <v>0</v>
      </c>
      <c r="CW11" s="277"/>
      <c r="CX11" s="234">
        <f>-CU11+CW11</f>
        <v>0</v>
      </c>
      <c r="CY11" s="277"/>
      <c r="CZ11" s="277"/>
      <c r="DA11" s="234">
        <f>-CY11+CZ11</f>
        <v>0</v>
      </c>
      <c r="DB11" s="277"/>
      <c r="DC11" s="234">
        <f>-CZ11+DB11</f>
        <v>0</v>
      </c>
      <c r="DD11" s="277"/>
      <c r="DE11" s="277"/>
      <c r="DF11" s="234">
        <f>-DD11+DE11</f>
        <v>0</v>
      </c>
      <c r="DG11" s="277"/>
      <c r="DH11" s="234">
        <f>-DE11+DG11</f>
        <v>0</v>
      </c>
      <c r="DI11" s="277"/>
      <c r="DJ11" s="277"/>
      <c r="DK11" s="234">
        <f>-DI11+DJ11</f>
        <v>0</v>
      </c>
      <c r="DL11" s="277"/>
      <c r="DM11" s="234">
        <f>-DJ11+DL11</f>
        <v>0</v>
      </c>
      <c r="DN11" s="277"/>
      <c r="DO11" s="277"/>
      <c r="DP11" s="234">
        <f>-DN11+DO11</f>
        <v>0</v>
      </c>
      <c r="DQ11" s="277"/>
      <c r="DR11" s="234">
        <f>-DO11+DQ11</f>
        <v>0</v>
      </c>
      <c r="DS11" s="277"/>
      <c r="DT11" s="277"/>
      <c r="DU11" s="234">
        <f>-DS11+DT11</f>
        <v>0</v>
      </c>
      <c r="DV11" s="277"/>
      <c r="DW11" s="234">
        <f>-DT11+DV11</f>
        <v>0</v>
      </c>
      <c r="DX11" s="277"/>
      <c r="DY11" s="277"/>
      <c r="DZ11" s="234">
        <f>-DX11+DY11</f>
        <v>0</v>
      </c>
      <c r="EA11" s="277"/>
      <c r="EB11" s="234">
        <f>-DY11+EA11</f>
        <v>0</v>
      </c>
      <c r="EC11" s="277"/>
      <c r="ED11" s="277"/>
      <c r="EE11" s="234">
        <f>-EC11+ED11</f>
        <v>0</v>
      </c>
      <c r="EF11" s="277"/>
      <c r="EG11" s="234">
        <f>-ED11+EF11</f>
        <v>0</v>
      </c>
      <c r="EH11" s="277"/>
      <c r="EI11" s="277"/>
      <c r="EJ11" s="234">
        <f>-EH11+EI11</f>
        <v>0</v>
      </c>
      <c r="EK11" s="277"/>
      <c r="EL11" s="234">
        <f>-EI11+EK11</f>
        <v>0</v>
      </c>
      <c r="EM11" s="277"/>
      <c r="EN11" s="277"/>
      <c r="EO11" s="234">
        <f>-EM11+EN11</f>
        <v>0</v>
      </c>
      <c r="EP11" s="277"/>
      <c r="EQ11" s="234">
        <f>-EN11+EP11</f>
        <v>0</v>
      </c>
      <c r="ER11" s="277"/>
      <c r="ES11" s="277"/>
      <c r="ET11" s="234">
        <f>-ER11+ES11</f>
        <v>0</v>
      </c>
      <c r="EU11" s="277"/>
      <c r="EV11" s="234">
        <f>-ES11+EU11</f>
        <v>0</v>
      </c>
      <c r="EW11" s="277"/>
      <c r="EX11" s="277"/>
      <c r="EY11" s="234">
        <f>-EW11+EX11</f>
        <v>0</v>
      </c>
      <c r="EZ11" s="277"/>
      <c r="FA11" s="234">
        <f>-EX11+EZ11</f>
        <v>0</v>
      </c>
      <c r="FB11" s="277"/>
      <c r="FC11" s="277"/>
      <c r="FD11" s="234">
        <f>-FB11+FC11</f>
        <v>0</v>
      </c>
      <c r="FE11" s="277"/>
      <c r="FF11" s="234">
        <f>-FC11+FE11</f>
        <v>0</v>
      </c>
      <c r="FG11" s="277"/>
      <c r="FH11" s="277"/>
      <c r="FI11" s="234">
        <f>-FG11+FH11</f>
        <v>0</v>
      </c>
      <c r="FJ11" s="277"/>
      <c r="FK11" s="234">
        <f>-FH11+FJ11</f>
        <v>0</v>
      </c>
      <c r="FL11" s="277"/>
      <c r="FM11" s="277"/>
      <c r="FN11" s="234">
        <f>-FL11+FM11</f>
        <v>0</v>
      </c>
      <c r="FO11" s="277"/>
      <c r="FP11" s="234">
        <f>-FM11+FO11</f>
        <v>0</v>
      </c>
      <c r="FQ11" s="277"/>
      <c r="FR11" s="277"/>
      <c r="FS11" s="234">
        <f>-FQ11+FR11</f>
        <v>0</v>
      </c>
      <c r="FT11" s="277"/>
      <c r="FU11" s="234">
        <f>-FR11+FT11</f>
        <v>0</v>
      </c>
      <c r="FV11" s="277"/>
      <c r="FW11" s="277"/>
      <c r="FX11" s="234">
        <f>-FV11+FW11</f>
        <v>0</v>
      </c>
      <c r="FY11" s="277"/>
      <c r="FZ11" s="234">
        <f>-FW11+FY11</f>
        <v>0</v>
      </c>
      <c r="GA11" s="277"/>
      <c r="GB11" s="277"/>
      <c r="GC11" s="234">
        <f>-GA11+GB11</f>
        <v>0</v>
      </c>
      <c r="GD11" s="277"/>
      <c r="GE11" s="234">
        <f>-GB11+GD11</f>
        <v>0</v>
      </c>
      <c r="GF11" s="277"/>
      <c r="GG11" s="277"/>
      <c r="GH11" s="234">
        <f>-GF11+GG11</f>
        <v>0</v>
      </c>
      <c r="GI11" s="277"/>
      <c r="GJ11" s="234">
        <f>-GG11+GI11</f>
        <v>0</v>
      </c>
      <c r="GK11" s="277"/>
      <c r="GL11" s="277"/>
      <c r="GM11" s="234">
        <f>-GK11+GL11</f>
        <v>0</v>
      </c>
      <c r="GN11" s="277"/>
      <c r="GO11" s="234">
        <f>-GL11+GN11</f>
        <v>0</v>
      </c>
      <c r="GP11" s="277"/>
      <c r="GQ11" s="277"/>
      <c r="GR11" s="234">
        <f>-GP11+GQ11</f>
        <v>0</v>
      </c>
      <c r="GS11" s="277"/>
      <c r="GT11" s="234">
        <f>-GQ11+GS11</f>
        <v>0</v>
      </c>
      <c r="GU11" s="277"/>
      <c r="GV11" s="277"/>
      <c r="GW11" s="234">
        <f>-GU11+GV11</f>
        <v>0</v>
      </c>
      <c r="GX11" s="277"/>
      <c r="GY11" s="234">
        <f>-GV11+GX11</f>
        <v>0</v>
      </c>
      <c r="GZ11" s="277"/>
      <c r="HA11" s="277"/>
      <c r="HB11" s="234">
        <f>-GZ11+HA11</f>
        <v>0</v>
      </c>
      <c r="HC11" s="277"/>
      <c r="HD11" s="234">
        <f>-HA11+HC11</f>
        <v>0</v>
      </c>
      <c r="HE11" s="277"/>
      <c r="HF11" s="277"/>
      <c r="HG11" s="234">
        <f>-HE11+HF11</f>
        <v>0</v>
      </c>
      <c r="HH11" s="277"/>
      <c r="HI11" s="234">
        <f>-HF11+HH11</f>
        <v>0</v>
      </c>
      <c r="HJ11" s="277"/>
      <c r="HK11" s="277"/>
      <c r="HL11" s="234">
        <f>-HJ11+HK11</f>
        <v>0</v>
      </c>
      <c r="HM11" s="277"/>
      <c r="HN11" s="234">
        <f>-HK11+HM11</f>
        <v>0</v>
      </c>
      <c r="HO11" s="277"/>
      <c r="HP11" s="277"/>
      <c r="HQ11" s="234">
        <f>-HO11+HP11</f>
        <v>0</v>
      </c>
      <c r="HR11" s="277"/>
      <c r="HS11" s="234">
        <f>-HP11+HR11</f>
        <v>0</v>
      </c>
      <c r="HT11" s="277"/>
      <c r="HU11" s="277"/>
      <c r="HV11" s="234">
        <f>-HT11+HU11</f>
        <v>0</v>
      </c>
      <c r="HW11" s="277"/>
      <c r="HX11" s="234">
        <f>-HU11+HW11</f>
        <v>0</v>
      </c>
      <c r="HY11" s="277"/>
      <c r="HZ11" s="277"/>
      <c r="IA11" s="234">
        <f>-HY11+HZ11</f>
        <v>0</v>
      </c>
      <c r="IB11" s="277"/>
      <c r="IC11" s="234">
        <f>-HZ11+IB11</f>
        <v>0</v>
      </c>
      <c r="ID11" s="277"/>
      <c r="IE11" s="277"/>
      <c r="IF11" s="234">
        <f>-ID11+IE11</f>
        <v>0</v>
      </c>
      <c r="IG11" s="277"/>
      <c r="IH11" s="234">
        <f>-IE11+IG11</f>
        <v>0</v>
      </c>
      <c r="II11" s="277"/>
      <c r="IJ11" s="277"/>
      <c r="IK11" s="234">
        <f>-II11+IJ11</f>
        <v>0</v>
      </c>
      <c r="IL11" s="277"/>
      <c r="IM11" s="234">
        <f>-IJ11+IL11</f>
        <v>0</v>
      </c>
      <c r="IN11" s="277"/>
      <c r="IO11" s="277"/>
      <c r="IP11" s="234">
        <f>-IN11+IO11</f>
        <v>0</v>
      </c>
      <c r="IQ11" s="277"/>
      <c r="IR11" s="234">
        <f>-IO11+IQ11</f>
        <v>0</v>
      </c>
      <c r="IS11" s="277"/>
      <c r="IT11" s="277"/>
      <c r="IU11" s="234">
        <f>-IS11+IT11</f>
        <v>0</v>
      </c>
      <c r="IV11" s="277"/>
      <c r="IW11" s="234">
        <f>-IT11+IV11</f>
        <v>0</v>
      </c>
      <c r="IX11" s="277"/>
      <c r="IY11" s="277"/>
      <c r="IZ11" s="234">
        <f>-IX11+IY11</f>
        <v>0</v>
      </c>
      <c r="JA11" s="277"/>
      <c r="JB11" s="234">
        <f>-IY11+JA11</f>
        <v>0</v>
      </c>
      <c r="JC11" s="277"/>
      <c r="JD11" s="277"/>
      <c r="JE11" s="234">
        <f>-JC11+JD11</f>
        <v>0</v>
      </c>
      <c r="JF11" s="277"/>
      <c r="JG11" s="234">
        <f>-JD11+JF11</f>
        <v>0</v>
      </c>
      <c r="JH11" s="277"/>
      <c r="JI11" s="277"/>
      <c r="JJ11" s="234">
        <f>-JH11+JI11</f>
        <v>0</v>
      </c>
      <c r="JK11" s="277"/>
      <c r="JL11" s="234">
        <f>-JI11+JK11</f>
        <v>0</v>
      </c>
      <c r="JM11" s="277"/>
      <c r="JN11" s="277"/>
      <c r="JO11" s="234">
        <f>-JM11+JN11</f>
        <v>0</v>
      </c>
      <c r="JP11" s="277"/>
      <c r="JQ11" s="234">
        <f>-JN11+JP11</f>
        <v>0</v>
      </c>
      <c r="JR11" s="277"/>
      <c r="JS11" s="277"/>
      <c r="JT11" s="234">
        <f>-JR11+JS11</f>
        <v>0</v>
      </c>
      <c r="JU11" s="277"/>
      <c r="JV11" s="234">
        <f>-JS11+JU11</f>
        <v>0</v>
      </c>
      <c r="JW11" s="277"/>
      <c r="JX11" s="277"/>
      <c r="JY11" s="234">
        <f>-JW11+JX11</f>
        <v>0</v>
      </c>
      <c r="JZ11" s="277"/>
      <c r="KA11" s="234">
        <f>-JX11+JZ11</f>
        <v>0</v>
      </c>
      <c r="KB11" s="277"/>
      <c r="KC11" s="277"/>
      <c r="KD11" s="234">
        <f>-KB11+KC11</f>
        <v>0</v>
      </c>
      <c r="KE11" s="277"/>
      <c r="KF11" s="234">
        <f>-KC11+KE11</f>
        <v>0</v>
      </c>
      <c r="KG11" s="277"/>
      <c r="KH11" s="277"/>
      <c r="KI11" s="234">
        <f>-KG11+KH11</f>
        <v>0</v>
      </c>
      <c r="KJ11" s="277"/>
      <c r="KK11" s="234">
        <f>-KH11+KJ11</f>
        <v>0</v>
      </c>
      <c r="KL11" s="277"/>
      <c r="KM11" s="277"/>
      <c r="KN11" s="234">
        <f>-KL11+KM11</f>
        <v>0</v>
      </c>
      <c r="KO11" s="277"/>
      <c r="KP11" s="234">
        <f>-KM11+KO11</f>
        <v>0</v>
      </c>
      <c r="KQ11" s="277"/>
      <c r="KR11" s="277"/>
      <c r="KS11" s="234">
        <f>-KQ11+KR11</f>
        <v>0</v>
      </c>
      <c r="KT11" s="277"/>
      <c r="KU11" s="234">
        <f>-KR11+KT11</f>
        <v>0</v>
      </c>
      <c r="KV11" s="277"/>
      <c r="KW11" s="277"/>
      <c r="KX11" s="234">
        <f>-KV11+KW11</f>
        <v>0</v>
      </c>
      <c r="KY11" s="277"/>
      <c r="KZ11" s="234">
        <f>-KW11+KY11</f>
        <v>0</v>
      </c>
      <c r="LA11" s="210">
        <f>+C11+H11+M11+R11+W11+AB11+AG11+AL11+AQ11+AV11+BA11+BF11+BK11+BP11+BU11+BZ11+CE11+CJ11+CO11+CT11+CY11+DD11+DI11+DN11+DS11+DX11+EC11+EH11+EM11+ER11+EW11+FB11+FG11+FL11+FQ11+FV11+GA11+GF11+GK11+GP11+GU11+GZ11+HE11+HJ11+HO11+HT11+HY11+ID11+II11+IN11+IS11+IX11+JC11+JH11+JM11+JR11+JW11+KB11+KG11+KL11+KQ11+KV11</f>
        <v>0</v>
      </c>
      <c r="LB11" s="210">
        <f>+D11+I11+N11+S11+X11+AC11+AH11+AM11+AR11+AW11+BB11+BG11+BL11+BQ11+BV11+CA11+CF11+CK11+CP11+CU11+CZ11+DE11+DJ11+DO11+DT11+DY11+ED11+EI11+EN11+ES11+EX11+FC11+FH11+FM11+FR11+FW11+GB11+GG11+GL11+GQ11+GV11+HA11+HF11+HK11+HP11+HU11+HZ11+IE11+IJ11+IO11+IT11+IY11+JD11+JI11+JN11+JS11+JX11+KC11+KH11+KM11+KR11+KW11</f>
        <v>0</v>
      </c>
      <c r="LC11" s="234">
        <f>-LA11+LB11</f>
        <v>0</v>
      </c>
      <c r="LD11" s="210">
        <f>+F11+K11+P11+U11+Z11+AE11+AJ11+AO11+AT11+AY11+BD11+BI11+BN11+BS11+BX11+CC11+CH11+CM11+CR11+CW11+DB11+DG11+DL11+DQ11+DV11+EA11+EF11+EK11+EP11+EU11+EZ11+FE11+FJ11+FO11+FT11+FY11+GD11+GI11+GN11+GS11+GX11+HC11+HH11+HM11+HR11+HW11+IB11+IG11+IL11+IQ11+IV11+JA11+JF11+JK11+JP11+JU11+JZ11+KE11+KJ11+KO11+KT11+KY11</f>
        <v>0</v>
      </c>
      <c r="LE11" s="234">
        <f>-LB11+LD11</f>
        <v>0</v>
      </c>
    </row>
    <row r="12" spans="1:317" ht="21.95" customHeight="1">
      <c r="A12" s="226">
        <v>314140</v>
      </c>
      <c r="B12" s="196" t="s">
        <v>86</v>
      </c>
      <c r="C12" s="202"/>
      <c r="D12" s="202"/>
      <c r="E12" s="234">
        <f t="shared" ref="E12:E38" si="0">-C12+D12</f>
        <v>0</v>
      </c>
      <c r="F12" s="202"/>
      <c r="G12" s="234">
        <f>-D12+F12</f>
        <v>0</v>
      </c>
      <c r="H12" s="202"/>
      <c r="I12" s="202"/>
      <c r="J12" s="234">
        <f t="shared" ref="J12:J38" si="1">-H12+I12</f>
        <v>0</v>
      </c>
      <c r="K12" s="202"/>
      <c r="L12" s="234">
        <f>-I12+K12</f>
        <v>0</v>
      </c>
      <c r="M12" s="202"/>
      <c r="N12" s="202"/>
      <c r="O12" s="234">
        <f t="shared" ref="O12:O38" si="2">-M12+N12</f>
        <v>0</v>
      </c>
      <c r="P12" s="202"/>
      <c r="Q12" s="234">
        <f>-N12+P12</f>
        <v>0</v>
      </c>
      <c r="R12" s="202"/>
      <c r="S12" s="202"/>
      <c r="T12" s="234">
        <f t="shared" ref="T12:T38" si="3">-R12+S12</f>
        <v>0</v>
      </c>
      <c r="U12" s="202"/>
      <c r="V12" s="234">
        <f>-S12+U12</f>
        <v>0</v>
      </c>
      <c r="W12" s="202"/>
      <c r="X12" s="202"/>
      <c r="Y12" s="234">
        <f t="shared" ref="Y12:Y38" si="4">-W12+X12</f>
        <v>0</v>
      </c>
      <c r="Z12" s="202"/>
      <c r="AA12" s="234">
        <f>-X12+Z12</f>
        <v>0</v>
      </c>
      <c r="AB12" s="202"/>
      <c r="AC12" s="202"/>
      <c r="AD12" s="234">
        <f t="shared" ref="AD12:AD38" si="5">-AB12+AC12</f>
        <v>0</v>
      </c>
      <c r="AE12" s="202"/>
      <c r="AF12" s="234">
        <f>-AC12+AE12</f>
        <v>0</v>
      </c>
      <c r="AG12" s="202"/>
      <c r="AH12" s="202"/>
      <c r="AI12" s="234">
        <f t="shared" ref="AI12:AI38" si="6">-AG12+AH12</f>
        <v>0</v>
      </c>
      <c r="AJ12" s="202"/>
      <c r="AK12" s="234">
        <f>-AH12+AJ12</f>
        <v>0</v>
      </c>
      <c r="AL12" s="202"/>
      <c r="AM12" s="202"/>
      <c r="AN12" s="234">
        <f t="shared" ref="AN12:AN38" si="7">-AL12+AM12</f>
        <v>0</v>
      </c>
      <c r="AO12" s="202"/>
      <c r="AP12" s="234">
        <f>-AM12+AO12</f>
        <v>0</v>
      </c>
      <c r="AQ12" s="202"/>
      <c r="AR12" s="202"/>
      <c r="AS12" s="234">
        <f t="shared" ref="AS12:AS38" si="8">-AQ12+AR12</f>
        <v>0</v>
      </c>
      <c r="AT12" s="202"/>
      <c r="AU12" s="234">
        <f>-AR12+AT12</f>
        <v>0</v>
      </c>
      <c r="AV12" s="202"/>
      <c r="AW12" s="202"/>
      <c r="AX12" s="234">
        <f t="shared" ref="AX12:AX38" si="9">-AV12+AW12</f>
        <v>0</v>
      </c>
      <c r="AY12" s="202"/>
      <c r="AZ12" s="234">
        <f>-AW12+AY12</f>
        <v>0</v>
      </c>
      <c r="BA12" s="202"/>
      <c r="BB12" s="202"/>
      <c r="BC12" s="234">
        <f t="shared" ref="BC12:BC38" si="10">-BA12+BB12</f>
        <v>0</v>
      </c>
      <c r="BD12" s="202"/>
      <c r="BE12" s="234">
        <f>-BB12+BD12</f>
        <v>0</v>
      </c>
      <c r="BF12" s="202"/>
      <c r="BG12" s="202"/>
      <c r="BH12" s="234">
        <f t="shared" ref="BH12:BH38" si="11">-BF12+BG12</f>
        <v>0</v>
      </c>
      <c r="BI12" s="202"/>
      <c r="BJ12" s="234">
        <f>-BG12+BI12</f>
        <v>0</v>
      </c>
      <c r="BK12" s="202"/>
      <c r="BL12" s="202"/>
      <c r="BM12" s="234">
        <f t="shared" ref="BM12:BM38" si="12">-BK12+BL12</f>
        <v>0</v>
      </c>
      <c r="BN12" s="202"/>
      <c r="BO12" s="234">
        <f>-BL12+BN12</f>
        <v>0</v>
      </c>
      <c r="BP12" s="202"/>
      <c r="BQ12" s="202"/>
      <c r="BR12" s="234">
        <f t="shared" ref="BR12:BR38" si="13">-BP12+BQ12</f>
        <v>0</v>
      </c>
      <c r="BS12" s="202"/>
      <c r="BT12" s="234">
        <f>-BQ12+BS12</f>
        <v>0</v>
      </c>
      <c r="BU12" s="202"/>
      <c r="BV12" s="202"/>
      <c r="BW12" s="234">
        <f t="shared" ref="BW12:BW38" si="14">-BU12+BV12</f>
        <v>0</v>
      </c>
      <c r="BX12" s="202"/>
      <c r="BY12" s="234">
        <f>-BV12+BX12</f>
        <v>0</v>
      </c>
      <c r="BZ12" s="202"/>
      <c r="CA12" s="202"/>
      <c r="CB12" s="234">
        <f t="shared" ref="CB12:CB38" si="15">-BZ12+CA12</f>
        <v>0</v>
      </c>
      <c r="CC12" s="202"/>
      <c r="CD12" s="234">
        <f>-CA12+CC12</f>
        <v>0</v>
      </c>
      <c r="CE12" s="202"/>
      <c r="CF12" s="202"/>
      <c r="CG12" s="234">
        <f t="shared" ref="CG12:CG38" si="16">-CE12+CF12</f>
        <v>0</v>
      </c>
      <c r="CH12" s="202"/>
      <c r="CI12" s="234">
        <f>-CF12+CH12</f>
        <v>0</v>
      </c>
      <c r="CJ12" s="202"/>
      <c r="CK12" s="202"/>
      <c r="CL12" s="234">
        <f t="shared" ref="CL12:CL38" si="17">-CJ12+CK12</f>
        <v>0</v>
      </c>
      <c r="CM12" s="202"/>
      <c r="CN12" s="234">
        <f>-CK12+CM12</f>
        <v>0</v>
      </c>
      <c r="CO12" s="202"/>
      <c r="CP12" s="202"/>
      <c r="CQ12" s="234">
        <f t="shared" ref="CQ12:CQ38" si="18">-CO12+CP12</f>
        <v>0</v>
      </c>
      <c r="CR12" s="202"/>
      <c r="CS12" s="234">
        <f>-CP12+CR12</f>
        <v>0</v>
      </c>
      <c r="CT12" s="202"/>
      <c r="CU12" s="202"/>
      <c r="CV12" s="234">
        <f t="shared" ref="CV12:CV38" si="19">-CT12+CU12</f>
        <v>0</v>
      </c>
      <c r="CW12" s="202"/>
      <c r="CX12" s="234">
        <f>-CU12+CW12</f>
        <v>0</v>
      </c>
      <c r="CY12" s="202"/>
      <c r="CZ12" s="202"/>
      <c r="DA12" s="234">
        <f t="shared" ref="DA12:DA38" si="20">-CY12+CZ12</f>
        <v>0</v>
      </c>
      <c r="DB12" s="202"/>
      <c r="DC12" s="234">
        <f>-CZ12+DB12</f>
        <v>0</v>
      </c>
      <c r="DD12" s="202"/>
      <c r="DE12" s="202"/>
      <c r="DF12" s="234">
        <f t="shared" ref="DF12:DF38" si="21">-DD12+DE12</f>
        <v>0</v>
      </c>
      <c r="DG12" s="202"/>
      <c r="DH12" s="234">
        <f>-DE12+DG12</f>
        <v>0</v>
      </c>
      <c r="DI12" s="202"/>
      <c r="DJ12" s="202"/>
      <c r="DK12" s="234">
        <f t="shared" ref="DK12:DK38" si="22">-DI12+DJ12</f>
        <v>0</v>
      </c>
      <c r="DL12" s="202"/>
      <c r="DM12" s="234">
        <f>-DJ12+DL12</f>
        <v>0</v>
      </c>
      <c r="DN12" s="202"/>
      <c r="DO12" s="202"/>
      <c r="DP12" s="234">
        <f t="shared" ref="DP12:DP38" si="23">-DN12+DO12</f>
        <v>0</v>
      </c>
      <c r="DQ12" s="202"/>
      <c r="DR12" s="234">
        <f>-DO12+DQ12</f>
        <v>0</v>
      </c>
      <c r="DS12" s="202"/>
      <c r="DT12" s="202"/>
      <c r="DU12" s="234">
        <f t="shared" ref="DU12:DU38" si="24">-DS12+DT12</f>
        <v>0</v>
      </c>
      <c r="DV12" s="202"/>
      <c r="DW12" s="234">
        <f>-DT12+DV12</f>
        <v>0</v>
      </c>
      <c r="DX12" s="202"/>
      <c r="DY12" s="202"/>
      <c r="DZ12" s="234">
        <f t="shared" ref="DZ12:DZ38" si="25">-DX12+DY12</f>
        <v>0</v>
      </c>
      <c r="EA12" s="202"/>
      <c r="EB12" s="234">
        <f>-DY12+EA12</f>
        <v>0</v>
      </c>
      <c r="EC12" s="202"/>
      <c r="ED12" s="202"/>
      <c r="EE12" s="234">
        <f t="shared" ref="EE12:EE38" si="26">-EC12+ED12</f>
        <v>0</v>
      </c>
      <c r="EF12" s="202"/>
      <c r="EG12" s="234">
        <f>-ED12+EF12</f>
        <v>0</v>
      </c>
      <c r="EH12" s="202"/>
      <c r="EI12" s="202"/>
      <c r="EJ12" s="234">
        <f t="shared" ref="EJ12:EJ38" si="27">-EH12+EI12</f>
        <v>0</v>
      </c>
      <c r="EK12" s="202"/>
      <c r="EL12" s="234">
        <f>-EI12+EK12</f>
        <v>0</v>
      </c>
      <c r="EM12" s="202"/>
      <c r="EN12" s="202"/>
      <c r="EO12" s="234">
        <f t="shared" ref="EO12:EO38" si="28">-EM12+EN12</f>
        <v>0</v>
      </c>
      <c r="EP12" s="202"/>
      <c r="EQ12" s="234">
        <f>-EN12+EP12</f>
        <v>0</v>
      </c>
      <c r="ER12" s="202"/>
      <c r="ES12" s="202"/>
      <c r="ET12" s="234">
        <f t="shared" ref="ET12:ET38" si="29">-ER12+ES12</f>
        <v>0</v>
      </c>
      <c r="EU12" s="202"/>
      <c r="EV12" s="234">
        <f>-ES12+EU12</f>
        <v>0</v>
      </c>
      <c r="EW12" s="202"/>
      <c r="EX12" s="202"/>
      <c r="EY12" s="234">
        <f t="shared" ref="EY12:EY38" si="30">-EW12+EX12</f>
        <v>0</v>
      </c>
      <c r="EZ12" s="202"/>
      <c r="FA12" s="234">
        <f>-EX12+EZ12</f>
        <v>0</v>
      </c>
      <c r="FB12" s="202"/>
      <c r="FC12" s="202"/>
      <c r="FD12" s="234">
        <f t="shared" ref="FD12:FD38" si="31">-FB12+FC12</f>
        <v>0</v>
      </c>
      <c r="FE12" s="202"/>
      <c r="FF12" s="234">
        <f>-FC12+FE12</f>
        <v>0</v>
      </c>
      <c r="FG12" s="202"/>
      <c r="FH12" s="202"/>
      <c r="FI12" s="234">
        <f t="shared" ref="FI12:FI38" si="32">-FG12+FH12</f>
        <v>0</v>
      </c>
      <c r="FJ12" s="202"/>
      <c r="FK12" s="234">
        <f>-FH12+FJ12</f>
        <v>0</v>
      </c>
      <c r="FL12" s="202"/>
      <c r="FM12" s="202"/>
      <c r="FN12" s="234">
        <f t="shared" ref="FN12:FN38" si="33">-FL12+FM12</f>
        <v>0</v>
      </c>
      <c r="FO12" s="202"/>
      <c r="FP12" s="234">
        <f>-FM12+FO12</f>
        <v>0</v>
      </c>
      <c r="FQ12" s="202"/>
      <c r="FR12" s="202"/>
      <c r="FS12" s="234">
        <f t="shared" ref="FS12:FS38" si="34">-FQ12+FR12</f>
        <v>0</v>
      </c>
      <c r="FT12" s="202"/>
      <c r="FU12" s="234">
        <f>-FR12+FT12</f>
        <v>0</v>
      </c>
      <c r="FV12" s="202"/>
      <c r="FW12" s="202"/>
      <c r="FX12" s="234">
        <f t="shared" ref="FX12:FX38" si="35">-FV12+FW12</f>
        <v>0</v>
      </c>
      <c r="FY12" s="202"/>
      <c r="FZ12" s="234">
        <f>-FW12+FY12</f>
        <v>0</v>
      </c>
      <c r="GA12" s="202"/>
      <c r="GB12" s="202"/>
      <c r="GC12" s="234">
        <f t="shared" ref="GC12:GC38" si="36">-GA12+GB12</f>
        <v>0</v>
      </c>
      <c r="GD12" s="202"/>
      <c r="GE12" s="234">
        <f>-GB12+GD12</f>
        <v>0</v>
      </c>
      <c r="GF12" s="202"/>
      <c r="GG12" s="202"/>
      <c r="GH12" s="234">
        <f t="shared" ref="GH12:GH38" si="37">-GF12+GG12</f>
        <v>0</v>
      </c>
      <c r="GI12" s="202"/>
      <c r="GJ12" s="234">
        <f>-GG12+GI12</f>
        <v>0</v>
      </c>
      <c r="GK12" s="202"/>
      <c r="GL12" s="202"/>
      <c r="GM12" s="234">
        <f t="shared" ref="GM12:GM38" si="38">-GK12+GL12</f>
        <v>0</v>
      </c>
      <c r="GN12" s="202"/>
      <c r="GO12" s="234">
        <f>-GL12+GN12</f>
        <v>0</v>
      </c>
      <c r="GP12" s="202"/>
      <c r="GQ12" s="202"/>
      <c r="GR12" s="234">
        <f t="shared" ref="GR12:GR38" si="39">-GP12+GQ12</f>
        <v>0</v>
      </c>
      <c r="GS12" s="202"/>
      <c r="GT12" s="234">
        <f>-GQ12+GS12</f>
        <v>0</v>
      </c>
      <c r="GU12" s="202"/>
      <c r="GV12" s="202"/>
      <c r="GW12" s="234">
        <f t="shared" ref="GW12:GW38" si="40">-GU12+GV12</f>
        <v>0</v>
      </c>
      <c r="GX12" s="202"/>
      <c r="GY12" s="234">
        <f>-GV12+GX12</f>
        <v>0</v>
      </c>
      <c r="GZ12" s="202"/>
      <c r="HA12" s="202"/>
      <c r="HB12" s="234">
        <f t="shared" ref="HB12:HB38" si="41">-GZ12+HA12</f>
        <v>0</v>
      </c>
      <c r="HC12" s="202"/>
      <c r="HD12" s="234">
        <f>-HA12+HC12</f>
        <v>0</v>
      </c>
      <c r="HE12" s="202"/>
      <c r="HF12" s="202"/>
      <c r="HG12" s="234">
        <f t="shared" ref="HG12:HG38" si="42">-HE12+HF12</f>
        <v>0</v>
      </c>
      <c r="HH12" s="202"/>
      <c r="HI12" s="234">
        <f>-HF12+HH12</f>
        <v>0</v>
      </c>
      <c r="HJ12" s="202"/>
      <c r="HK12" s="202"/>
      <c r="HL12" s="234">
        <f t="shared" ref="HL12:HL38" si="43">-HJ12+HK12</f>
        <v>0</v>
      </c>
      <c r="HM12" s="202"/>
      <c r="HN12" s="234">
        <f>-HK12+HM12</f>
        <v>0</v>
      </c>
      <c r="HO12" s="202"/>
      <c r="HP12" s="202"/>
      <c r="HQ12" s="234">
        <f t="shared" ref="HQ12:HQ38" si="44">-HO12+HP12</f>
        <v>0</v>
      </c>
      <c r="HR12" s="202"/>
      <c r="HS12" s="234">
        <f>-HP12+HR12</f>
        <v>0</v>
      </c>
      <c r="HT12" s="202"/>
      <c r="HU12" s="202"/>
      <c r="HV12" s="234">
        <f t="shared" ref="HV12:HV38" si="45">-HT12+HU12</f>
        <v>0</v>
      </c>
      <c r="HW12" s="202"/>
      <c r="HX12" s="234">
        <f>-HU12+HW12</f>
        <v>0</v>
      </c>
      <c r="HY12" s="202"/>
      <c r="HZ12" s="202"/>
      <c r="IA12" s="234">
        <f t="shared" ref="IA12:IA38" si="46">-HY12+HZ12</f>
        <v>0</v>
      </c>
      <c r="IB12" s="202"/>
      <c r="IC12" s="234">
        <f>-HZ12+IB12</f>
        <v>0</v>
      </c>
      <c r="ID12" s="202"/>
      <c r="IE12" s="202"/>
      <c r="IF12" s="234">
        <f t="shared" ref="IF12:IF38" si="47">-ID12+IE12</f>
        <v>0</v>
      </c>
      <c r="IG12" s="202"/>
      <c r="IH12" s="234">
        <f>-IE12+IG12</f>
        <v>0</v>
      </c>
      <c r="II12" s="202"/>
      <c r="IJ12" s="202"/>
      <c r="IK12" s="234">
        <f t="shared" ref="IK12:IK38" si="48">-II12+IJ12</f>
        <v>0</v>
      </c>
      <c r="IL12" s="202"/>
      <c r="IM12" s="234">
        <f>-IJ12+IL12</f>
        <v>0</v>
      </c>
      <c r="IN12" s="202"/>
      <c r="IO12" s="202"/>
      <c r="IP12" s="234">
        <f t="shared" ref="IP12:IP38" si="49">-IN12+IO12</f>
        <v>0</v>
      </c>
      <c r="IQ12" s="202"/>
      <c r="IR12" s="234">
        <f>-IO12+IQ12</f>
        <v>0</v>
      </c>
      <c r="IS12" s="202"/>
      <c r="IT12" s="202"/>
      <c r="IU12" s="234">
        <f t="shared" ref="IU12:IU38" si="50">-IS12+IT12</f>
        <v>0</v>
      </c>
      <c r="IV12" s="202"/>
      <c r="IW12" s="234">
        <f>-IT12+IV12</f>
        <v>0</v>
      </c>
      <c r="IX12" s="202"/>
      <c r="IY12" s="202"/>
      <c r="IZ12" s="234">
        <f t="shared" ref="IZ12:IZ38" si="51">-IX12+IY12</f>
        <v>0</v>
      </c>
      <c r="JA12" s="202"/>
      <c r="JB12" s="234">
        <f>-IY12+JA12</f>
        <v>0</v>
      </c>
      <c r="JC12" s="202"/>
      <c r="JD12" s="202"/>
      <c r="JE12" s="234">
        <f t="shared" ref="JE12:JE38" si="52">-JC12+JD12</f>
        <v>0</v>
      </c>
      <c r="JF12" s="202"/>
      <c r="JG12" s="234">
        <f>-JD12+JF12</f>
        <v>0</v>
      </c>
      <c r="JH12" s="202"/>
      <c r="JI12" s="202"/>
      <c r="JJ12" s="234">
        <f t="shared" ref="JJ12:JJ38" si="53">-JH12+JI12</f>
        <v>0</v>
      </c>
      <c r="JK12" s="202"/>
      <c r="JL12" s="234">
        <f>-JI12+JK12</f>
        <v>0</v>
      </c>
      <c r="JM12" s="202"/>
      <c r="JN12" s="202"/>
      <c r="JO12" s="234">
        <f t="shared" ref="JO12:JO38" si="54">-JM12+JN12</f>
        <v>0</v>
      </c>
      <c r="JP12" s="202"/>
      <c r="JQ12" s="234">
        <f>-JN12+JP12</f>
        <v>0</v>
      </c>
      <c r="JR12" s="202"/>
      <c r="JS12" s="202"/>
      <c r="JT12" s="234">
        <f t="shared" ref="JT12:JT38" si="55">-JR12+JS12</f>
        <v>0</v>
      </c>
      <c r="JU12" s="202"/>
      <c r="JV12" s="234">
        <f>-JS12+JU12</f>
        <v>0</v>
      </c>
      <c r="JW12" s="202"/>
      <c r="JX12" s="202"/>
      <c r="JY12" s="234">
        <f t="shared" ref="JY12:JY38" si="56">-JW12+JX12</f>
        <v>0</v>
      </c>
      <c r="JZ12" s="202"/>
      <c r="KA12" s="234">
        <f>-JX12+JZ12</f>
        <v>0</v>
      </c>
      <c r="KB12" s="202"/>
      <c r="KC12" s="202"/>
      <c r="KD12" s="234">
        <f t="shared" ref="KD12:KD38" si="57">-KB12+KC12</f>
        <v>0</v>
      </c>
      <c r="KE12" s="202"/>
      <c r="KF12" s="234">
        <f>-KC12+KE12</f>
        <v>0</v>
      </c>
      <c r="KG12" s="202"/>
      <c r="KH12" s="202"/>
      <c r="KI12" s="234">
        <f t="shared" ref="KI12:KI38" si="58">-KG12+KH12</f>
        <v>0</v>
      </c>
      <c r="KJ12" s="202"/>
      <c r="KK12" s="234">
        <f>-KH12+KJ12</f>
        <v>0</v>
      </c>
      <c r="KL12" s="202"/>
      <c r="KM12" s="202"/>
      <c r="KN12" s="234">
        <f t="shared" ref="KN12:KN38" si="59">-KL12+KM12</f>
        <v>0</v>
      </c>
      <c r="KO12" s="202"/>
      <c r="KP12" s="234">
        <f>-KM12+KO12</f>
        <v>0</v>
      </c>
      <c r="KQ12" s="202"/>
      <c r="KR12" s="202"/>
      <c r="KS12" s="234">
        <f t="shared" ref="KS12:KS38" si="60">-KQ12+KR12</f>
        <v>0</v>
      </c>
      <c r="KT12" s="202"/>
      <c r="KU12" s="234">
        <f>-KR12+KT12</f>
        <v>0</v>
      </c>
      <c r="KV12" s="202"/>
      <c r="KW12" s="202"/>
      <c r="KX12" s="234">
        <f t="shared" ref="KX12:KX38" si="61">-KV12+KW12</f>
        <v>0</v>
      </c>
      <c r="KY12" s="202"/>
      <c r="KZ12" s="234">
        <f>-KW12+KY12</f>
        <v>0</v>
      </c>
      <c r="LA12" s="210">
        <f>+C12+H12+M12+R12+W12+AB12+AG12+AL12+AQ12+AV12+BA12+BF12+BK12+BP12+BU12+BZ12+CE12+CJ12+CO12+CT12+CY12+DD12+DI12+DN12+DS12+DX12+EC12+EH12+EM12+ER12+EW12+FB12+FG12+FL12+FQ12+FV12+GA12+GF12+GK12+GP12+GU12+GZ12+HE12+HJ12+HO12+HT12+HY12+ID12+II12+IN12+IS12+IX12+JC12+JH12+JM12+JR12+JW12+KB12+KG12+KL12+KQ12+KV12</f>
        <v>0</v>
      </c>
      <c r="LB12" s="210">
        <f>+D12+I12+N12+S12+X12+AC12+AH12+AM12+AR12+AW12+BB12+BG12+BL12+BQ12+BV12+CA12+CF12+CK12+CP12+CU12+CZ12+DE12+DJ12+DO12+DT12+DY12+ED12+EI12+EN12+ES12+EX12+FC12+FH12+FM12+FR12+FW12+GB12+GG12+GL12+GQ12+GV12+HA12+HF12+HK12+HP12+HU12+HZ12+IE12+IJ12+IO12+IT12+IY12+JD12+JI12+JN12+JS12+JX12+KC12+KH12+KM12+KR12+KW12</f>
        <v>0</v>
      </c>
      <c r="LC12" s="234">
        <f t="shared" ref="LC12:LC38" si="62">-LA12+LB12</f>
        <v>0</v>
      </c>
      <c r="LD12" s="210">
        <f>+F12+K12+P12+U12+Z12+AE12+AJ12+AO12+AT12+AY12+BD12+BI12+BN12+BS12+BX12+CC12+CH12+CM12+CR12+CW12+DB12+DG12+DL12+DQ12+DV12+EA12+EF12+EK12+EP12+EU12+EZ12+FE12+FJ12+FO12+FT12+FY12+GD12+GI12+GN12+GS12+GX12+HC12+HH12+HM12+HR12+HW12+IB12+IG12+IL12+IQ12+IV12+JA12+JF12+JK12+JP12+JU12+JZ12+KE12+KJ12+KO12+KT12+KY12</f>
        <v>0</v>
      </c>
      <c r="LE12" s="234">
        <f>-LB12+LD12</f>
        <v>0</v>
      </c>
    </row>
    <row r="13" spans="1:317" ht="21.95" customHeight="1">
      <c r="A13" s="285"/>
      <c r="B13" s="8" t="s">
        <v>154</v>
      </c>
      <c r="C13" s="210"/>
      <c r="D13" s="210"/>
      <c r="E13" s="234"/>
      <c r="F13" s="210"/>
      <c r="G13" s="210"/>
      <c r="H13" s="210"/>
      <c r="I13" s="210"/>
      <c r="J13" s="234"/>
      <c r="K13" s="210"/>
      <c r="L13" s="210"/>
      <c r="M13" s="210"/>
      <c r="N13" s="210"/>
      <c r="O13" s="234"/>
      <c r="P13" s="210"/>
      <c r="Q13" s="210"/>
      <c r="R13" s="210"/>
      <c r="S13" s="210"/>
      <c r="T13" s="234"/>
      <c r="U13" s="210"/>
      <c r="V13" s="210"/>
      <c r="W13" s="210"/>
      <c r="X13" s="210"/>
      <c r="Y13" s="234"/>
      <c r="Z13" s="210"/>
      <c r="AA13" s="210"/>
      <c r="AB13" s="210"/>
      <c r="AC13" s="210"/>
      <c r="AD13" s="234"/>
      <c r="AE13" s="210"/>
      <c r="AF13" s="210"/>
      <c r="AG13" s="210"/>
      <c r="AH13" s="210"/>
      <c r="AI13" s="234"/>
      <c r="AJ13" s="210"/>
      <c r="AK13" s="210"/>
      <c r="AL13" s="210"/>
      <c r="AM13" s="210"/>
      <c r="AN13" s="234"/>
      <c r="AO13" s="210"/>
      <c r="AP13" s="210"/>
      <c r="AQ13" s="210"/>
      <c r="AR13" s="210"/>
      <c r="AS13" s="234"/>
      <c r="AT13" s="210"/>
      <c r="AU13" s="210"/>
      <c r="AV13" s="210"/>
      <c r="AW13" s="210"/>
      <c r="AX13" s="234"/>
      <c r="AY13" s="210"/>
      <c r="AZ13" s="210"/>
      <c r="BA13" s="210"/>
      <c r="BB13" s="210"/>
      <c r="BC13" s="234"/>
      <c r="BD13" s="210"/>
      <c r="BE13" s="210"/>
      <c r="BF13" s="210"/>
      <c r="BG13" s="210"/>
      <c r="BH13" s="234"/>
      <c r="BI13" s="210"/>
      <c r="BJ13" s="210"/>
      <c r="BK13" s="210"/>
      <c r="BL13" s="210"/>
      <c r="BM13" s="234"/>
      <c r="BN13" s="210"/>
      <c r="BO13" s="210"/>
      <c r="BP13" s="210"/>
      <c r="BQ13" s="210"/>
      <c r="BR13" s="234"/>
      <c r="BS13" s="210"/>
      <c r="BT13" s="210"/>
      <c r="BU13" s="210"/>
      <c r="BV13" s="210"/>
      <c r="BW13" s="234"/>
      <c r="BX13" s="210"/>
      <c r="BY13" s="210"/>
      <c r="BZ13" s="210"/>
      <c r="CA13" s="210"/>
      <c r="CB13" s="234"/>
      <c r="CC13" s="210"/>
      <c r="CD13" s="210"/>
      <c r="CE13" s="210"/>
      <c r="CF13" s="210"/>
      <c r="CG13" s="234"/>
      <c r="CH13" s="210"/>
      <c r="CI13" s="210"/>
      <c r="CJ13" s="210"/>
      <c r="CK13" s="210"/>
      <c r="CL13" s="234"/>
      <c r="CM13" s="210"/>
      <c r="CN13" s="210"/>
      <c r="CO13" s="210"/>
      <c r="CP13" s="210"/>
      <c r="CQ13" s="234"/>
      <c r="CR13" s="210"/>
      <c r="CS13" s="210"/>
      <c r="CT13" s="210"/>
      <c r="CU13" s="210"/>
      <c r="CV13" s="234"/>
      <c r="CW13" s="210"/>
      <c r="CX13" s="210"/>
      <c r="CY13" s="210"/>
      <c r="CZ13" s="210"/>
      <c r="DA13" s="234"/>
      <c r="DB13" s="210"/>
      <c r="DC13" s="210"/>
      <c r="DD13" s="210"/>
      <c r="DE13" s="210"/>
      <c r="DF13" s="234"/>
      <c r="DG13" s="210"/>
      <c r="DH13" s="210"/>
      <c r="DI13" s="210"/>
      <c r="DJ13" s="210"/>
      <c r="DK13" s="234"/>
      <c r="DL13" s="210"/>
      <c r="DM13" s="210"/>
      <c r="DN13" s="210"/>
      <c r="DO13" s="210"/>
      <c r="DP13" s="234"/>
      <c r="DQ13" s="210"/>
      <c r="DR13" s="210"/>
      <c r="DS13" s="210"/>
      <c r="DT13" s="210"/>
      <c r="DU13" s="234"/>
      <c r="DV13" s="210"/>
      <c r="DW13" s="210"/>
      <c r="DX13" s="210"/>
      <c r="DY13" s="210"/>
      <c r="DZ13" s="234"/>
      <c r="EA13" s="210"/>
      <c r="EB13" s="210"/>
      <c r="EC13" s="210"/>
      <c r="ED13" s="210"/>
      <c r="EE13" s="234"/>
      <c r="EF13" s="210"/>
      <c r="EG13" s="210"/>
      <c r="EH13" s="210"/>
      <c r="EI13" s="210"/>
      <c r="EJ13" s="234"/>
      <c r="EK13" s="210"/>
      <c r="EL13" s="210"/>
      <c r="EM13" s="210"/>
      <c r="EN13" s="210"/>
      <c r="EO13" s="234"/>
      <c r="EP13" s="210"/>
      <c r="EQ13" s="210"/>
      <c r="ER13" s="210"/>
      <c r="ES13" s="210"/>
      <c r="ET13" s="234"/>
      <c r="EU13" s="210"/>
      <c r="EV13" s="210"/>
      <c r="EW13" s="210"/>
      <c r="EX13" s="210"/>
      <c r="EY13" s="234"/>
      <c r="EZ13" s="210"/>
      <c r="FA13" s="210"/>
      <c r="FB13" s="210"/>
      <c r="FC13" s="210"/>
      <c r="FD13" s="234"/>
      <c r="FE13" s="210"/>
      <c r="FF13" s="210"/>
      <c r="FG13" s="210"/>
      <c r="FH13" s="210"/>
      <c r="FI13" s="234"/>
      <c r="FJ13" s="210"/>
      <c r="FK13" s="210"/>
      <c r="FL13" s="210"/>
      <c r="FM13" s="210"/>
      <c r="FN13" s="234"/>
      <c r="FO13" s="210"/>
      <c r="FP13" s="210"/>
      <c r="FQ13" s="210"/>
      <c r="FR13" s="210"/>
      <c r="FS13" s="234"/>
      <c r="FT13" s="210"/>
      <c r="FU13" s="210"/>
      <c r="FV13" s="210"/>
      <c r="FW13" s="210"/>
      <c r="FX13" s="234"/>
      <c r="FY13" s="210"/>
      <c r="FZ13" s="210"/>
      <c r="GA13" s="210"/>
      <c r="GB13" s="210"/>
      <c r="GC13" s="234"/>
      <c r="GD13" s="210"/>
      <c r="GE13" s="210"/>
      <c r="GF13" s="210"/>
      <c r="GG13" s="210"/>
      <c r="GH13" s="234"/>
      <c r="GI13" s="210"/>
      <c r="GJ13" s="210"/>
      <c r="GK13" s="210"/>
      <c r="GL13" s="210"/>
      <c r="GM13" s="234"/>
      <c r="GN13" s="210"/>
      <c r="GO13" s="210"/>
      <c r="GP13" s="210"/>
      <c r="GQ13" s="210"/>
      <c r="GR13" s="234"/>
      <c r="GS13" s="210"/>
      <c r="GT13" s="210"/>
      <c r="GU13" s="210"/>
      <c r="GV13" s="210"/>
      <c r="GW13" s="234"/>
      <c r="GX13" s="210"/>
      <c r="GY13" s="210"/>
      <c r="GZ13" s="210"/>
      <c r="HA13" s="210"/>
      <c r="HB13" s="234"/>
      <c r="HC13" s="210"/>
      <c r="HD13" s="210"/>
      <c r="HE13" s="210"/>
      <c r="HF13" s="210"/>
      <c r="HG13" s="234"/>
      <c r="HH13" s="210"/>
      <c r="HI13" s="210"/>
      <c r="HJ13" s="210"/>
      <c r="HK13" s="210"/>
      <c r="HL13" s="234"/>
      <c r="HM13" s="210"/>
      <c r="HN13" s="210"/>
      <c r="HO13" s="210"/>
      <c r="HP13" s="210"/>
      <c r="HQ13" s="234"/>
      <c r="HR13" s="210"/>
      <c r="HS13" s="210"/>
      <c r="HT13" s="210"/>
      <c r="HU13" s="210"/>
      <c r="HV13" s="234"/>
      <c r="HW13" s="210"/>
      <c r="HX13" s="210"/>
      <c r="HY13" s="210"/>
      <c r="HZ13" s="210"/>
      <c r="IA13" s="234"/>
      <c r="IB13" s="210"/>
      <c r="IC13" s="210"/>
      <c r="ID13" s="210"/>
      <c r="IE13" s="210"/>
      <c r="IF13" s="234"/>
      <c r="IG13" s="210"/>
      <c r="IH13" s="210"/>
      <c r="II13" s="210"/>
      <c r="IJ13" s="210"/>
      <c r="IK13" s="234"/>
      <c r="IL13" s="210"/>
      <c r="IM13" s="210"/>
      <c r="IN13" s="210"/>
      <c r="IO13" s="210"/>
      <c r="IP13" s="234"/>
      <c r="IQ13" s="210"/>
      <c r="IR13" s="210"/>
      <c r="IS13" s="210"/>
      <c r="IT13" s="210"/>
      <c r="IU13" s="234"/>
      <c r="IV13" s="210"/>
      <c r="IW13" s="210"/>
      <c r="IX13" s="210"/>
      <c r="IY13" s="210"/>
      <c r="IZ13" s="234"/>
      <c r="JA13" s="210"/>
      <c r="JB13" s="210"/>
      <c r="JC13" s="210"/>
      <c r="JD13" s="210"/>
      <c r="JE13" s="234"/>
      <c r="JF13" s="210"/>
      <c r="JG13" s="210"/>
      <c r="JH13" s="210"/>
      <c r="JI13" s="210"/>
      <c r="JJ13" s="234"/>
      <c r="JK13" s="210"/>
      <c r="JL13" s="210"/>
      <c r="JM13" s="210"/>
      <c r="JN13" s="210"/>
      <c r="JO13" s="234"/>
      <c r="JP13" s="210"/>
      <c r="JQ13" s="210"/>
      <c r="JR13" s="210"/>
      <c r="JS13" s="210"/>
      <c r="JT13" s="234"/>
      <c r="JU13" s="210"/>
      <c r="JV13" s="210"/>
      <c r="JW13" s="210"/>
      <c r="JX13" s="210"/>
      <c r="JY13" s="234"/>
      <c r="JZ13" s="210"/>
      <c r="KA13" s="210"/>
      <c r="KB13" s="210"/>
      <c r="KC13" s="210"/>
      <c r="KD13" s="234"/>
      <c r="KE13" s="210"/>
      <c r="KF13" s="210"/>
      <c r="KG13" s="210"/>
      <c r="KH13" s="210"/>
      <c r="KI13" s="234"/>
      <c r="KJ13" s="210"/>
      <c r="KK13" s="210"/>
      <c r="KL13" s="210"/>
      <c r="KM13" s="210"/>
      <c r="KN13" s="234"/>
      <c r="KO13" s="210"/>
      <c r="KP13" s="210"/>
      <c r="KQ13" s="210"/>
      <c r="KR13" s="210"/>
      <c r="KS13" s="234"/>
      <c r="KT13" s="210"/>
      <c r="KU13" s="210"/>
      <c r="KV13" s="210"/>
      <c r="KW13" s="210"/>
      <c r="KX13" s="234"/>
      <c r="KY13" s="210"/>
      <c r="KZ13" s="210"/>
      <c r="LA13" s="210"/>
      <c r="LB13" s="210"/>
      <c r="LC13" s="234"/>
      <c r="LD13" s="210"/>
      <c r="LE13" s="210"/>
    </row>
    <row r="14" spans="1:317" ht="21.95" customHeight="1">
      <c r="A14" s="226">
        <v>322010</v>
      </c>
      <c r="B14" s="196" t="s">
        <v>321</v>
      </c>
      <c r="C14" s="202"/>
      <c r="D14" s="202"/>
      <c r="E14" s="234">
        <f t="shared" si="0"/>
        <v>0</v>
      </c>
      <c r="F14" s="202"/>
      <c r="G14" s="234">
        <f>-D14+F14</f>
        <v>0</v>
      </c>
      <c r="H14" s="202"/>
      <c r="I14" s="202"/>
      <c r="J14" s="234">
        <f t="shared" si="1"/>
        <v>0</v>
      </c>
      <c r="K14" s="202"/>
      <c r="L14" s="234">
        <f>-I14+K14</f>
        <v>0</v>
      </c>
      <c r="M14" s="202"/>
      <c r="N14" s="202"/>
      <c r="O14" s="234">
        <f t="shared" si="2"/>
        <v>0</v>
      </c>
      <c r="P14" s="202"/>
      <c r="Q14" s="234">
        <f>-N14+P14</f>
        <v>0</v>
      </c>
      <c r="R14" s="202"/>
      <c r="S14" s="202"/>
      <c r="T14" s="234">
        <f t="shared" si="3"/>
        <v>0</v>
      </c>
      <c r="U14" s="202"/>
      <c r="V14" s="234">
        <f>-S14+U14</f>
        <v>0</v>
      </c>
      <c r="W14" s="202"/>
      <c r="X14" s="202"/>
      <c r="Y14" s="234">
        <f t="shared" si="4"/>
        <v>0</v>
      </c>
      <c r="Z14" s="202"/>
      <c r="AA14" s="234">
        <f>-X14+Z14</f>
        <v>0</v>
      </c>
      <c r="AB14" s="202"/>
      <c r="AC14" s="202"/>
      <c r="AD14" s="234">
        <f t="shared" si="5"/>
        <v>0</v>
      </c>
      <c r="AE14" s="202"/>
      <c r="AF14" s="234">
        <f>-AC14+AE14</f>
        <v>0</v>
      </c>
      <c r="AG14" s="202"/>
      <c r="AH14" s="202"/>
      <c r="AI14" s="234">
        <f t="shared" si="6"/>
        <v>0</v>
      </c>
      <c r="AJ14" s="202"/>
      <c r="AK14" s="234">
        <f>-AH14+AJ14</f>
        <v>0</v>
      </c>
      <c r="AL14" s="202"/>
      <c r="AM14" s="202"/>
      <c r="AN14" s="234">
        <f t="shared" si="7"/>
        <v>0</v>
      </c>
      <c r="AO14" s="202"/>
      <c r="AP14" s="234">
        <f>-AM14+AO14</f>
        <v>0</v>
      </c>
      <c r="AQ14" s="202"/>
      <c r="AR14" s="202"/>
      <c r="AS14" s="234">
        <f t="shared" si="8"/>
        <v>0</v>
      </c>
      <c r="AT14" s="202"/>
      <c r="AU14" s="234">
        <f>-AR14+AT14</f>
        <v>0</v>
      </c>
      <c r="AV14" s="202"/>
      <c r="AW14" s="202"/>
      <c r="AX14" s="234">
        <f t="shared" si="9"/>
        <v>0</v>
      </c>
      <c r="AY14" s="202"/>
      <c r="AZ14" s="234">
        <f>-AW14+AY14</f>
        <v>0</v>
      </c>
      <c r="BA14" s="202"/>
      <c r="BB14" s="202"/>
      <c r="BC14" s="234">
        <f t="shared" si="10"/>
        <v>0</v>
      </c>
      <c r="BD14" s="202"/>
      <c r="BE14" s="234">
        <f>-BB14+BD14</f>
        <v>0</v>
      </c>
      <c r="BF14" s="202"/>
      <c r="BG14" s="202"/>
      <c r="BH14" s="234">
        <f t="shared" si="11"/>
        <v>0</v>
      </c>
      <c r="BI14" s="202"/>
      <c r="BJ14" s="234">
        <f>-BG14+BI14</f>
        <v>0</v>
      </c>
      <c r="BK14" s="202"/>
      <c r="BL14" s="202"/>
      <c r="BM14" s="234">
        <f t="shared" si="12"/>
        <v>0</v>
      </c>
      <c r="BN14" s="202"/>
      <c r="BO14" s="234">
        <f>-BL14+BN14</f>
        <v>0</v>
      </c>
      <c r="BP14" s="202"/>
      <c r="BQ14" s="202"/>
      <c r="BR14" s="234">
        <f t="shared" si="13"/>
        <v>0</v>
      </c>
      <c r="BS14" s="202"/>
      <c r="BT14" s="234">
        <f>-BQ14+BS14</f>
        <v>0</v>
      </c>
      <c r="BU14" s="202"/>
      <c r="BV14" s="202"/>
      <c r="BW14" s="234">
        <f t="shared" si="14"/>
        <v>0</v>
      </c>
      <c r="BX14" s="202"/>
      <c r="BY14" s="234">
        <f>-BV14+BX14</f>
        <v>0</v>
      </c>
      <c r="BZ14" s="202"/>
      <c r="CA14" s="202"/>
      <c r="CB14" s="234">
        <f t="shared" si="15"/>
        <v>0</v>
      </c>
      <c r="CC14" s="202"/>
      <c r="CD14" s="234">
        <f>-CA14+CC14</f>
        <v>0</v>
      </c>
      <c r="CE14" s="202"/>
      <c r="CF14" s="202"/>
      <c r="CG14" s="234">
        <f t="shared" si="16"/>
        <v>0</v>
      </c>
      <c r="CH14" s="202"/>
      <c r="CI14" s="234">
        <f>-CF14+CH14</f>
        <v>0</v>
      </c>
      <c r="CJ14" s="202"/>
      <c r="CK14" s="202"/>
      <c r="CL14" s="234">
        <f t="shared" si="17"/>
        <v>0</v>
      </c>
      <c r="CM14" s="202"/>
      <c r="CN14" s="234">
        <f>-CK14+CM14</f>
        <v>0</v>
      </c>
      <c r="CO14" s="202"/>
      <c r="CP14" s="202"/>
      <c r="CQ14" s="234">
        <f t="shared" si="18"/>
        <v>0</v>
      </c>
      <c r="CR14" s="202"/>
      <c r="CS14" s="234">
        <f>-CP14+CR14</f>
        <v>0</v>
      </c>
      <c r="CT14" s="202"/>
      <c r="CU14" s="202"/>
      <c r="CV14" s="234">
        <f t="shared" si="19"/>
        <v>0</v>
      </c>
      <c r="CW14" s="202"/>
      <c r="CX14" s="234">
        <f>-CU14+CW14</f>
        <v>0</v>
      </c>
      <c r="CY14" s="202"/>
      <c r="CZ14" s="202"/>
      <c r="DA14" s="234">
        <f t="shared" si="20"/>
        <v>0</v>
      </c>
      <c r="DB14" s="202"/>
      <c r="DC14" s="234">
        <f>-CZ14+DB14</f>
        <v>0</v>
      </c>
      <c r="DD14" s="202"/>
      <c r="DE14" s="202"/>
      <c r="DF14" s="234">
        <f t="shared" si="21"/>
        <v>0</v>
      </c>
      <c r="DG14" s="202"/>
      <c r="DH14" s="234">
        <f>-DE14+DG14</f>
        <v>0</v>
      </c>
      <c r="DI14" s="202"/>
      <c r="DJ14" s="202"/>
      <c r="DK14" s="234">
        <f t="shared" si="22"/>
        <v>0</v>
      </c>
      <c r="DL14" s="202"/>
      <c r="DM14" s="234">
        <f>-DJ14+DL14</f>
        <v>0</v>
      </c>
      <c r="DN14" s="202"/>
      <c r="DO14" s="202"/>
      <c r="DP14" s="234">
        <f t="shared" si="23"/>
        <v>0</v>
      </c>
      <c r="DQ14" s="202"/>
      <c r="DR14" s="234">
        <f>-DO14+DQ14</f>
        <v>0</v>
      </c>
      <c r="DS14" s="202"/>
      <c r="DT14" s="202"/>
      <c r="DU14" s="234">
        <f t="shared" si="24"/>
        <v>0</v>
      </c>
      <c r="DV14" s="202"/>
      <c r="DW14" s="234">
        <f>-DT14+DV14</f>
        <v>0</v>
      </c>
      <c r="DX14" s="202"/>
      <c r="DY14" s="202"/>
      <c r="DZ14" s="234">
        <f t="shared" si="25"/>
        <v>0</v>
      </c>
      <c r="EA14" s="202"/>
      <c r="EB14" s="234">
        <f>-DY14+EA14</f>
        <v>0</v>
      </c>
      <c r="EC14" s="202"/>
      <c r="ED14" s="202"/>
      <c r="EE14" s="234">
        <f t="shared" si="26"/>
        <v>0</v>
      </c>
      <c r="EF14" s="202"/>
      <c r="EG14" s="234">
        <f>-ED14+EF14</f>
        <v>0</v>
      </c>
      <c r="EH14" s="202"/>
      <c r="EI14" s="202"/>
      <c r="EJ14" s="234">
        <f t="shared" si="27"/>
        <v>0</v>
      </c>
      <c r="EK14" s="202"/>
      <c r="EL14" s="234">
        <f>-EI14+EK14</f>
        <v>0</v>
      </c>
      <c r="EM14" s="202"/>
      <c r="EN14" s="202"/>
      <c r="EO14" s="234">
        <f t="shared" si="28"/>
        <v>0</v>
      </c>
      <c r="EP14" s="202"/>
      <c r="EQ14" s="234">
        <f>-EN14+EP14</f>
        <v>0</v>
      </c>
      <c r="ER14" s="202"/>
      <c r="ES14" s="202"/>
      <c r="ET14" s="234">
        <f t="shared" si="29"/>
        <v>0</v>
      </c>
      <c r="EU14" s="202"/>
      <c r="EV14" s="234">
        <f>-ES14+EU14</f>
        <v>0</v>
      </c>
      <c r="EW14" s="202"/>
      <c r="EX14" s="202"/>
      <c r="EY14" s="234">
        <f t="shared" si="30"/>
        <v>0</v>
      </c>
      <c r="EZ14" s="202"/>
      <c r="FA14" s="234">
        <f>-EX14+EZ14</f>
        <v>0</v>
      </c>
      <c r="FB14" s="202"/>
      <c r="FC14" s="202"/>
      <c r="FD14" s="234">
        <f t="shared" si="31"/>
        <v>0</v>
      </c>
      <c r="FE14" s="202"/>
      <c r="FF14" s="234">
        <f>-FC14+FE14</f>
        <v>0</v>
      </c>
      <c r="FG14" s="202"/>
      <c r="FH14" s="202"/>
      <c r="FI14" s="234">
        <f t="shared" si="32"/>
        <v>0</v>
      </c>
      <c r="FJ14" s="202"/>
      <c r="FK14" s="234">
        <f>-FH14+FJ14</f>
        <v>0</v>
      </c>
      <c r="FL14" s="202"/>
      <c r="FM14" s="202"/>
      <c r="FN14" s="234">
        <f t="shared" si="33"/>
        <v>0</v>
      </c>
      <c r="FO14" s="202"/>
      <c r="FP14" s="234">
        <f>-FM14+FO14</f>
        <v>0</v>
      </c>
      <c r="FQ14" s="202"/>
      <c r="FR14" s="202"/>
      <c r="FS14" s="234">
        <f t="shared" si="34"/>
        <v>0</v>
      </c>
      <c r="FT14" s="202"/>
      <c r="FU14" s="234">
        <f>-FR14+FT14</f>
        <v>0</v>
      </c>
      <c r="FV14" s="202"/>
      <c r="FW14" s="202"/>
      <c r="FX14" s="234">
        <f t="shared" si="35"/>
        <v>0</v>
      </c>
      <c r="FY14" s="202"/>
      <c r="FZ14" s="234">
        <f>-FW14+FY14</f>
        <v>0</v>
      </c>
      <c r="GA14" s="202"/>
      <c r="GB14" s="202"/>
      <c r="GC14" s="234">
        <f t="shared" si="36"/>
        <v>0</v>
      </c>
      <c r="GD14" s="202"/>
      <c r="GE14" s="234">
        <f>-GB14+GD14</f>
        <v>0</v>
      </c>
      <c r="GF14" s="202"/>
      <c r="GG14" s="202"/>
      <c r="GH14" s="234">
        <f t="shared" si="37"/>
        <v>0</v>
      </c>
      <c r="GI14" s="202"/>
      <c r="GJ14" s="234">
        <f>-GG14+GI14</f>
        <v>0</v>
      </c>
      <c r="GK14" s="202"/>
      <c r="GL14" s="202"/>
      <c r="GM14" s="234">
        <f t="shared" si="38"/>
        <v>0</v>
      </c>
      <c r="GN14" s="202"/>
      <c r="GO14" s="234">
        <f>-GL14+GN14</f>
        <v>0</v>
      </c>
      <c r="GP14" s="202"/>
      <c r="GQ14" s="202"/>
      <c r="GR14" s="234">
        <f t="shared" si="39"/>
        <v>0</v>
      </c>
      <c r="GS14" s="202"/>
      <c r="GT14" s="234">
        <f>-GQ14+GS14</f>
        <v>0</v>
      </c>
      <c r="GU14" s="202"/>
      <c r="GV14" s="202"/>
      <c r="GW14" s="234">
        <f t="shared" si="40"/>
        <v>0</v>
      </c>
      <c r="GX14" s="202"/>
      <c r="GY14" s="234">
        <f>-GV14+GX14</f>
        <v>0</v>
      </c>
      <c r="GZ14" s="202"/>
      <c r="HA14" s="202"/>
      <c r="HB14" s="234">
        <f t="shared" si="41"/>
        <v>0</v>
      </c>
      <c r="HC14" s="202"/>
      <c r="HD14" s="234">
        <f>-HA14+HC14</f>
        <v>0</v>
      </c>
      <c r="HE14" s="202"/>
      <c r="HF14" s="202"/>
      <c r="HG14" s="234">
        <f t="shared" si="42"/>
        <v>0</v>
      </c>
      <c r="HH14" s="202"/>
      <c r="HI14" s="234">
        <f>-HF14+HH14</f>
        <v>0</v>
      </c>
      <c r="HJ14" s="202"/>
      <c r="HK14" s="202"/>
      <c r="HL14" s="234">
        <f t="shared" si="43"/>
        <v>0</v>
      </c>
      <c r="HM14" s="202"/>
      <c r="HN14" s="234">
        <f>-HK14+HM14</f>
        <v>0</v>
      </c>
      <c r="HO14" s="202"/>
      <c r="HP14" s="202"/>
      <c r="HQ14" s="234">
        <f t="shared" si="44"/>
        <v>0</v>
      </c>
      <c r="HR14" s="202"/>
      <c r="HS14" s="234">
        <f>-HP14+HR14</f>
        <v>0</v>
      </c>
      <c r="HT14" s="202"/>
      <c r="HU14" s="202"/>
      <c r="HV14" s="234">
        <f t="shared" si="45"/>
        <v>0</v>
      </c>
      <c r="HW14" s="202"/>
      <c r="HX14" s="234">
        <f>-HU14+HW14</f>
        <v>0</v>
      </c>
      <c r="HY14" s="202"/>
      <c r="HZ14" s="202"/>
      <c r="IA14" s="234">
        <f t="shared" si="46"/>
        <v>0</v>
      </c>
      <c r="IB14" s="202"/>
      <c r="IC14" s="234">
        <f>-HZ14+IB14</f>
        <v>0</v>
      </c>
      <c r="ID14" s="202"/>
      <c r="IE14" s="202"/>
      <c r="IF14" s="234">
        <f t="shared" si="47"/>
        <v>0</v>
      </c>
      <c r="IG14" s="202"/>
      <c r="IH14" s="234">
        <f>-IE14+IG14</f>
        <v>0</v>
      </c>
      <c r="II14" s="202"/>
      <c r="IJ14" s="202"/>
      <c r="IK14" s="234">
        <f t="shared" si="48"/>
        <v>0</v>
      </c>
      <c r="IL14" s="202"/>
      <c r="IM14" s="234">
        <f>-IJ14+IL14</f>
        <v>0</v>
      </c>
      <c r="IN14" s="202"/>
      <c r="IO14" s="202"/>
      <c r="IP14" s="234">
        <f t="shared" si="49"/>
        <v>0</v>
      </c>
      <c r="IQ14" s="202"/>
      <c r="IR14" s="234">
        <f>-IO14+IQ14</f>
        <v>0</v>
      </c>
      <c r="IS14" s="202"/>
      <c r="IT14" s="202"/>
      <c r="IU14" s="234">
        <f t="shared" si="50"/>
        <v>0</v>
      </c>
      <c r="IV14" s="202"/>
      <c r="IW14" s="234">
        <f>-IT14+IV14</f>
        <v>0</v>
      </c>
      <c r="IX14" s="202"/>
      <c r="IY14" s="202"/>
      <c r="IZ14" s="234">
        <f t="shared" si="51"/>
        <v>0</v>
      </c>
      <c r="JA14" s="202"/>
      <c r="JB14" s="234">
        <f>-IY14+JA14</f>
        <v>0</v>
      </c>
      <c r="JC14" s="202"/>
      <c r="JD14" s="202"/>
      <c r="JE14" s="234">
        <f t="shared" si="52"/>
        <v>0</v>
      </c>
      <c r="JF14" s="202"/>
      <c r="JG14" s="234">
        <f>-JD14+JF14</f>
        <v>0</v>
      </c>
      <c r="JH14" s="202"/>
      <c r="JI14" s="202"/>
      <c r="JJ14" s="234">
        <f t="shared" si="53"/>
        <v>0</v>
      </c>
      <c r="JK14" s="202"/>
      <c r="JL14" s="234">
        <f>-JI14+JK14</f>
        <v>0</v>
      </c>
      <c r="JM14" s="202"/>
      <c r="JN14" s="202"/>
      <c r="JO14" s="234">
        <f t="shared" si="54"/>
        <v>0</v>
      </c>
      <c r="JP14" s="202"/>
      <c r="JQ14" s="234">
        <f>-JN14+JP14</f>
        <v>0</v>
      </c>
      <c r="JR14" s="202"/>
      <c r="JS14" s="202"/>
      <c r="JT14" s="234">
        <f t="shared" si="55"/>
        <v>0</v>
      </c>
      <c r="JU14" s="202"/>
      <c r="JV14" s="234">
        <f>-JS14+JU14</f>
        <v>0</v>
      </c>
      <c r="JW14" s="202"/>
      <c r="JX14" s="202"/>
      <c r="JY14" s="234">
        <f t="shared" si="56"/>
        <v>0</v>
      </c>
      <c r="JZ14" s="202"/>
      <c r="KA14" s="234">
        <f>-JX14+JZ14</f>
        <v>0</v>
      </c>
      <c r="KB14" s="202"/>
      <c r="KC14" s="202"/>
      <c r="KD14" s="234">
        <f t="shared" si="57"/>
        <v>0</v>
      </c>
      <c r="KE14" s="202"/>
      <c r="KF14" s="234">
        <f>-KC14+KE14</f>
        <v>0</v>
      </c>
      <c r="KG14" s="202"/>
      <c r="KH14" s="202"/>
      <c r="KI14" s="234">
        <f t="shared" si="58"/>
        <v>0</v>
      </c>
      <c r="KJ14" s="202"/>
      <c r="KK14" s="234">
        <f>-KH14+KJ14</f>
        <v>0</v>
      </c>
      <c r="KL14" s="202"/>
      <c r="KM14" s="202"/>
      <c r="KN14" s="234">
        <f t="shared" si="59"/>
        <v>0</v>
      </c>
      <c r="KO14" s="202"/>
      <c r="KP14" s="234">
        <f>-KM14+KO14</f>
        <v>0</v>
      </c>
      <c r="KQ14" s="202"/>
      <c r="KR14" s="202"/>
      <c r="KS14" s="234">
        <f t="shared" si="60"/>
        <v>0</v>
      </c>
      <c r="KT14" s="202"/>
      <c r="KU14" s="234">
        <f>-KR14+KT14</f>
        <v>0</v>
      </c>
      <c r="KV14" s="202"/>
      <c r="KW14" s="202"/>
      <c r="KX14" s="234">
        <f t="shared" si="61"/>
        <v>0</v>
      </c>
      <c r="KY14" s="202"/>
      <c r="KZ14" s="234">
        <f>-KW14+KY14</f>
        <v>0</v>
      </c>
      <c r="LA14" s="210">
        <f t="shared" ref="LA14:LB18" si="63">+C14+H14+M14+R14+W14+AB14+AG14+AL14+AQ14+AV14+BA14+BF14+BK14+BP14+BU14+BZ14+CE14+CJ14+CO14+CT14+CY14+DD14+DI14+DN14+DS14+DX14+EC14+EH14+EM14+ER14+EW14+FB14+FG14+FL14+FQ14+FV14+GA14+GF14+GK14+GP14+GU14+GZ14+HE14+HJ14+HO14+HT14+HY14+ID14+II14+IN14+IS14+IX14+JC14+JH14+JM14+JR14+JW14+KB14+KG14+KL14+KQ14+KV14</f>
        <v>0</v>
      </c>
      <c r="LB14" s="210">
        <f t="shared" si="63"/>
        <v>0</v>
      </c>
      <c r="LC14" s="234">
        <f t="shared" si="62"/>
        <v>0</v>
      </c>
      <c r="LD14" s="210">
        <f>+F14+K14+P14+U14+Z14+AE14+AJ14+AO14+AT14+AY14+BD14+BI14+BN14+BS14+BX14+CC14+CH14+CM14+CR14+CW14+DB14+DG14+DL14+DQ14+DV14+EA14+EF14+EK14+EP14+EU14+EZ14+FE14+FJ14+FO14+FT14+FY14+GD14+GI14+GN14+GS14+GX14+HC14+HH14+HM14+HR14+HW14+IB14+IG14+IL14+IQ14+IV14+JA14+JF14+JK14+JP14+JU14+JZ14+KE14+KJ14+KO14+KT14+KY14</f>
        <v>0</v>
      </c>
      <c r="LE14" s="234">
        <f>-LB14+LD14</f>
        <v>0</v>
      </c>
    </row>
    <row r="15" spans="1:317" ht="21.95" customHeight="1">
      <c r="A15" s="226">
        <v>322020</v>
      </c>
      <c r="B15" s="196" t="s">
        <v>88</v>
      </c>
      <c r="C15" s="202"/>
      <c r="D15" s="202"/>
      <c r="E15" s="234">
        <f t="shared" si="0"/>
        <v>0</v>
      </c>
      <c r="F15" s="202"/>
      <c r="G15" s="234">
        <f>-D15+F15</f>
        <v>0</v>
      </c>
      <c r="H15" s="202"/>
      <c r="I15" s="202"/>
      <c r="J15" s="234">
        <f t="shared" si="1"/>
        <v>0</v>
      </c>
      <c r="K15" s="202"/>
      <c r="L15" s="234">
        <f>-I15+K15</f>
        <v>0</v>
      </c>
      <c r="M15" s="202"/>
      <c r="N15" s="202"/>
      <c r="O15" s="234">
        <f t="shared" si="2"/>
        <v>0</v>
      </c>
      <c r="P15" s="202"/>
      <c r="Q15" s="234">
        <f>-N15+P15</f>
        <v>0</v>
      </c>
      <c r="R15" s="202"/>
      <c r="S15" s="202"/>
      <c r="T15" s="234">
        <f t="shared" si="3"/>
        <v>0</v>
      </c>
      <c r="U15" s="202"/>
      <c r="V15" s="234">
        <f>-S15+U15</f>
        <v>0</v>
      </c>
      <c r="W15" s="202"/>
      <c r="X15" s="202"/>
      <c r="Y15" s="234">
        <f t="shared" si="4"/>
        <v>0</v>
      </c>
      <c r="Z15" s="202"/>
      <c r="AA15" s="234">
        <f>-X15+Z15</f>
        <v>0</v>
      </c>
      <c r="AB15" s="202"/>
      <c r="AC15" s="202"/>
      <c r="AD15" s="234">
        <f t="shared" si="5"/>
        <v>0</v>
      </c>
      <c r="AE15" s="202"/>
      <c r="AF15" s="234">
        <f>-AC15+AE15</f>
        <v>0</v>
      </c>
      <c r="AG15" s="202"/>
      <c r="AH15" s="202"/>
      <c r="AI15" s="234">
        <f t="shared" si="6"/>
        <v>0</v>
      </c>
      <c r="AJ15" s="202"/>
      <c r="AK15" s="234">
        <f>-AH15+AJ15</f>
        <v>0</v>
      </c>
      <c r="AL15" s="202"/>
      <c r="AM15" s="202"/>
      <c r="AN15" s="234">
        <f t="shared" si="7"/>
        <v>0</v>
      </c>
      <c r="AO15" s="202"/>
      <c r="AP15" s="234">
        <f>-AM15+AO15</f>
        <v>0</v>
      </c>
      <c r="AQ15" s="202"/>
      <c r="AR15" s="202"/>
      <c r="AS15" s="234">
        <f t="shared" si="8"/>
        <v>0</v>
      </c>
      <c r="AT15" s="202"/>
      <c r="AU15" s="234">
        <f>-AR15+AT15</f>
        <v>0</v>
      </c>
      <c r="AV15" s="202"/>
      <c r="AW15" s="202"/>
      <c r="AX15" s="234">
        <f t="shared" si="9"/>
        <v>0</v>
      </c>
      <c r="AY15" s="202"/>
      <c r="AZ15" s="234">
        <f>-AW15+AY15</f>
        <v>0</v>
      </c>
      <c r="BA15" s="202"/>
      <c r="BB15" s="202"/>
      <c r="BC15" s="234">
        <f t="shared" si="10"/>
        <v>0</v>
      </c>
      <c r="BD15" s="202"/>
      <c r="BE15" s="234">
        <f>-BB15+BD15</f>
        <v>0</v>
      </c>
      <c r="BF15" s="202"/>
      <c r="BG15" s="202"/>
      <c r="BH15" s="234">
        <f t="shared" si="11"/>
        <v>0</v>
      </c>
      <c r="BI15" s="202"/>
      <c r="BJ15" s="234">
        <f>-BG15+BI15</f>
        <v>0</v>
      </c>
      <c r="BK15" s="202"/>
      <c r="BL15" s="202"/>
      <c r="BM15" s="234">
        <f t="shared" si="12"/>
        <v>0</v>
      </c>
      <c r="BN15" s="202"/>
      <c r="BO15" s="234">
        <f>-BL15+BN15</f>
        <v>0</v>
      </c>
      <c r="BP15" s="202"/>
      <c r="BQ15" s="202"/>
      <c r="BR15" s="234">
        <f t="shared" si="13"/>
        <v>0</v>
      </c>
      <c r="BS15" s="202"/>
      <c r="BT15" s="234">
        <f>-BQ15+BS15</f>
        <v>0</v>
      </c>
      <c r="BU15" s="202"/>
      <c r="BV15" s="202"/>
      <c r="BW15" s="234">
        <f t="shared" si="14"/>
        <v>0</v>
      </c>
      <c r="BX15" s="202"/>
      <c r="BY15" s="234">
        <f>-BV15+BX15</f>
        <v>0</v>
      </c>
      <c r="BZ15" s="202"/>
      <c r="CA15" s="202"/>
      <c r="CB15" s="234">
        <f t="shared" si="15"/>
        <v>0</v>
      </c>
      <c r="CC15" s="202"/>
      <c r="CD15" s="234">
        <f>-CA15+CC15</f>
        <v>0</v>
      </c>
      <c r="CE15" s="202"/>
      <c r="CF15" s="202"/>
      <c r="CG15" s="234">
        <f t="shared" si="16"/>
        <v>0</v>
      </c>
      <c r="CH15" s="202"/>
      <c r="CI15" s="234">
        <f>-CF15+CH15</f>
        <v>0</v>
      </c>
      <c r="CJ15" s="202"/>
      <c r="CK15" s="202"/>
      <c r="CL15" s="234">
        <f t="shared" si="17"/>
        <v>0</v>
      </c>
      <c r="CM15" s="202"/>
      <c r="CN15" s="234">
        <f>-CK15+CM15</f>
        <v>0</v>
      </c>
      <c r="CO15" s="202"/>
      <c r="CP15" s="202"/>
      <c r="CQ15" s="234">
        <f t="shared" si="18"/>
        <v>0</v>
      </c>
      <c r="CR15" s="202"/>
      <c r="CS15" s="234">
        <f>-CP15+CR15</f>
        <v>0</v>
      </c>
      <c r="CT15" s="202"/>
      <c r="CU15" s="202"/>
      <c r="CV15" s="234">
        <f t="shared" si="19"/>
        <v>0</v>
      </c>
      <c r="CW15" s="202"/>
      <c r="CX15" s="234">
        <f>-CU15+CW15</f>
        <v>0</v>
      </c>
      <c r="CY15" s="202"/>
      <c r="CZ15" s="202"/>
      <c r="DA15" s="234">
        <f t="shared" si="20"/>
        <v>0</v>
      </c>
      <c r="DB15" s="202"/>
      <c r="DC15" s="234">
        <f>-CZ15+DB15</f>
        <v>0</v>
      </c>
      <c r="DD15" s="202"/>
      <c r="DE15" s="202"/>
      <c r="DF15" s="234">
        <f t="shared" si="21"/>
        <v>0</v>
      </c>
      <c r="DG15" s="202"/>
      <c r="DH15" s="234">
        <f>-DE15+DG15</f>
        <v>0</v>
      </c>
      <c r="DI15" s="202"/>
      <c r="DJ15" s="202"/>
      <c r="DK15" s="234">
        <f t="shared" si="22"/>
        <v>0</v>
      </c>
      <c r="DL15" s="202"/>
      <c r="DM15" s="234">
        <f>-DJ15+DL15</f>
        <v>0</v>
      </c>
      <c r="DN15" s="202"/>
      <c r="DO15" s="202"/>
      <c r="DP15" s="234">
        <f t="shared" si="23"/>
        <v>0</v>
      </c>
      <c r="DQ15" s="202"/>
      <c r="DR15" s="234">
        <f>-DO15+DQ15</f>
        <v>0</v>
      </c>
      <c r="DS15" s="202"/>
      <c r="DT15" s="202"/>
      <c r="DU15" s="234">
        <f t="shared" si="24"/>
        <v>0</v>
      </c>
      <c r="DV15" s="202"/>
      <c r="DW15" s="234">
        <f>-DT15+DV15</f>
        <v>0</v>
      </c>
      <c r="DX15" s="202"/>
      <c r="DY15" s="202"/>
      <c r="DZ15" s="234">
        <f t="shared" si="25"/>
        <v>0</v>
      </c>
      <c r="EA15" s="202"/>
      <c r="EB15" s="234">
        <f>-DY15+EA15</f>
        <v>0</v>
      </c>
      <c r="EC15" s="202"/>
      <c r="ED15" s="202"/>
      <c r="EE15" s="234">
        <f t="shared" si="26"/>
        <v>0</v>
      </c>
      <c r="EF15" s="202"/>
      <c r="EG15" s="234">
        <f>-ED15+EF15</f>
        <v>0</v>
      </c>
      <c r="EH15" s="202"/>
      <c r="EI15" s="202"/>
      <c r="EJ15" s="234">
        <f t="shared" si="27"/>
        <v>0</v>
      </c>
      <c r="EK15" s="202"/>
      <c r="EL15" s="234">
        <f>-EI15+EK15</f>
        <v>0</v>
      </c>
      <c r="EM15" s="202"/>
      <c r="EN15" s="202"/>
      <c r="EO15" s="234">
        <f t="shared" si="28"/>
        <v>0</v>
      </c>
      <c r="EP15" s="202"/>
      <c r="EQ15" s="234">
        <f>-EN15+EP15</f>
        <v>0</v>
      </c>
      <c r="ER15" s="202"/>
      <c r="ES15" s="202"/>
      <c r="ET15" s="234">
        <f t="shared" si="29"/>
        <v>0</v>
      </c>
      <c r="EU15" s="202"/>
      <c r="EV15" s="234">
        <f>-ES15+EU15</f>
        <v>0</v>
      </c>
      <c r="EW15" s="202"/>
      <c r="EX15" s="202"/>
      <c r="EY15" s="234">
        <f t="shared" si="30"/>
        <v>0</v>
      </c>
      <c r="EZ15" s="202"/>
      <c r="FA15" s="234">
        <f>-EX15+EZ15</f>
        <v>0</v>
      </c>
      <c r="FB15" s="202"/>
      <c r="FC15" s="202"/>
      <c r="FD15" s="234">
        <f t="shared" si="31"/>
        <v>0</v>
      </c>
      <c r="FE15" s="202"/>
      <c r="FF15" s="234">
        <f>-FC15+FE15</f>
        <v>0</v>
      </c>
      <c r="FG15" s="202"/>
      <c r="FH15" s="202"/>
      <c r="FI15" s="234">
        <f t="shared" si="32"/>
        <v>0</v>
      </c>
      <c r="FJ15" s="202"/>
      <c r="FK15" s="234">
        <f>-FH15+FJ15</f>
        <v>0</v>
      </c>
      <c r="FL15" s="202"/>
      <c r="FM15" s="202"/>
      <c r="FN15" s="234">
        <f t="shared" si="33"/>
        <v>0</v>
      </c>
      <c r="FO15" s="202"/>
      <c r="FP15" s="234">
        <f>-FM15+FO15</f>
        <v>0</v>
      </c>
      <c r="FQ15" s="202"/>
      <c r="FR15" s="202"/>
      <c r="FS15" s="234">
        <f t="shared" si="34"/>
        <v>0</v>
      </c>
      <c r="FT15" s="202"/>
      <c r="FU15" s="234">
        <f>-FR15+FT15</f>
        <v>0</v>
      </c>
      <c r="FV15" s="202"/>
      <c r="FW15" s="202"/>
      <c r="FX15" s="234">
        <f t="shared" si="35"/>
        <v>0</v>
      </c>
      <c r="FY15" s="202"/>
      <c r="FZ15" s="234">
        <f>-FW15+FY15</f>
        <v>0</v>
      </c>
      <c r="GA15" s="202"/>
      <c r="GB15" s="202"/>
      <c r="GC15" s="234">
        <f t="shared" si="36"/>
        <v>0</v>
      </c>
      <c r="GD15" s="202"/>
      <c r="GE15" s="234">
        <f>-GB15+GD15</f>
        <v>0</v>
      </c>
      <c r="GF15" s="202"/>
      <c r="GG15" s="202"/>
      <c r="GH15" s="234">
        <f t="shared" si="37"/>
        <v>0</v>
      </c>
      <c r="GI15" s="202"/>
      <c r="GJ15" s="234">
        <f>-GG15+GI15</f>
        <v>0</v>
      </c>
      <c r="GK15" s="202"/>
      <c r="GL15" s="202"/>
      <c r="GM15" s="234">
        <f t="shared" si="38"/>
        <v>0</v>
      </c>
      <c r="GN15" s="202"/>
      <c r="GO15" s="234">
        <f>-GL15+GN15</f>
        <v>0</v>
      </c>
      <c r="GP15" s="202"/>
      <c r="GQ15" s="202"/>
      <c r="GR15" s="234">
        <f t="shared" si="39"/>
        <v>0</v>
      </c>
      <c r="GS15" s="202"/>
      <c r="GT15" s="234">
        <f>-GQ15+GS15</f>
        <v>0</v>
      </c>
      <c r="GU15" s="202"/>
      <c r="GV15" s="202"/>
      <c r="GW15" s="234">
        <f t="shared" si="40"/>
        <v>0</v>
      </c>
      <c r="GX15" s="202"/>
      <c r="GY15" s="234">
        <f>-GV15+GX15</f>
        <v>0</v>
      </c>
      <c r="GZ15" s="202"/>
      <c r="HA15" s="202"/>
      <c r="HB15" s="234">
        <f t="shared" si="41"/>
        <v>0</v>
      </c>
      <c r="HC15" s="202"/>
      <c r="HD15" s="234">
        <f>-HA15+HC15</f>
        <v>0</v>
      </c>
      <c r="HE15" s="202"/>
      <c r="HF15" s="202"/>
      <c r="HG15" s="234">
        <f t="shared" si="42"/>
        <v>0</v>
      </c>
      <c r="HH15" s="202"/>
      <c r="HI15" s="234">
        <f>-HF15+HH15</f>
        <v>0</v>
      </c>
      <c r="HJ15" s="202"/>
      <c r="HK15" s="202"/>
      <c r="HL15" s="234">
        <f t="shared" si="43"/>
        <v>0</v>
      </c>
      <c r="HM15" s="202"/>
      <c r="HN15" s="234">
        <f>-HK15+HM15</f>
        <v>0</v>
      </c>
      <c r="HO15" s="202"/>
      <c r="HP15" s="202"/>
      <c r="HQ15" s="234">
        <f t="shared" si="44"/>
        <v>0</v>
      </c>
      <c r="HR15" s="202"/>
      <c r="HS15" s="234">
        <f>-HP15+HR15</f>
        <v>0</v>
      </c>
      <c r="HT15" s="202"/>
      <c r="HU15" s="202"/>
      <c r="HV15" s="234">
        <f t="shared" si="45"/>
        <v>0</v>
      </c>
      <c r="HW15" s="202"/>
      <c r="HX15" s="234">
        <f>-HU15+HW15</f>
        <v>0</v>
      </c>
      <c r="HY15" s="202"/>
      <c r="HZ15" s="202"/>
      <c r="IA15" s="234">
        <f t="shared" si="46"/>
        <v>0</v>
      </c>
      <c r="IB15" s="202"/>
      <c r="IC15" s="234">
        <f>-HZ15+IB15</f>
        <v>0</v>
      </c>
      <c r="ID15" s="202"/>
      <c r="IE15" s="202"/>
      <c r="IF15" s="234">
        <f t="shared" si="47"/>
        <v>0</v>
      </c>
      <c r="IG15" s="202"/>
      <c r="IH15" s="234">
        <f>-IE15+IG15</f>
        <v>0</v>
      </c>
      <c r="II15" s="202"/>
      <c r="IJ15" s="202"/>
      <c r="IK15" s="234">
        <f t="shared" si="48"/>
        <v>0</v>
      </c>
      <c r="IL15" s="202"/>
      <c r="IM15" s="234">
        <f>-IJ15+IL15</f>
        <v>0</v>
      </c>
      <c r="IN15" s="202"/>
      <c r="IO15" s="202"/>
      <c r="IP15" s="234">
        <f t="shared" si="49"/>
        <v>0</v>
      </c>
      <c r="IQ15" s="202"/>
      <c r="IR15" s="234">
        <f>-IO15+IQ15</f>
        <v>0</v>
      </c>
      <c r="IS15" s="202"/>
      <c r="IT15" s="202"/>
      <c r="IU15" s="234">
        <f t="shared" si="50"/>
        <v>0</v>
      </c>
      <c r="IV15" s="202"/>
      <c r="IW15" s="234">
        <f>-IT15+IV15</f>
        <v>0</v>
      </c>
      <c r="IX15" s="202"/>
      <c r="IY15" s="202"/>
      <c r="IZ15" s="234">
        <f t="shared" si="51"/>
        <v>0</v>
      </c>
      <c r="JA15" s="202"/>
      <c r="JB15" s="234">
        <f>-IY15+JA15</f>
        <v>0</v>
      </c>
      <c r="JC15" s="202"/>
      <c r="JD15" s="202"/>
      <c r="JE15" s="234">
        <f t="shared" si="52"/>
        <v>0</v>
      </c>
      <c r="JF15" s="202"/>
      <c r="JG15" s="234">
        <f>-JD15+JF15</f>
        <v>0</v>
      </c>
      <c r="JH15" s="202"/>
      <c r="JI15" s="202"/>
      <c r="JJ15" s="234">
        <f t="shared" si="53"/>
        <v>0</v>
      </c>
      <c r="JK15" s="202"/>
      <c r="JL15" s="234">
        <f>-JI15+JK15</f>
        <v>0</v>
      </c>
      <c r="JM15" s="202"/>
      <c r="JN15" s="202"/>
      <c r="JO15" s="234">
        <f t="shared" si="54"/>
        <v>0</v>
      </c>
      <c r="JP15" s="202"/>
      <c r="JQ15" s="234">
        <f>-JN15+JP15</f>
        <v>0</v>
      </c>
      <c r="JR15" s="202"/>
      <c r="JS15" s="202"/>
      <c r="JT15" s="234">
        <f t="shared" si="55"/>
        <v>0</v>
      </c>
      <c r="JU15" s="202"/>
      <c r="JV15" s="234">
        <f>-JS15+JU15</f>
        <v>0</v>
      </c>
      <c r="JW15" s="202"/>
      <c r="JX15" s="202"/>
      <c r="JY15" s="234">
        <f t="shared" si="56"/>
        <v>0</v>
      </c>
      <c r="JZ15" s="202"/>
      <c r="KA15" s="234">
        <f>-JX15+JZ15</f>
        <v>0</v>
      </c>
      <c r="KB15" s="202"/>
      <c r="KC15" s="202"/>
      <c r="KD15" s="234">
        <f t="shared" si="57"/>
        <v>0</v>
      </c>
      <c r="KE15" s="202"/>
      <c r="KF15" s="234">
        <f>-KC15+KE15</f>
        <v>0</v>
      </c>
      <c r="KG15" s="202"/>
      <c r="KH15" s="202"/>
      <c r="KI15" s="234">
        <f t="shared" si="58"/>
        <v>0</v>
      </c>
      <c r="KJ15" s="202"/>
      <c r="KK15" s="234">
        <f>-KH15+KJ15</f>
        <v>0</v>
      </c>
      <c r="KL15" s="202"/>
      <c r="KM15" s="202"/>
      <c r="KN15" s="234">
        <f t="shared" si="59"/>
        <v>0</v>
      </c>
      <c r="KO15" s="202"/>
      <c r="KP15" s="234">
        <f>-KM15+KO15</f>
        <v>0</v>
      </c>
      <c r="KQ15" s="202"/>
      <c r="KR15" s="202"/>
      <c r="KS15" s="234">
        <f t="shared" si="60"/>
        <v>0</v>
      </c>
      <c r="KT15" s="202"/>
      <c r="KU15" s="234">
        <f>-KR15+KT15</f>
        <v>0</v>
      </c>
      <c r="KV15" s="202"/>
      <c r="KW15" s="202"/>
      <c r="KX15" s="234">
        <f t="shared" si="61"/>
        <v>0</v>
      </c>
      <c r="KY15" s="202"/>
      <c r="KZ15" s="234">
        <f>-KW15+KY15</f>
        <v>0</v>
      </c>
      <c r="LA15" s="210">
        <f t="shared" si="63"/>
        <v>0</v>
      </c>
      <c r="LB15" s="210">
        <f t="shared" si="63"/>
        <v>0</v>
      </c>
      <c r="LC15" s="234">
        <f t="shared" si="62"/>
        <v>0</v>
      </c>
      <c r="LD15" s="210">
        <f>+F15+K15+P15+U15+Z15+AE15+AJ15+AO15+AT15+AY15+BD15+BI15+BN15+BS15+BX15+CC15+CH15+CM15+CR15+CW15+DB15+DG15+DL15+DQ15+DV15+EA15+EF15+EK15+EP15+EU15+EZ15+FE15+FJ15+FO15+FT15+FY15+GD15+GI15+GN15+GS15+GX15+HC15+HH15+HM15+HR15+HW15+IB15+IG15+IL15+IQ15+IV15+JA15+JF15+JK15+JP15+JU15+JZ15+KE15+KJ15+KO15+KT15+KY15</f>
        <v>0</v>
      </c>
      <c r="LE15" s="234">
        <f>-LB15+LD15</f>
        <v>0</v>
      </c>
    </row>
    <row r="16" spans="1:317" ht="21.95" customHeight="1">
      <c r="A16" s="226">
        <v>323010</v>
      </c>
      <c r="B16" s="196" t="s">
        <v>323</v>
      </c>
      <c r="C16" s="202"/>
      <c r="D16" s="202"/>
      <c r="E16" s="234">
        <f t="shared" si="0"/>
        <v>0</v>
      </c>
      <c r="F16" s="202"/>
      <c r="G16" s="234">
        <f>-D16+F16</f>
        <v>0</v>
      </c>
      <c r="H16" s="202"/>
      <c r="I16" s="202"/>
      <c r="J16" s="234">
        <f t="shared" si="1"/>
        <v>0</v>
      </c>
      <c r="K16" s="202"/>
      <c r="L16" s="234">
        <f>-I16+K16</f>
        <v>0</v>
      </c>
      <c r="M16" s="202"/>
      <c r="N16" s="202"/>
      <c r="O16" s="234">
        <f t="shared" si="2"/>
        <v>0</v>
      </c>
      <c r="P16" s="202"/>
      <c r="Q16" s="234">
        <f>-N16+P16</f>
        <v>0</v>
      </c>
      <c r="R16" s="202"/>
      <c r="S16" s="202"/>
      <c r="T16" s="234">
        <f t="shared" si="3"/>
        <v>0</v>
      </c>
      <c r="U16" s="202"/>
      <c r="V16" s="234">
        <f>-S16+U16</f>
        <v>0</v>
      </c>
      <c r="W16" s="202"/>
      <c r="X16" s="202"/>
      <c r="Y16" s="234">
        <f t="shared" si="4"/>
        <v>0</v>
      </c>
      <c r="Z16" s="202"/>
      <c r="AA16" s="234">
        <f>-X16+Z16</f>
        <v>0</v>
      </c>
      <c r="AB16" s="202"/>
      <c r="AC16" s="202"/>
      <c r="AD16" s="234">
        <f t="shared" si="5"/>
        <v>0</v>
      </c>
      <c r="AE16" s="202"/>
      <c r="AF16" s="234">
        <f>-AC16+AE16</f>
        <v>0</v>
      </c>
      <c r="AG16" s="202"/>
      <c r="AH16" s="202"/>
      <c r="AI16" s="234">
        <f t="shared" si="6"/>
        <v>0</v>
      </c>
      <c r="AJ16" s="202"/>
      <c r="AK16" s="234">
        <f>-AH16+AJ16</f>
        <v>0</v>
      </c>
      <c r="AL16" s="202"/>
      <c r="AM16" s="202"/>
      <c r="AN16" s="234">
        <f t="shared" si="7"/>
        <v>0</v>
      </c>
      <c r="AO16" s="202"/>
      <c r="AP16" s="234">
        <f>-AM16+AO16</f>
        <v>0</v>
      </c>
      <c r="AQ16" s="202"/>
      <c r="AR16" s="202"/>
      <c r="AS16" s="234">
        <f t="shared" si="8"/>
        <v>0</v>
      </c>
      <c r="AT16" s="202"/>
      <c r="AU16" s="234">
        <f>-AR16+AT16</f>
        <v>0</v>
      </c>
      <c r="AV16" s="202"/>
      <c r="AW16" s="202"/>
      <c r="AX16" s="234">
        <f t="shared" si="9"/>
        <v>0</v>
      </c>
      <c r="AY16" s="202"/>
      <c r="AZ16" s="234">
        <f>-AW16+AY16</f>
        <v>0</v>
      </c>
      <c r="BA16" s="202"/>
      <c r="BB16" s="202"/>
      <c r="BC16" s="234">
        <f t="shared" si="10"/>
        <v>0</v>
      </c>
      <c r="BD16" s="202"/>
      <c r="BE16" s="234">
        <f>-BB16+BD16</f>
        <v>0</v>
      </c>
      <c r="BF16" s="202"/>
      <c r="BG16" s="202"/>
      <c r="BH16" s="234">
        <f t="shared" si="11"/>
        <v>0</v>
      </c>
      <c r="BI16" s="202"/>
      <c r="BJ16" s="234">
        <f>-BG16+BI16</f>
        <v>0</v>
      </c>
      <c r="BK16" s="202"/>
      <c r="BL16" s="202"/>
      <c r="BM16" s="234">
        <f t="shared" si="12"/>
        <v>0</v>
      </c>
      <c r="BN16" s="202"/>
      <c r="BO16" s="234">
        <f>-BL16+BN16</f>
        <v>0</v>
      </c>
      <c r="BP16" s="202"/>
      <c r="BQ16" s="202"/>
      <c r="BR16" s="234">
        <f t="shared" si="13"/>
        <v>0</v>
      </c>
      <c r="BS16" s="202"/>
      <c r="BT16" s="234">
        <f>-BQ16+BS16</f>
        <v>0</v>
      </c>
      <c r="BU16" s="202"/>
      <c r="BV16" s="202"/>
      <c r="BW16" s="234">
        <f t="shared" si="14"/>
        <v>0</v>
      </c>
      <c r="BX16" s="202"/>
      <c r="BY16" s="234">
        <f>-BV16+BX16</f>
        <v>0</v>
      </c>
      <c r="BZ16" s="202"/>
      <c r="CA16" s="202"/>
      <c r="CB16" s="234">
        <f t="shared" si="15"/>
        <v>0</v>
      </c>
      <c r="CC16" s="202"/>
      <c r="CD16" s="234">
        <f>-CA16+CC16</f>
        <v>0</v>
      </c>
      <c r="CE16" s="202"/>
      <c r="CF16" s="202"/>
      <c r="CG16" s="234">
        <f t="shared" si="16"/>
        <v>0</v>
      </c>
      <c r="CH16" s="202"/>
      <c r="CI16" s="234">
        <f>-CF16+CH16</f>
        <v>0</v>
      </c>
      <c r="CJ16" s="202"/>
      <c r="CK16" s="202"/>
      <c r="CL16" s="234">
        <f t="shared" si="17"/>
        <v>0</v>
      </c>
      <c r="CM16" s="202"/>
      <c r="CN16" s="234">
        <f>-CK16+CM16</f>
        <v>0</v>
      </c>
      <c r="CO16" s="202"/>
      <c r="CP16" s="202"/>
      <c r="CQ16" s="234">
        <f t="shared" si="18"/>
        <v>0</v>
      </c>
      <c r="CR16" s="202"/>
      <c r="CS16" s="234">
        <f>-CP16+CR16</f>
        <v>0</v>
      </c>
      <c r="CT16" s="202"/>
      <c r="CU16" s="202"/>
      <c r="CV16" s="234">
        <f t="shared" si="19"/>
        <v>0</v>
      </c>
      <c r="CW16" s="202"/>
      <c r="CX16" s="234">
        <f>-CU16+CW16</f>
        <v>0</v>
      </c>
      <c r="CY16" s="202"/>
      <c r="CZ16" s="202"/>
      <c r="DA16" s="234">
        <f t="shared" si="20"/>
        <v>0</v>
      </c>
      <c r="DB16" s="202"/>
      <c r="DC16" s="234">
        <f>-CZ16+DB16</f>
        <v>0</v>
      </c>
      <c r="DD16" s="202"/>
      <c r="DE16" s="202"/>
      <c r="DF16" s="234">
        <f t="shared" si="21"/>
        <v>0</v>
      </c>
      <c r="DG16" s="202"/>
      <c r="DH16" s="234">
        <f>-DE16+DG16</f>
        <v>0</v>
      </c>
      <c r="DI16" s="202"/>
      <c r="DJ16" s="202"/>
      <c r="DK16" s="234">
        <f t="shared" si="22"/>
        <v>0</v>
      </c>
      <c r="DL16" s="202"/>
      <c r="DM16" s="234">
        <f>-DJ16+DL16</f>
        <v>0</v>
      </c>
      <c r="DN16" s="202"/>
      <c r="DO16" s="202"/>
      <c r="DP16" s="234">
        <f t="shared" si="23"/>
        <v>0</v>
      </c>
      <c r="DQ16" s="202"/>
      <c r="DR16" s="234">
        <f>-DO16+DQ16</f>
        <v>0</v>
      </c>
      <c r="DS16" s="202"/>
      <c r="DT16" s="202"/>
      <c r="DU16" s="234">
        <f t="shared" si="24"/>
        <v>0</v>
      </c>
      <c r="DV16" s="202"/>
      <c r="DW16" s="234">
        <f>-DT16+DV16</f>
        <v>0</v>
      </c>
      <c r="DX16" s="202"/>
      <c r="DY16" s="202"/>
      <c r="DZ16" s="234">
        <f t="shared" si="25"/>
        <v>0</v>
      </c>
      <c r="EA16" s="202"/>
      <c r="EB16" s="234">
        <f>-DY16+EA16</f>
        <v>0</v>
      </c>
      <c r="EC16" s="202"/>
      <c r="ED16" s="202"/>
      <c r="EE16" s="234">
        <f t="shared" si="26"/>
        <v>0</v>
      </c>
      <c r="EF16" s="202"/>
      <c r="EG16" s="234">
        <f>-ED16+EF16</f>
        <v>0</v>
      </c>
      <c r="EH16" s="202"/>
      <c r="EI16" s="202"/>
      <c r="EJ16" s="234">
        <f t="shared" si="27"/>
        <v>0</v>
      </c>
      <c r="EK16" s="202"/>
      <c r="EL16" s="234">
        <f>-EI16+EK16</f>
        <v>0</v>
      </c>
      <c r="EM16" s="202"/>
      <c r="EN16" s="202"/>
      <c r="EO16" s="234">
        <f t="shared" si="28"/>
        <v>0</v>
      </c>
      <c r="EP16" s="202"/>
      <c r="EQ16" s="234">
        <f>-EN16+EP16</f>
        <v>0</v>
      </c>
      <c r="ER16" s="202"/>
      <c r="ES16" s="202"/>
      <c r="ET16" s="234">
        <f t="shared" si="29"/>
        <v>0</v>
      </c>
      <c r="EU16" s="202"/>
      <c r="EV16" s="234">
        <f>-ES16+EU16</f>
        <v>0</v>
      </c>
      <c r="EW16" s="202"/>
      <c r="EX16" s="202"/>
      <c r="EY16" s="234">
        <f t="shared" si="30"/>
        <v>0</v>
      </c>
      <c r="EZ16" s="202"/>
      <c r="FA16" s="234">
        <f>-EX16+EZ16</f>
        <v>0</v>
      </c>
      <c r="FB16" s="202"/>
      <c r="FC16" s="202"/>
      <c r="FD16" s="234">
        <f t="shared" si="31"/>
        <v>0</v>
      </c>
      <c r="FE16" s="202"/>
      <c r="FF16" s="234">
        <f>-FC16+FE16</f>
        <v>0</v>
      </c>
      <c r="FG16" s="202"/>
      <c r="FH16" s="202"/>
      <c r="FI16" s="234">
        <f t="shared" si="32"/>
        <v>0</v>
      </c>
      <c r="FJ16" s="202"/>
      <c r="FK16" s="234">
        <f>-FH16+FJ16</f>
        <v>0</v>
      </c>
      <c r="FL16" s="202"/>
      <c r="FM16" s="202"/>
      <c r="FN16" s="234">
        <f t="shared" si="33"/>
        <v>0</v>
      </c>
      <c r="FO16" s="202"/>
      <c r="FP16" s="234">
        <f>-FM16+FO16</f>
        <v>0</v>
      </c>
      <c r="FQ16" s="202"/>
      <c r="FR16" s="202"/>
      <c r="FS16" s="234">
        <f t="shared" si="34"/>
        <v>0</v>
      </c>
      <c r="FT16" s="202"/>
      <c r="FU16" s="234">
        <f>-FR16+FT16</f>
        <v>0</v>
      </c>
      <c r="FV16" s="202"/>
      <c r="FW16" s="202"/>
      <c r="FX16" s="234">
        <f t="shared" si="35"/>
        <v>0</v>
      </c>
      <c r="FY16" s="202"/>
      <c r="FZ16" s="234">
        <f>-FW16+FY16</f>
        <v>0</v>
      </c>
      <c r="GA16" s="202"/>
      <c r="GB16" s="202"/>
      <c r="GC16" s="234">
        <f t="shared" si="36"/>
        <v>0</v>
      </c>
      <c r="GD16" s="202"/>
      <c r="GE16" s="234">
        <f>-GB16+GD16</f>
        <v>0</v>
      </c>
      <c r="GF16" s="202"/>
      <c r="GG16" s="202"/>
      <c r="GH16" s="234">
        <f t="shared" si="37"/>
        <v>0</v>
      </c>
      <c r="GI16" s="202"/>
      <c r="GJ16" s="234">
        <f>-GG16+GI16</f>
        <v>0</v>
      </c>
      <c r="GK16" s="202"/>
      <c r="GL16" s="202"/>
      <c r="GM16" s="234">
        <f t="shared" si="38"/>
        <v>0</v>
      </c>
      <c r="GN16" s="202"/>
      <c r="GO16" s="234">
        <f>-GL16+GN16</f>
        <v>0</v>
      </c>
      <c r="GP16" s="202"/>
      <c r="GQ16" s="202"/>
      <c r="GR16" s="234">
        <f t="shared" si="39"/>
        <v>0</v>
      </c>
      <c r="GS16" s="202"/>
      <c r="GT16" s="234">
        <f>-GQ16+GS16</f>
        <v>0</v>
      </c>
      <c r="GU16" s="202"/>
      <c r="GV16" s="202"/>
      <c r="GW16" s="234">
        <f t="shared" si="40"/>
        <v>0</v>
      </c>
      <c r="GX16" s="202"/>
      <c r="GY16" s="234">
        <f>-GV16+GX16</f>
        <v>0</v>
      </c>
      <c r="GZ16" s="202"/>
      <c r="HA16" s="202"/>
      <c r="HB16" s="234">
        <f t="shared" si="41"/>
        <v>0</v>
      </c>
      <c r="HC16" s="202"/>
      <c r="HD16" s="234">
        <f>-HA16+HC16</f>
        <v>0</v>
      </c>
      <c r="HE16" s="202"/>
      <c r="HF16" s="202"/>
      <c r="HG16" s="234">
        <f t="shared" si="42"/>
        <v>0</v>
      </c>
      <c r="HH16" s="202"/>
      <c r="HI16" s="234">
        <f>-HF16+HH16</f>
        <v>0</v>
      </c>
      <c r="HJ16" s="202"/>
      <c r="HK16" s="202"/>
      <c r="HL16" s="234">
        <f t="shared" si="43"/>
        <v>0</v>
      </c>
      <c r="HM16" s="202"/>
      <c r="HN16" s="234">
        <f>-HK16+HM16</f>
        <v>0</v>
      </c>
      <c r="HO16" s="202"/>
      <c r="HP16" s="202"/>
      <c r="HQ16" s="234">
        <f t="shared" si="44"/>
        <v>0</v>
      </c>
      <c r="HR16" s="202"/>
      <c r="HS16" s="234">
        <f>-HP16+HR16</f>
        <v>0</v>
      </c>
      <c r="HT16" s="202"/>
      <c r="HU16" s="202"/>
      <c r="HV16" s="234">
        <f t="shared" si="45"/>
        <v>0</v>
      </c>
      <c r="HW16" s="202"/>
      <c r="HX16" s="234">
        <f>-HU16+HW16</f>
        <v>0</v>
      </c>
      <c r="HY16" s="202"/>
      <c r="HZ16" s="202"/>
      <c r="IA16" s="234">
        <f t="shared" si="46"/>
        <v>0</v>
      </c>
      <c r="IB16" s="202"/>
      <c r="IC16" s="234">
        <f>-HZ16+IB16</f>
        <v>0</v>
      </c>
      <c r="ID16" s="202"/>
      <c r="IE16" s="202"/>
      <c r="IF16" s="234">
        <f t="shared" si="47"/>
        <v>0</v>
      </c>
      <c r="IG16" s="202"/>
      <c r="IH16" s="234">
        <f>-IE16+IG16</f>
        <v>0</v>
      </c>
      <c r="II16" s="202"/>
      <c r="IJ16" s="202"/>
      <c r="IK16" s="234">
        <f t="shared" si="48"/>
        <v>0</v>
      </c>
      <c r="IL16" s="202"/>
      <c r="IM16" s="234">
        <f>-IJ16+IL16</f>
        <v>0</v>
      </c>
      <c r="IN16" s="202"/>
      <c r="IO16" s="202"/>
      <c r="IP16" s="234">
        <f t="shared" si="49"/>
        <v>0</v>
      </c>
      <c r="IQ16" s="202"/>
      <c r="IR16" s="234">
        <f>-IO16+IQ16</f>
        <v>0</v>
      </c>
      <c r="IS16" s="202"/>
      <c r="IT16" s="202"/>
      <c r="IU16" s="234">
        <f t="shared" si="50"/>
        <v>0</v>
      </c>
      <c r="IV16" s="202"/>
      <c r="IW16" s="234">
        <f>-IT16+IV16</f>
        <v>0</v>
      </c>
      <c r="IX16" s="202"/>
      <c r="IY16" s="202"/>
      <c r="IZ16" s="234">
        <f t="shared" si="51"/>
        <v>0</v>
      </c>
      <c r="JA16" s="202"/>
      <c r="JB16" s="234">
        <f>-IY16+JA16</f>
        <v>0</v>
      </c>
      <c r="JC16" s="202"/>
      <c r="JD16" s="202"/>
      <c r="JE16" s="234">
        <f t="shared" si="52"/>
        <v>0</v>
      </c>
      <c r="JF16" s="202"/>
      <c r="JG16" s="234">
        <f>-JD16+JF16</f>
        <v>0</v>
      </c>
      <c r="JH16" s="202"/>
      <c r="JI16" s="202"/>
      <c r="JJ16" s="234">
        <f t="shared" si="53"/>
        <v>0</v>
      </c>
      <c r="JK16" s="202"/>
      <c r="JL16" s="234">
        <f>-JI16+JK16</f>
        <v>0</v>
      </c>
      <c r="JM16" s="202"/>
      <c r="JN16" s="202"/>
      <c r="JO16" s="234">
        <f t="shared" si="54"/>
        <v>0</v>
      </c>
      <c r="JP16" s="202"/>
      <c r="JQ16" s="234">
        <f>-JN16+JP16</f>
        <v>0</v>
      </c>
      <c r="JR16" s="202"/>
      <c r="JS16" s="202"/>
      <c r="JT16" s="234">
        <f t="shared" si="55"/>
        <v>0</v>
      </c>
      <c r="JU16" s="202"/>
      <c r="JV16" s="234">
        <f>-JS16+JU16</f>
        <v>0</v>
      </c>
      <c r="JW16" s="202"/>
      <c r="JX16" s="202"/>
      <c r="JY16" s="234">
        <f t="shared" si="56"/>
        <v>0</v>
      </c>
      <c r="JZ16" s="202"/>
      <c r="KA16" s="234">
        <f>-JX16+JZ16</f>
        <v>0</v>
      </c>
      <c r="KB16" s="202"/>
      <c r="KC16" s="202"/>
      <c r="KD16" s="234">
        <f t="shared" si="57"/>
        <v>0</v>
      </c>
      <c r="KE16" s="202"/>
      <c r="KF16" s="234">
        <f>-KC16+KE16</f>
        <v>0</v>
      </c>
      <c r="KG16" s="202"/>
      <c r="KH16" s="202"/>
      <c r="KI16" s="234">
        <f t="shared" si="58"/>
        <v>0</v>
      </c>
      <c r="KJ16" s="202"/>
      <c r="KK16" s="234">
        <f>-KH16+KJ16</f>
        <v>0</v>
      </c>
      <c r="KL16" s="202"/>
      <c r="KM16" s="202"/>
      <c r="KN16" s="234">
        <f t="shared" si="59"/>
        <v>0</v>
      </c>
      <c r="KO16" s="202"/>
      <c r="KP16" s="234">
        <f>-KM16+KO16</f>
        <v>0</v>
      </c>
      <c r="KQ16" s="202"/>
      <c r="KR16" s="202"/>
      <c r="KS16" s="234">
        <f t="shared" si="60"/>
        <v>0</v>
      </c>
      <c r="KT16" s="202"/>
      <c r="KU16" s="234">
        <f>-KR16+KT16</f>
        <v>0</v>
      </c>
      <c r="KV16" s="202"/>
      <c r="KW16" s="202"/>
      <c r="KX16" s="234">
        <f t="shared" si="61"/>
        <v>0</v>
      </c>
      <c r="KY16" s="202"/>
      <c r="KZ16" s="234">
        <f>-KW16+KY16</f>
        <v>0</v>
      </c>
      <c r="LA16" s="210">
        <f t="shared" si="63"/>
        <v>0</v>
      </c>
      <c r="LB16" s="210">
        <f t="shared" si="63"/>
        <v>0</v>
      </c>
      <c r="LC16" s="234">
        <f t="shared" si="62"/>
        <v>0</v>
      </c>
      <c r="LD16" s="210">
        <f>+F16+K16+P16+U16+Z16+AE16+AJ16+AO16+AT16+AY16+BD16+BI16+BN16+BS16+BX16+CC16+CH16+CM16+CR16+CW16+DB16+DG16+DL16+DQ16+DV16+EA16+EF16+EK16+EP16+EU16+EZ16+FE16+FJ16+FO16+FT16+FY16+GD16+GI16+GN16+GS16+GX16+HC16+HH16+HM16+HR16+HW16+IB16+IG16+IL16+IQ16+IV16+JA16+JF16+JK16+JP16+JU16+JZ16+KE16+KJ16+KO16+KT16+KY16</f>
        <v>0</v>
      </c>
      <c r="LE16" s="234">
        <f>-LB16+LD16</f>
        <v>0</v>
      </c>
    </row>
    <row r="17" spans="1:317" ht="21.95" customHeight="1">
      <c r="A17" s="226">
        <v>323030</v>
      </c>
      <c r="B17" s="196" t="s">
        <v>322</v>
      </c>
      <c r="C17" s="202"/>
      <c r="D17" s="202"/>
      <c r="E17" s="234">
        <f t="shared" si="0"/>
        <v>0</v>
      </c>
      <c r="F17" s="202"/>
      <c r="G17" s="234">
        <f>-D17+F17</f>
        <v>0</v>
      </c>
      <c r="H17" s="202"/>
      <c r="I17" s="202"/>
      <c r="J17" s="234">
        <f t="shared" si="1"/>
        <v>0</v>
      </c>
      <c r="K17" s="202"/>
      <c r="L17" s="234">
        <f>-I17+K17</f>
        <v>0</v>
      </c>
      <c r="M17" s="202"/>
      <c r="N17" s="202"/>
      <c r="O17" s="234">
        <f t="shared" si="2"/>
        <v>0</v>
      </c>
      <c r="P17" s="202"/>
      <c r="Q17" s="234">
        <f>-N17+P17</f>
        <v>0</v>
      </c>
      <c r="R17" s="202"/>
      <c r="S17" s="202"/>
      <c r="T17" s="234">
        <f t="shared" si="3"/>
        <v>0</v>
      </c>
      <c r="U17" s="202"/>
      <c r="V17" s="234">
        <f>-S17+U17</f>
        <v>0</v>
      </c>
      <c r="W17" s="202"/>
      <c r="X17" s="202"/>
      <c r="Y17" s="234">
        <f t="shared" si="4"/>
        <v>0</v>
      </c>
      <c r="Z17" s="202"/>
      <c r="AA17" s="234">
        <f>-X17+Z17</f>
        <v>0</v>
      </c>
      <c r="AB17" s="202"/>
      <c r="AC17" s="202"/>
      <c r="AD17" s="234">
        <f t="shared" si="5"/>
        <v>0</v>
      </c>
      <c r="AE17" s="202"/>
      <c r="AF17" s="234">
        <f>-AC17+AE17</f>
        <v>0</v>
      </c>
      <c r="AG17" s="202"/>
      <c r="AH17" s="202"/>
      <c r="AI17" s="234">
        <f t="shared" si="6"/>
        <v>0</v>
      </c>
      <c r="AJ17" s="202"/>
      <c r="AK17" s="234">
        <f>-AH17+AJ17</f>
        <v>0</v>
      </c>
      <c r="AL17" s="202"/>
      <c r="AM17" s="202"/>
      <c r="AN17" s="234">
        <f t="shared" si="7"/>
        <v>0</v>
      </c>
      <c r="AO17" s="202"/>
      <c r="AP17" s="234">
        <f>-AM17+AO17</f>
        <v>0</v>
      </c>
      <c r="AQ17" s="202"/>
      <c r="AR17" s="202"/>
      <c r="AS17" s="234">
        <f t="shared" si="8"/>
        <v>0</v>
      </c>
      <c r="AT17" s="202"/>
      <c r="AU17" s="234">
        <f>-AR17+AT17</f>
        <v>0</v>
      </c>
      <c r="AV17" s="202"/>
      <c r="AW17" s="202"/>
      <c r="AX17" s="234">
        <f t="shared" si="9"/>
        <v>0</v>
      </c>
      <c r="AY17" s="202"/>
      <c r="AZ17" s="234">
        <f>-AW17+AY17</f>
        <v>0</v>
      </c>
      <c r="BA17" s="202"/>
      <c r="BB17" s="202"/>
      <c r="BC17" s="234">
        <f t="shared" si="10"/>
        <v>0</v>
      </c>
      <c r="BD17" s="202"/>
      <c r="BE17" s="234">
        <f>-BB17+BD17</f>
        <v>0</v>
      </c>
      <c r="BF17" s="202"/>
      <c r="BG17" s="202"/>
      <c r="BH17" s="234">
        <f t="shared" si="11"/>
        <v>0</v>
      </c>
      <c r="BI17" s="202"/>
      <c r="BJ17" s="234">
        <f>-BG17+BI17</f>
        <v>0</v>
      </c>
      <c r="BK17" s="202"/>
      <c r="BL17" s="202"/>
      <c r="BM17" s="234">
        <f t="shared" si="12"/>
        <v>0</v>
      </c>
      <c r="BN17" s="202"/>
      <c r="BO17" s="234">
        <f>-BL17+BN17</f>
        <v>0</v>
      </c>
      <c r="BP17" s="202"/>
      <c r="BQ17" s="202"/>
      <c r="BR17" s="234">
        <f t="shared" si="13"/>
        <v>0</v>
      </c>
      <c r="BS17" s="202"/>
      <c r="BT17" s="234">
        <f>-BQ17+BS17</f>
        <v>0</v>
      </c>
      <c r="BU17" s="202"/>
      <c r="BV17" s="202"/>
      <c r="BW17" s="234">
        <f t="shared" si="14"/>
        <v>0</v>
      </c>
      <c r="BX17" s="202"/>
      <c r="BY17" s="234">
        <f>-BV17+BX17</f>
        <v>0</v>
      </c>
      <c r="BZ17" s="202"/>
      <c r="CA17" s="202"/>
      <c r="CB17" s="234">
        <f t="shared" si="15"/>
        <v>0</v>
      </c>
      <c r="CC17" s="202"/>
      <c r="CD17" s="234">
        <f>-CA17+CC17</f>
        <v>0</v>
      </c>
      <c r="CE17" s="202"/>
      <c r="CF17" s="202"/>
      <c r="CG17" s="234">
        <f t="shared" si="16"/>
        <v>0</v>
      </c>
      <c r="CH17" s="202"/>
      <c r="CI17" s="234">
        <f>-CF17+CH17</f>
        <v>0</v>
      </c>
      <c r="CJ17" s="202"/>
      <c r="CK17" s="202"/>
      <c r="CL17" s="234">
        <f t="shared" si="17"/>
        <v>0</v>
      </c>
      <c r="CM17" s="202"/>
      <c r="CN17" s="234">
        <f>-CK17+CM17</f>
        <v>0</v>
      </c>
      <c r="CO17" s="202"/>
      <c r="CP17" s="202"/>
      <c r="CQ17" s="234">
        <f t="shared" si="18"/>
        <v>0</v>
      </c>
      <c r="CR17" s="202"/>
      <c r="CS17" s="234">
        <f>-CP17+CR17</f>
        <v>0</v>
      </c>
      <c r="CT17" s="202"/>
      <c r="CU17" s="202"/>
      <c r="CV17" s="234">
        <f t="shared" si="19"/>
        <v>0</v>
      </c>
      <c r="CW17" s="202"/>
      <c r="CX17" s="234">
        <f>-CU17+CW17</f>
        <v>0</v>
      </c>
      <c r="CY17" s="202"/>
      <c r="CZ17" s="202"/>
      <c r="DA17" s="234">
        <f t="shared" si="20"/>
        <v>0</v>
      </c>
      <c r="DB17" s="202"/>
      <c r="DC17" s="234">
        <f>-CZ17+DB17</f>
        <v>0</v>
      </c>
      <c r="DD17" s="202"/>
      <c r="DE17" s="202"/>
      <c r="DF17" s="234">
        <f t="shared" si="21"/>
        <v>0</v>
      </c>
      <c r="DG17" s="202"/>
      <c r="DH17" s="234">
        <f>-DE17+DG17</f>
        <v>0</v>
      </c>
      <c r="DI17" s="202"/>
      <c r="DJ17" s="202"/>
      <c r="DK17" s="234">
        <f t="shared" si="22"/>
        <v>0</v>
      </c>
      <c r="DL17" s="202"/>
      <c r="DM17" s="234">
        <f>-DJ17+DL17</f>
        <v>0</v>
      </c>
      <c r="DN17" s="202"/>
      <c r="DO17" s="202"/>
      <c r="DP17" s="234">
        <f t="shared" si="23"/>
        <v>0</v>
      </c>
      <c r="DQ17" s="202"/>
      <c r="DR17" s="234">
        <f>-DO17+DQ17</f>
        <v>0</v>
      </c>
      <c r="DS17" s="202"/>
      <c r="DT17" s="202"/>
      <c r="DU17" s="234">
        <f t="shared" si="24"/>
        <v>0</v>
      </c>
      <c r="DV17" s="202"/>
      <c r="DW17" s="234">
        <f>-DT17+DV17</f>
        <v>0</v>
      </c>
      <c r="DX17" s="202"/>
      <c r="DY17" s="202"/>
      <c r="DZ17" s="234">
        <f t="shared" si="25"/>
        <v>0</v>
      </c>
      <c r="EA17" s="202"/>
      <c r="EB17" s="234">
        <f>-DY17+EA17</f>
        <v>0</v>
      </c>
      <c r="EC17" s="202"/>
      <c r="ED17" s="202"/>
      <c r="EE17" s="234">
        <f t="shared" si="26"/>
        <v>0</v>
      </c>
      <c r="EF17" s="202"/>
      <c r="EG17" s="234">
        <f>-ED17+EF17</f>
        <v>0</v>
      </c>
      <c r="EH17" s="202"/>
      <c r="EI17" s="202"/>
      <c r="EJ17" s="234">
        <f t="shared" si="27"/>
        <v>0</v>
      </c>
      <c r="EK17" s="202"/>
      <c r="EL17" s="234">
        <f>-EI17+EK17</f>
        <v>0</v>
      </c>
      <c r="EM17" s="202"/>
      <c r="EN17" s="202"/>
      <c r="EO17" s="234">
        <f t="shared" si="28"/>
        <v>0</v>
      </c>
      <c r="EP17" s="202"/>
      <c r="EQ17" s="234">
        <f>-EN17+EP17</f>
        <v>0</v>
      </c>
      <c r="ER17" s="202"/>
      <c r="ES17" s="202"/>
      <c r="ET17" s="234">
        <f t="shared" si="29"/>
        <v>0</v>
      </c>
      <c r="EU17" s="202"/>
      <c r="EV17" s="234">
        <f>-ES17+EU17</f>
        <v>0</v>
      </c>
      <c r="EW17" s="202"/>
      <c r="EX17" s="202"/>
      <c r="EY17" s="234">
        <f t="shared" si="30"/>
        <v>0</v>
      </c>
      <c r="EZ17" s="202"/>
      <c r="FA17" s="234">
        <f>-EX17+EZ17</f>
        <v>0</v>
      </c>
      <c r="FB17" s="202"/>
      <c r="FC17" s="202"/>
      <c r="FD17" s="234">
        <f t="shared" si="31"/>
        <v>0</v>
      </c>
      <c r="FE17" s="202"/>
      <c r="FF17" s="234">
        <f>-FC17+FE17</f>
        <v>0</v>
      </c>
      <c r="FG17" s="202"/>
      <c r="FH17" s="202"/>
      <c r="FI17" s="234">
        <f t="shared" si="32"/>
        <v>0</v>
      </c>
      <c r="FJ17" s="202"/>
      <c r="FK17" s="234">
        <f>-FH17+FJ17</f>
        <v>0</v>
      </c>
      <c r="FL17" s="202"/>
      <c r="FM17" s="202"/>
      <c r="FN17" s="234">
        <f t="shared" si="33"/>
        <v>0</v>
      </c>
      <c r="FO17" s="202"/>
      <c r="FP17" s="234">
        <f>-FM17+FO17</f>
        <v>0</v>
      </c>
      <c r="FQ17" s="202"/>
      <c r="FR17" s="202"/>
      <c r="FS17" s="234">
        <f t="shared" si="34"/>
        <v>0</v>
      </c>
      <c r="FT17" s="202"/>
      <c r="FU17" s="234">
        <f>-FR17+FT17</f>
        <v>0</v>
      </c>
      <c r="FV17" s="202"/>
      <c r="FW17" s="202"/>
      <c r="FX17" s="234">
        <f t="shared" si="35"/>
        <v>0</v>
      </c>
      <c r="FY17" s="202"/>
      <c r="FZ17" s="234">
        <f>-FW17+FY17</f>
        <v>0</v>
      </c>
      <c r="GA17" s="202"/>
      <c r="GB17" s="202"/>
      <c r="GC17" s="234">
        <f t="shared" si="36"/>
        <v>0</v>
      </c>
      <c r="GD17" s="202"/>
      <c r="GE17" s="234">
        <f>-GB17+GD17</f>
        <v>0</v>
      </c>
      <c r="GF17" s="202"/>
      <c r="GG17" s="202"/>
      <c r="GH17" s="234">
        <f t="shared" si="37"/>
        <v>0</v>
      </c>
      <c r="GI17" s="202"/>
      <c r="GJ17" s="234">
        <f>-GG17+GI17</f>
        <v>0</v>
      </c>
      <c r="GK17" s="202"/>
      <c r="GL17" s="202"/>
      <c r="GM17" s="234">
        <f t="shared" si="38"/>
        <v>0</v>
      </c>
      <c r="GN17" s="202"/>
      <c r="GO17" s="234">
        <f>-GL17+GN17</f>
        <v>0</v>
      </c>
      <c r="GP17" s="202"/>
      <c r="GQ17" s="202"/>
      <c r="GR17" s="234">
        <f t="shared" si="39"/>
        <v>0</v>
      </c>
      <c r="GS17" s="202"/>
      <c r="GT17" s="234">
        <f>-GQ17+GS17</f>
        <v>0</v>
      </c>
      <c r="GU17" s="202"/>
      <c r="GV17" s="202"/>
      <c r="GW17" s="234">
        <f t="shared" si="40"/>
        <v>0</v>
      </c>
      <c r="GX17" s="202"/>
      <c r="GY17" s="234">
        <f>-GV17+GX17</f>
        <v>0</v>
      </c>
      <c r="GZ17" s="202"/>
      <c r="HA17" s="202"/>
      <c r="HB17" s="234">
        <f t="shared" si="41"/>
        <v>0</v>
      </c>
      <c r="HC17" s="202"/>
      <c r="HD17" s="234">
        <f>-HA17+HC17</f>
        <v>0</v>
      </c>
      <c r="HE17" s="202"/>
      <c r="HF17" s="202"/>
      <c r="HG17" s="234">
        <f t="shared" si="42"/>
        <v>0</v>
      </c>
      <c r="HH17" s="202"/>
      <c r="HI17" s="234">
        <f>-HF17+HH17</f>
        <v>0</v>
      </c>
      <c r="HJ17" s="202"/>
      <c r="HK17" s="202"/>
      <c r="HL17" s="234">
        <f t="shared" si="43"/>
        <v>0</v>
      </c>
      <c r="HM17" s="202"/>
      <c r="HN17" s="234">
        <f>-HK17+HM17</f>
        <v>0</v>
      </c>
      <c r="HO17" s="202"/>
      <c r="HP17" s="202"/>
      <c r="HQ17" s="234">
        <f t="shared" si="44"/>
        <v>0</v>
      </c>
      <c r="HR17" s="202"/>
      <c r="HS17" s="234">
        <f>-HP17+HR17</f>
        <v>0</v>
      </c>
      <c r="HT17" s="202"/>
      <c r="HU17" s="202"/>
      <c r="HV17" s="234">
        <f t="shared" si="45"/>
        <v>0</v>
      </c>
      <c r="HW17" s="202"/>
      <c r="HX17" s="234">
        <f>-HU17+HW17</f>
        <v>0</v>
      </c>
      <c r="HY17" s="202"/>
      <c r="HZ17" s="202"/>
      <c r="IA17" s="234">
        <f t="shared" si="46"/>
        <v>0</v>
      </c>
      <c r="IB17" s="202"/>
      <c r="IC17" s="234">
        <f>-HZ17+IB17</f>
        <v>0</v>
      </c>
      <c r="ID17" s="202"/>
      <c r="IE17" s="202"/>
      <c r="IF17" s="234">
        <f t="shared" si="47"/>
        <v>0</v>
      </c>
      <c r="IG17" s="202"/>
      <c r="IH17" s="234">
        <f>-IE17+IG17</f>
        <v>0</v>
      </c>
      <c r="II17" s="202"/>
      <c r="IJ17" s="202"/>
      <c r="IK17" s="234">
        <f t="shared" si="48"/>
        <v>0</v>
      </c>
      <c r="IL17" s="202"/>
      <c r="IM17" s="234">
        <f>-IJ17+IL17</f>
        <v>0</v>
      </c>
      <c r="IN17" s="202"/>
      <c r="IO17" s="202"/>
      <c r="IP17" s="234">
        <f t="shared" si="49"/>
        <v>0</v>
      </c>
      <c r="IQ17" s="202"/>
      <c r="IR17" s="234">
        <f>-IO17+IQ17</f>
        <v>0</v>
      </c>
      <c r="IS17" s="202"/>
      <c r="IT17" s="202"/>
      <c r="IU17" s="234">
        <f t="shared" si="50"/>
        <v>0</v>
      </c>
      <c r="IV17" s="202"/>
      <c r="IW17" s="234">
        <f>-IT17+IV17</f>
        <v>0</v>
      </c>
      <c r="IX17" s="202"/>
      <c r="IY17" s="202"/>
      <c r="IZ17" s="234">
        <f t="shared" si="51"/>
        <v>0</v>
      </c>
      <c r="JA17" s="202"/>
      <c r="JB17" s="234">
        <f>-IY17+JA17</f>
        <v>0</v>
      </c>
      <c r="JC17" s="202"/>
      <c r="JD17" s="202"/>
      <c r="JE17" s="234">
        <f t="shared" si="52"/>
        <v>0</v>
      </c>
      <c r="JF17" s="202"/>
      <c r="JG17" s="234">
        <f>-JD17+JF17</f>
        <v>0</v>
      </c>
      <c r="JH17" s="202"/>
      <c r="JI17" s="202"/>
      <c r="JJ17" s="234">
        <f t="shared" si="53"/>
        <v>0</v>
      </c>
      <c r="JK17" s="202"/>
      <c r="JL17" s="234">
        <f>-JI17+JK17</f>
        <v>0</v>
      </c>
      <c r="JM17" s="202"/>
      <c r="JN17" s="202"/>
      <c r="JO17" s="234">
        <f t="shared" si="54"/>
        <v>0</v>
      </c>
      <c r="JP17" s="202"/>
      <c r="JQ17" s="234">
        <f>-JN17+JP17</f>
        <v>0</v>
      </c>
      <c r="JR17" s="202"/>
      <c r="JS17" s="202"/>
      <c r="JT17" s="234">
        <f t="shared" si="55"/>
        <v>0</v>
      </c>
      <c r="JU17" s="202"/>
      <c r="JV17" s="234">
        <f>-JS17+JU17</f>
        <v>0</v>
      </c>
      <c r="JW17" s="202"/>
      <c r="JX17" s="202"/>
      <c r="JY17" s="234">
        <f t="shared" si="56"/>
        <v>0</v>
      </c>
      <c r="JZ17" s="202"/>
      <c r="KA17" s="234">
        <f>-JX17+JZ17</f>
        <v>0</v>
      </c>
      <c r="KB17" s="202"/>
      <c r="KC17" s="202"/>
      <c r="KD17" s="234">
        <f t="shared" si="57"/>
        <v>0</v>
      </c>
      <c r="KE17" s="202"/>
      <c r="KF17" s="234">
        <f>-KC17+KE17</f>
        <v>0</v>
      </c>
      <c r="KG17" s="202"/>
      <c r="KH17" s="202"/>
      <c r="KI17" s="234">
        <f t="shared" si="58"/>
        <v>0</v>
      </c>
      <c r="KJ17" s="202"/>
      <c r="KK17" s="234">
        <f>-KH17+KJ17</f>
        <v>0</v>
      </c>
      <c r="KL17" s="202"/>
      <c r="KM17" s="202"/>
      <c r="KN17" s="234">
        <f t="shared" si="59"/>
        <v>0</v>
      </c>
      <c r="KO17" s="202"/>
      <c r="KP17" s="234">
        <f>-KM17+KO17</f>
        <v>0</v>
      </c>
      <c r="KQ17" s="202"/>
      <c r="KR17" s="202"/>
      <c r="KS17" s="234">
        <f t="shared" si="60"/>
        <v>0</v>
      </c>
      <c r="KT17" s="202"/>
      <c r="KU17" s="234">
        <f>-KR17+KT17</f>
        <v>0</v>
      </c>
      <c r="KV17" s="202"/>
      <c r="KW17" s="202"/>
      <c r="KX17" s="234">
        <f t="shared" si="61"/>
        <v>0</v>
      </c>
      <c r="KY17" s="202"/>
      <c r="KZ17" s="234">
        <f>-KW17+KY17</f>
        <v>0</v>
      </c>
      <c r="LA17" s="210">
        <f t="shared" si="63"/>
        <v>0</v>
      </c>
      <c r="LB17" s="210">
        <f t="shared" si="63"/>
        <v>0</v>
      </c>
      <c r="LC17" s="234">
        <f t="shared" si="62"/>
        <v>0</v>
      </c>
      <c r="LD17" s="210">
        <f>+F17+K17+P17+U17+Z17+AE17+AJ17+AO17+AT17+AY17+BD17+BI17+BN17+BS17+BX17+CC17+CH17+CM17+CR17+CW17+DB17+DG17+DL17+DQ17+DV17+EA17+EF17+EK17+EP17+EU17+EZ17+FE17+FJ17+FO17+FT17+FY17+GD17+GI17+GN17+GS17+GX17+HC17+HH17+HM17+HR17+HW17+IB17+IG17+IL17+IQ17+IV17+JA17+JF17+JK17+JP17+JU17+JZ17+KE17+KJ17+KO17+KT17+KY17</f>
        <v>0</v>
      </c>
      <c r="LE17" s="234">
        <f>-LB17+LD17</f>
        <v>0</v>
      </c>
    </row>
    <row r="18" spans="1:317" ht="21.95" customHeight="1">
      <c r="A18" s="226">
        <v>323050</v>
      </c>
      <c r="B18" s="196" t="s">
        <v>324</v>
      </c>
      <c r="C18" s="202"/>
      <c r="D18" s="202"/>
      <c r="E18" s="234">
        <f t="shared" si="0"/>
        <v>0</v>
      </c>
      <c r="F18" s="202"/>
      <c r="G18" s="234">
        <f>-D18+F18</f>
        <v>0</v>
      </c>
      <c r="H18" s="202"/>
      <c r="I18" s="202"/>
      <c r="J18" s="234">
        <f t="shared" si="1"/>
        <v>0</v>
      </c>
      <c r="K18" s="202"/>
      <c r="L18" s="234">
        <f>-I18+K18</f>
        <v>0</v>
      </c>
      <c r="M18" s="202"/>
      <c r="N18" s="202"/>
      <c r="O18" s="234">
        <f t="shared" si="2"/>
        <v>0</v>
      </c>
      <c r="P18" s="202"/>
      <c r="Q18" s="234">
        <f>-N18+P18</f>
        <v>0</v>
      </c>
      <c r="R18" s="202"/>
      <c r="S18" s="202"/>
      <c r="T18" s="234">
        <f t="shared" si="3"/>
        <v>0</v>
      </c>
      <c r="U18" s="202"/>
      <c r="V18" s="234">
        <f>-S18+U18</f>
        <v>0</v>
      </c>
      <c r="W18" s="202"/>
      <c r="X18" s="202"/>
      <c r="Y18" s="234">
        <f t="shared" si="4"/>
        <v>0</v>
      </c>
      <c r="Z18" s="202"/>
      <c r="AA18" s="234">
        <f>-X18+Z18</f>
        <v>0</v>
      </c>
      <c r="AB18" s="202"/>
      <c r="AC18" s="202"/>
      <c r="AD18" s="234">
        <f t="shared" si="5"/>
        <v>0</v>
      </c>
      <c r="AE18" s="202"/>
      <c r="AF18" s="234">
        <f>-AC18+AE18</f>
        <v>0</v>
      </c>
      <c r="AG18" s="202"/>
      <c r="AH18" s="202"/>
      <c r="AI18" s="234">
        <f t="shared" si="6"/>
        <v>0</v>
      </c>
      <c r="AJ18" s="202"/>
      <c r="AK18" s="234">
        <f>-AH18+AJ18</f>
        <v>0</v>
      </c>
      <c r="AL18" s="202"/>
      <c r="AM18" s="202"/>
      <c r="AN18" s="234">
        <f t="shared" si="7"/>
        <v>0</v>
      </c>
      <c r="AO18" s="202"/>
      <c r="AP18" s="234">
        <f>-AM18+AO18</f>
        <v>0</v>
      </c>
      <c r="AQ18" s="202"/>
      <c r="AR18" s="202"/>
      <c r="AS18" s="234">
        <f t="shared" si="8"/>
        <v>0</v>
      </c>
      <c r="AT18" s="202"/>
      <c r="AU18" s="234">
        <f>-AR18+AT18</f>
        <v>0</v>
      </c>
      <c r="AV18" s="202"/>
      <c r="AW18" s="202"/>
      <c r="AX18" s="234">
        <f t="shared" si="9"/>
        <v>0</v>
      </c>
      <c r="AY18" s="202"/>
      <c r="AZ18" s="234">
        <f>-AW18+AY18</f>
        <v>0</v>
      </c>
      <c r="BA18" s="202"/>
      <c r="BB18" s="202"/>
      <c r="BC18" s="234">
        <f t="shared" si="10"/>
        <v>0</v>
      </c>
      <c r="BD18" s="202"/>
      <c r="BE18" s="234">
        <f>-BB18+BD18</f>
        <v>0</v>
      </c>
      <c r="BF18" s="202"/>
      <c r="BG18" s="202"/>
      <c r="BH18" s="234">
        <f t="shared" si="11"/>
        <v>0</v>
      </c>
      <c r="BI18" s="202"/>
      <c r="BJ18" s="234">
        <f>-BG18+BI18</f>
        <v>0</v>
      </c>
      <c r="BK18" s="202"/>
      <c r="BL18" s="202"/>
      <c r="BM18" s="234">
        <f t="shared" si="12"/>
        <v>0</v>
      </c>
      <c r="BN18" s="202"/>
      <c r="BO18" s="234">
        <f>-BL18+BN18</f>
        <v>0</v>
      </c>
      <c r="BP18" s="202"/>
      <c r="BQ18" s="202"/>
      <c r="BR18" s="234">
        <f t="shared" si="13"/>
        <v>0</v>
      </c>
      <c r="BS18" s="202"/>
      <c r="BT18" s="234">
        <f>-BQ18+BS18</f>
        <v>0</v>
      </c>
      <c r="BU18" s="202"/>
      <c r="BV18" s="202"/>
      <c r="BW18" s="234">
        <f t="shared" si="14"/>
        <v>0</v>
      </c>
      <c r="BX18" s="202"/>
      <c r="BY18" s="234">
        <f>-BV18+BX18</f>
        <v>0</v>
      </c>
      <c r="BZ18" s="202"/>
      <c r="CA18" s="202"/>
      <c r="CB18" s="234">
        <f t="shared" si="15"/>
        <v>0</v>
      </c>
      <c r="CC18" s="202"/>
      <c r="CD18" s="234">
        <f>-CA18+CC18</f>
        <v>0</v>
      </c>
      <c r="CE18" s="202"/>
      <c r="CF18" s="202"/>
      <c r="CG18" s="234">
        <f t="shared" si="16"/>
        <v>0</v>
      </c>
      <c r="CH18" s="202"/>
      <c r="CI18" s="234">
        <f>-CF18+CH18</f>
        <v>0</v>
      </c>
      <c r="CJ18" s="202"/>
      <c r="CK18" s="202"/>
      <c r="CL18" s="234">
        <f t="shared" si="17"/>
        <v>0</v>
      </c>
      <c r="CM18" s="202"/>
      <c r="CN18" s="234">
        <f>-CK18+CM18</f>
        <v>0</v>
      </c>
      <c r="CO18" s="202"/>
      <c r="CP18" s="202"/>
      <c r="CQ18" s="234">
        <f t="shared" si="18"/>
        <v>0</v>
      </c>
      <c r="CR18" s="202"/>
      <c r="CS18" s="234">
        <f>-CP18+CR18</f>
        <v>0</v>
      </c>
      <c r="CT18" s="202"/>
      <c r="CU18" s="202"/>
      <c r="CV18" s="234">
        <f t="shared" si="19"/>
        <v>0</v>
      </c>
      <c r="CW18" s="202"/>
      <c r="CX18" s="234">
        <f>-CU18+CW18</f>
        <v>0</v>
      </c>
      <c r="CY18" s="202"/>
      <c r="CZ18" s="202"/>
      <c r="DA18" s="234">
        <f t="shared" si="20"/>
        <v>0</v>
      </c>
      <c r="DB18" s="202"/>
      <c r="DC18" s="234">
        <f>-CZ18+DB18</f>
        <v>0</v>
      </c>
      <c r="DD18" s="202"/>
      <c r="DE18" s="202"/>
      <c r="DF18" s="234">
        <f t="shared" si="21"/>
        <v>0</v>
      </c>
      <c r="DG18" s="202"/>
      <c r="DH18" s="234">
        <f>-DE18+DG18</f>
        <v>0</v>
      </c>
      <c r="DI18" s="202"/>
      <c r="DJ18" s="202"/>
      <c r="DK18" s="234">
        <f t="shared" si="22"/>
        <v>0</v>
      </c>
      <c r="DL18" s="202"/>
      <c r="DM18" s="234">
        <f>-DJ18+DL18</f>
        <v>0</v>
      </c>
      <c r="DN18" s="202"/>
      <c r="DO18" s="202"/>
      <c r="DP18" s="234">
        <f t="shared" si="23"/>
        <v>0</v>
      </c>
      <c r="DQ18" s="202"/>
      <c r="DR18" s="234">
        <f>-DO18+DQ18</f>
        <v>0</v>
      </c>
      <c r="DS18" s="202"/>
      <c r="DT18" s="202"/>
      <c r="DU18" s="234">
        <f t="shared" si="24"/>
        <v>0</v>
      </c>
      <c r="DV18" s="202"/>
      <c r="DW18" s="234">
        <f>-DT18+DV18</f>
        <v>0</v>
      </c>
      <c r="DX18" s="202"/>
      <c r="DY18" s="202"/>
      <c r="DZ18" s="234">
        <f t="shared" si="25"/>
        <v>0</v>
      </c>
      <c r="EA18" s="202"/>
      <c r="EB18" s="234">
        <f>-DY18+EA18</f>
        <v>0</v>
      </c>
      <c r="EC18" s="202"/>
      <c r="ED18" s="202"/>
      <c r="EE18" s="234">
        <f t="shared" si="26"/>
        <v>0</v>
      </c>
      <c r="EF18" s="202"/>
      <c r="EG18" s="234">
        <f>-ED18+EF18</f>
        <v>0</v>
      </c>
      <c r="EH18" s="202"/>
      <c r="EI18" s="202"/>
      <c r="EJ18" s="234">
        <f t="shared" si="27"/>
        <v>0</v>
      </c>
      <c r="EK18" s="202"/>
      <c r="EL18" s="234">
        <f>-EI18+EK18</f>
        <v>0</v>
      </c>
      <c r="EM18" s="202"/>
      <c r="EN18" s="202"/>
      <c r="EO18" s="234">
        <f t="shared" si="28"/>
        <v>0</v>
      </c>
      <c r="EP18" s="202"/>
      <c r="EQ18" s="234">
        <f>-EN18+EP18</f>
        <v>0</v>
      </c>
      <c r="ER18" s="202"/>
      <c r="ES18" s="202"/>
      <c r="ET18" s="234">
        <f t="shared" si="29"/>
        <v>0</v>
      </c>
      <c r="EU18" s="202"/>
      <c r="EV18" s="234">
        <f>-ES18+EU18</f>
        <v>0</v>
      </c>
      <c r="EW18" s="202"/>
      <c r="EX18" s="202"/>
      <c r="EY18" s="234">
        <f t="shared" si="30"/>
        <v>0</v>
      </c>
      <c r="EZ18" s="202"/>
      <c r="FA18" s="234">
        <f>-EX18+EZ18</f>
        <v>0</v>
      </c>
      <c r="FB18" s="202"/>
      <c r="FC18" s="202"/>
      <c r="FD18" s="234">
        <f t="shared" si="31"/>
        <v>0</v>
      </c>
      <c r="FE18" s="202"/>
      <c r="FF18" s="234">
        <f>-FC18+FE18</f>
        <v>0</v>
      </c>
      <c r="FG18" s="202"/>
      <c r="FH18" s="202"/>
      <c r="FI18" s="234">
        <f t="shared" si="32"/>
        <v>0</v>
      </c>
      <c r="FJ18" s="202"/>
      <c r="FK18" s="234">
        <f>-FH18+FJ18</f>
        <v>0</v>
      </c>
      <c r="FL18" s="202"/>
      <c r="FM18" s="202"/>
      <c r="FN18" s="234">
        <f t="shared" si="33"/>
        <v>0</v>
      </c>
      <c r="FO18" s="202"/>
      <c r="FP18" s="234">
        <f>-FM18+FO18</f>
        <v>0</v>
      </c>
      <c r="FQ18" s="202"/>
      <c r="FR18" s="202"/>
      <c r="FS18" s="234">
        <f t="shared" si="34"/>
        <v>0</v>
      </c>
      <c r="FT18" s="202"/>
      <c r="FU18" s="234">
        <f>-FR18+FT18</f>
        <v>0</v>
      </c>
      <c r="FV18" s="202"/>
      <c r="FW18" s="202"/>
      <c r="FX18" s="234">
        <f t="shared" si="35"/>
        <v>0</v>
      </c>
      <c r="FY18" s="202"/>
      <c r="FZ18" s="234">
        <f>-FW18+FY18</f>
        <v>0</v>
      </c>
      <c r="GA18" s="202"/>
      <c r="GB18" s="202"/>
      <c r="GC18" s="234">
        <f t="shared" si="36"/>
        <v>0</v>
      </c>
      <c r="GD18" s="202"/>
      <c r="GE18" s="234">
        <f>-GB18+GD18</f>
        <v>0</v>
      </c>
      <c r="GF18" s="202"/>
      <c r="GG18" s="202"/>
      <c r="GH18" s="234">
        <f t="shared" si="37"/>
        <v>0</v>
      </c>
      <c r="GI18" s="202"/>
      <c r="GJ18" s="234">
        <f>-GG18+GI18</f>
        <v>0</v>
      </c>
      <c r="GK18" s="202"/>
      <c r="GL18" s="202"/>
      <c r="GM18" s="234">
        <f t="shared" si="38"/>
        <v>0</v>
      </c>
      <c r="GN18" s="202"/>
      <c r="GO18" s="234">
        <f>-GL18+GN18</f>
        <v>0</v>
      </c>
      <c r="GP18" s="202"/>
      <c r="GQ18" s="202"/>
      <c r="GR18" s="234">
        <f t="shared" si="39"/>
        <v>0</v>
      </c>
      <c r="GS18" s="202"/>
      <c r="GT18" s="234">
        <f>-GQ18+GS18</f>
        <v>0</v>
      </c>
      <c r="GU18" s="202"/>
      <c r="GV18" s="202"/>
      <c r="GW18" s="234">
        <f t="shared" si="40"/>
        <v>0</v>
      </c>
      <c r="GX18" s="202"/>
      <c r="GY18" s="234">
        <f>-GV18+GX18</f>
        <v>0</v>
      </c>
      <c r="GZ18" s="202"/>
      <c r="HA18" s="202"/>
      <c r="HB18" s="234">
        <f t="shared" si="41"/>
        <v>0</v>
      </c>
      <c r="HC18" s="202"/>
      <c r="HD18" s="234">
        <f>-HA18+HC18</f>
        <v>0</v>
      </c>
      <c r="HE18" s="202"/>
      <c r="HF18" s="202"/>
      <c r="HG18" s="234">
        <f t="shared" si="42"/>
        <v>0</v>
      </c>
      <c r="HH18" s="202"/>
      <c r="HI18" s="234">
        <f>-HF18+HH18</f>
        <v>0</v>
      </c>
      <c r="HJ18" s="202"/>
      <c r="HK18" s="202"/>
      <c r="HL18" s="234">
        <f t="shared" si="43"/>
        <v>0</v>
      </c>
      <c r="HM18" s="202"/>
      <c r="HN18" s="234">
        <f>-HK18+HM18</f>
        <v>0</v>
      </c>
      <c r="HO18" s="202"/>
      <c r="HP18" s="202"/>
      <c r="HQ18" s="234">
        <f t="shared" si="44"/>
        <v>0</v>
      </c>
      <c r="HR18" s="202"/>
      <c r="HS18" s="234">
        <f>-HP18+HR18</f>
        <v>0</v>
      </c>
      <c r="HT18" s="202"/>
      <c r="HU18" s="202"/>
      <c r="HV18" s="234">
        <f t="shared" si="45"/>
        <v>0</v>
      </c>
      <c r="HW18" s="202"/>
      <c r="HX18" s="234">
        <f>-HU18+HW18</f>
        <v>0</v>
      </c>
      <c r="HY18" s="202"/>
      <c r="HZ18" s="202"/>
      <c r="IA18" s="234">
        <f t="shared" si="46"/>
        <v>0</v>
      </c>
      <c r="IB18" s="202"/>
      <c r="IC18" s="234">
        <f>-HZ18+IB18</f>
        <v>0</v>
      </c>
      <c r="ID18" s="202"/>
      <c r="IE18" s="202"/>
      <c r="IF18" s="234">
        <f t="shared" si="47"/>
        <v>0</v>
      </c>
      <c r="IG18" s="202"/>
      <c r="IH18" s="234">
        <f>-IE18+IG18</f>
        <v>0</v>
      </c>
      <c r="II18" s="202"/>
      <c r="IJ18" s="202"/>
      <c r="IK18" s="234">
        <f t="shared" si="48"/>
        <v>0</v>
      </c>
      <c r="IL18" s="202"/>
      <c r="IM18" s="234">
        <f>-IJ18+IL18</f>
        <v>0</v>
      </c>
      <c r="IN18" s="202"/>
      <c r="IO18" s="202"/>
      <c r="IP18" s="234">
        <f t="shared" si="49"/>
        <v>0</v>
      </c>
      <c r="IQ18" s="202"/>
      <c r="IR18" s="234">
        <f>-IO18+IQ18</f>
        <v>0</v>
      </c>
      <c r="IS18" s="202"/>
      <c r="IT18" s="202"/>
      <c r="IU18" s="234">
        <f t="shared" si="50"/>
        <v>0</v>
      </c>
      <c r="IV18" s="202"/>
      <c r="IW18" s="234">
        <f>-IT18+IV18</f>
        <v>0</v>
      </c>
      <c r="IX18" s="202"/>
      <c r="IY18" s="202"/>
      <c r="IZ18" s="234">
        <f t="shared" si="51"/>
        <v>0</v>
      </c>
      <c r="JA18" s="202"/>
      <c r="JB18" s="234">
        <f>-IY18+JA18</f>
        <v>0</v>
      </c>
      <c r="JC18" s="202"/>
      <c r="JD18" s="202"/>
      <c r="JE18" s="234">
        <f t="shared" si="52"/>
        <v>0</v>
      </c>
      <c r="JF18" s="202"/>
      <c r="JG18" s="234">
        <f>-JD18+JF18</f>
        <v>0</v>
      </c>
      <c r="JH18" s="202"/>
      <c r="JI18" s="202"/>
      <c r="JJ18" s="234">
        <f t="shared" si="53"/>
        <v>0</v>
      </c>
      <c r="JK18" s="202"/>
      <c r="JL18" s="234">
        <f>-JI18+JK18</f>
        <v>0</v>
      </c>
      <c r="JM18" s="202"/>
      <c r="JN18" s="202"/>
      <c r="JO18" s="234">
        <f t="shared" si="54"/>
        <v>0</v>
      </c>
      <c r="JP18" s="202"/>
      <c r="JQ18" s="234">
        <f>-JN18+JP18</f>
        <v>0</v>
      </c>
      <c r="JR18" s="202"/>
      <c r="JS18" s="202"/>
      <c r="JT18" s="234">
        <f t="shared" si="55"/>
        <v>0</v>
      </c>
      <c r="JU18" s="202"/>
      <c r="JV18" s="234">
        <f>-JS18+JU18</f>
        <v>0</v>
      </c>
      <c r="JW18" s="202"/>
      <c r="JX18" s="202"/>
      <c r="JY18" s="234">
        <f t="shared" si="56"/>
        <v>0</v>
      </c>
      <c r="JZ18" s="202"/>
      <c r="KA18" s="234">
        <f>-JX18+JZ18</f>
        <v>0</v>
      </c>
      <c r="KB18" s="202"/>
      <c r="KC18" s="202"/>
      <c r="KD18" s="234">
        <f t="shared" si="57"/>
        <v>0</v>
      </c>
      <c r="KE18" s="202"/>
      <c r="KF18" s="234">
        <f>-KC18+KE18</f>
        <v>0</v>
      </c>
      <c r="KG18" s="202"/>
      <c r="KH18" s="202"/>
      <c r="KI18" s="234">
        <f t="shared" si="58"/>
        <v>0</v>
      </c>
      <c r="KJ18" s="202"/>
      <c r="KK18" s="234">
        <f>-KH18+KJ18</f>
        <v>0</v>
      </c>
      <c r="KL18" s="202"/>
      <c r="KM18" s="202"/>
      <c r="KN18" s="234">
        <f t="shared" si="59"/>
        <v>0</v>
      </c>
      <c r="KO18" s="202"/>
      <c r="KP18" s="234">
        <f>-KM18+KO18</f>
        <v>0</v>
      </c>
      <c r="KQ18" s="202"/>
      <c r="KR18" s="202"/>
      <c r="KS18" s="234">
        <f t="shared" si="60"/>
        <v>0</v>
      </c>
      <c r="KT18" s="202"/>
      <c r="KU18" s="234">
        <f>-KR18+KT18</f>
        <v>0</v>
      </c>
      <c r="KV18" s="202"/>
      <c r="KW18" s="202"/>
      <c r="KX18" s="234">
        <f t="shared" si="61"/>
        <v>0</v>
      </c>
      <c r="KY18" s="202"/>
      <c r="KZ18" s="234">
        <f>-KW18+KY18</f>
        <v>0</v>
      </c>
      <c r="LA18" s="210">
        <f t="shared" si="63"/>
        <v>0</v>
      </c>
      <c r="LB18" s="210">
        <f t="shared" si="63"/>
        <v>0</v>
      </c>
      <c r="LC18" s="234">
        <f t="shared" si="62"/>
        <v>0</v>
      </c>
      <c r="LD18" s="210">
        <f>+F18+K18+P18+U18+Z18+AE18+AJ18+AO18+AT18+AY18+BD18+BI18+BN18+BS18+BX18+CC18+CH18+CM18+CR18+CW18+DB18+DG18+DL18+DQ18+DV18+EA18+EF18+EK18+EP18+EU18+EZ18+FE18+FJ18+FO18+FT18+FY18+GD18+GI18+GN18+GS18+GX18+HC18+HH18+HM18+HR18+HW18+IB18+IG18+IL18+IQ18+IV18+JA18+JF18+JK18+JP18+JU18+JZ18+KE18+KJ18+KO18+KT18+KY18</f>
        <v>0</v>
      </c>
      <c r="LE18" s="234">
        <f>-LB18+LD18</f>
        <v>0</v>
      </c>
    </row>
    <row r="19" spans="1:317" ht="30" customHeight="1">
      <c r="A19" s="285"/>
      <c r="B19" s="287" t="s">
        <v>329</v>
      </c>
      <c r="C19" s="210"/>
      <c r="D19" s="210"/>
      <c r="E19" s="234"/>
      <c r="F19" s="210"/>
      <c r="G19" s="210"/>
      <c r="H19" s="210"/>
      <c r="I19" s="210"/>
      <c r="J19" s="234"/>
      <c r="K19" s="210"/>
      <c r="L19" s="210"/>
      <c r="M19" s="210"/>
      <c r="N19" s="210"/>
      <c r="O19" s="234"/>
      <c r="P19" s="210"/>
      <c r="Q19" s="210"/>
      <c r="R19" s="210"/>
      <c r="S19" s="210"/>
      <c r="T19" s="234"/>
      <c r="U19" s="210"/>
      <c r="V19" s="210"/>
      <c r="W19" s="210"/>
      <c r="X19" s="210"/>
      <c r="Y19" s="234"/>
      <c r="Z19" s="210"/>
      <c r="AA19" s="210"/>
      <c r="AB19" s="210"/>
      <c r="AC19" s="210"/>
      <c r="AD19" s="234"/>
      <c r="AE19" s="210"/>
      <c r="AF19" s="210"/>
      <c r="AG19" s="210"/>
      <c r="AH19" s="210"/>
      <c r="AI19" s="234"/>
      <c r="AJ19" s="210"/>
      <c r="AK19" s="210"/>
      <c r="AL19" s="210"/>
      <c r="AM19" s="210"/>
      <c r="AN19" s="234"/>
      <c r="AO19" s="210"/>
      <c r="AP19" s="210"/>
      <c r="AQ19" s="210"/>
      <c r="AR19" s="210"/>
      <c r="AS19" s="234"/>
      <c r="AT19" s="210"/>
      <c r="AU19" s="210"/>
      <c r="AV19" s="210"/>
      <c r="AW19" s="210"/>
      <c r="AX19" s="234"/>
      <c r="AY19" s="210"/>
      <c r="AZ19" s="210"/>
      <c r="BA19" s="210"/>
      <c r="BB19" s="210"/>
      <c r="BC19" s="234"/>
      <c r="BD19" s="210"/>
      <c r="BE19" s="210"/>
      <c r="BF19" s="210"/>
      <c r="BG19" s="210"/>
      <c r="BH19" s="234"/>
      <c r="BI19" s="210"/>
      <c r="BJ19" s="210"/>
      <c r="BK19" s="210"/>
      <c r="BL19" s="210"/>
      <c r="BM19" s="234"/>
      <c r="BN19" s="210"/>
      <c r="BO19" s="210"/>
      <c r="BP19" s="210"/>
      <c r="BQ19" s="210"/>
      <c r="BR19" s="234"/>
      <c r="BS19" s="210"/>
      <c r="BT19" s="210"/>
      <c r="BU19" s="210"/>
      <c r="BV19" s="210"/>
      <c r="BW19" s="234"/>
      <c r="BX19" s="210"/>
      <c r="BY19" s="210"/>
      <c r="BZ19" s="210"/>
      <c r="CA19" s="210"/>
      <c r="CB19" s="234"/>
      <c r="CC19" s="210"/>
      <c r="CD19" s="210"/>
      <c r="CE19" s="210"/>
      <c r="CF19" s="210"/>
      <c r="CG19" s="234"/>
      <c r="CH19" s="210"/>
      <c r="CI19" s="210"/>
      <c r="CJ19" s="210"/>
      <c r="CK19" s="210"/>
      <c r="CL19" s="234"/>
      <c r="CM19" s="210"/>
      <c r="CN19" s="210"/>
      <c r="CO19" s="210"/>
      <c r="CP19" s="210"/>
      <c r="CQ19" s="234"/>
      <c r="CR19" s="210"/>
      <c r="CS19" s="210"/>
      <c r="CT19" s="210"/>
      <c r="CU19" s="210"/>
      <c r="CV19" s="234"/>
      <c r="CW19" s="210"/>
      <c r="CX19" s="210"/>
      <c r="CY19" s="210"/>
      <c r="CZ19" s="210"/>
      <c r="DA19" s="234"/>
      <c r="DB19" s="210"/>
      <c r="DC19" s="210"/>
      <c r="DD19" s="210"/>
      <c r="DE19" s="210"/>
      <c r="DF19" s="234"/>
      <c r="DG19" s="210"/>
      <c r="DH19" s="210"/>
      <c r="DI19" s="210"/>
      <c r="DJ19" s="210"/>
      <c r="DK19" s="234"/>
      <c r="DL19" s="210"/>
      <c r="DM19" s="210"/>
      <c r="DN19" s="210"/>
      <c r="DO19" s="210"/>
      <c r="DP19" s="234"/>
      <c r="DQ19" s="210"/>
      <c r="DR19" s="210"/>
      <c r="DS19" s="210"/>
      <c r="DT19" s="210"/>
      <c r="DU19" s="234"/>
      <c r="DV19" s="210"/>
      <c r="DW19" s="210"/>
      <c r="DX19" s="210"/>
      <c r="DY19" s="210"/>
      <c r="DZ19" s="234"/>
      <c r="EA19" s="210"/>
      <c r="EB19" s="210"/>
      <c r="EC19" s="210"/>
      <c r="ED19" s="210"/>
      <c r="EE19" s="234"/>
      <c r="EF19" s="210"/>
      <c r="EG19" s="210"/>
      <c r="EH19" s="210"/>
      <c r="EI19" s="210"/>
      <c r="EJ19" s="234"/>
      <c r="EK19" s="210"/>
      <c r="EL19" s="210"/>
      <c r="EM19" s="210"/>
      <c r="EN19" s="210"/>
      <c r="EO19" s="234"/>
      <c r="EP19" s="210"/>
      <c r="EQ19" s="210"/>
      <c r="ER19" s="210"/>
      <c r="ES19" s="210"/>
      <c r="ET19" s="234"/>
      <c r="EU19" s="210"/>
      <c r="EV19" s="210"/>
      <c r="EW19" s="210"/>
      <c r="EX19" s="210"/>
      <c r="EY19" s="234"/>
      <c r="EZ19" s="210"/>
      <c r="FA19" s="210"/>
      <c r="FB19" s="210"/>
      <c r="FC19" s="210"/>
      <c r="FD19" s="234"/>
      <c r="FE19" s="210"/>
      <c r="FF19" s="210"/>
      <c r="FG19" s="210"/>
      <c r="FH19" s="210"/>
      <c r="FI19" s="234"/>
      <c r="FJ19" s="210"/>
      <c r="FK19" s="210"/>
      <c r="FL19" s="210"/>
      <c r="FM19" s="210"/>
      <c r="FN19" s="234"/>
      <c r="FO19" s="210"/>
      <c r="FP19" s="210"/>
      <c r="FQ19" s="210"/>
      <c r="FR19" s="210"/>
      <c r="FS19" s="234"/>
      <c r="FT19" s="210"/>
      <c r="FU19" s="210"/>
      <c r="FV19" s="210"/>
      <c r="FW19" s="210"/>
      <c r="FX19" s="234"/>
      <c r="FY19" s="210"/>
      <c r="FZ19" s="210"/>
      <c r="GA19" s="210"/>
      <c r="GB19" s="210"/>
      <c r="GC19" s="234"/>
      <c r="GD19" s="210"/>
      <c r="GE19" s="210"/>
      <c r="GF19" s="210"/>
      <c r="GG19" s="210"/>
      <c r="GH19" s="234"/>
      <c r="GI19" s="210"/>
      <c r="GJ19" s="210"/>
      <c r="GK19" s="210"/>
      <c r="GL19" s="210"/>
      <c r="GM19" s="234"/>
      <c r="GN19" s="210"/>
      <c r="GO19" s="210"/>
      <c r="GP19" s="210"/>
      <c r="GQ19" s="210"/>
      <c r="GR19" s="234"/>
      <c r="GS19" s="210"/>
      <c r="GT19" s="210"/>
      <c r="GU19" s="210"/>
      <c r="GV19" s="210"/>
      <c r="GW19" s="234"/>
      <c r="GX19" s="210"/>
      <c r="GY19" s="210"/>
      <c r="GZ19" s="210"/>
      <c r="HA19" s="210"/>
      <c r="HB19" s="234"/>
      <c r="HC19" s="210"/>
      <c r="HD19" s="210"/>
      <c r="HE19" s="210"/>
      <c r="HF19" s="210"/>
      <c r="HG19" s="234"/>
      <c r="HH19" s="210"/>
      <c r="HI19" s="210"/>
      <c r="HJ19" s="210"/>
      <c r="HK19" s="210"/>
      <c r="HL19" s="234"/>
      <c r="HM19" s="210"/>
      <c r="HN19" s="210"/>
      <c r="HO19" s="210"/>
      <c r="HP19" s="210"/>
      <c r="HQ19" s="234"/>
      <c r="HR19" s="210"/>
      <c r="HS19" s="210"/>
      <c r="HT19" s="210"/>
      <c r="HU19" s="210"/>
      <c r="HV19" s="234"/>
      <c r="HW19" s="210"/>
      <c r="HX19" s="210"/>
      <c r="HY19" s="210"/>
      <c r="HZ19" s="210"/>
      <c r="IA19" s="234"/>
      <c r="IB19" s="210"/>
      <c r="IC19" s="210"/>
      <c r="ID19" s="210"/>
      <c r="IE19" s="210"/>
      <c r="IF19" s="234"/>
      <c r="IG19" s="210"/>
      <c r="IH19" s="210"/>
      <c r="II19" s="210"/>
      <c r="IJ19" s="210"/>
      <c r="IK19" s="234"/>
      <c r="IL19" s="210"/>
      <c r="IM19" s="210"/>
      <c r="IN19" s="210"/>
      <c r="IO19" s="210"/>
      <c r="IP19" s="234"/>
      <c r="IQ19" s="210"/>
      <c r="IR19" s="210"/>
      <c r="IS19" s="210"/>
      <c r="IT19" s="210"/>
      <c r="IU19" s="234"/>
      <c r="IV19" s="210"/>
      <c r="IW19" s="210"/>
      <c r="IX19" s="210"/>
      <c r="IY19" s="210"/>
      <c r="IZ19" s="234"/>
      <c r="JA19" s="210"/>
      <c r="JB19" s="210"/>
      <c r="JC19" s="210"/>
      <c r="JD19" s="210"/>
      <c r="JE19" s="234"/>
      <c r="JF19" s="210"/>
      <c r="JG19" s="210"/>
      <c r="JH19" s="210"/>
      <c r="JI19" s="210"/>
      <c r="JJ19" s="234"/>
      <c r="JK19" s="210"/>
      <c r="JL19" s="210"/>
      <c r="JM19" s="210"/>
      <c r="JN19" s="210"/>
      <c r="JO19" s="234"/>
      <c r="JP19" s="210"/>
      <c r="JQ19" s="210"/>
      <c r="JR19" s="210"/>
      <c r="JS19" s="210"/>
      <c r="JT19" s="234"/>
      <c r="JU19" s="210"/>
      <c r="JV19" s="210"/>
      <c r="JW19" s="210"/>
      <c r="JX19" s="210"/>
      <c r="JY19" s="234"/>
      <c r="JZ19" s="210"/>
      <c r="KA19" s="210"/>
      <c r="KB19" s="210"/>
      <c r="KC19" s="210"/>
      <c r="KD19" s="234"/>
      <c r="KE19" s="210"/>
      <c r="KF19" s="210"/>
      <c r="KG19" s="210"/>
      <c r="KH19" s="210"/>
      <c r="KI19" s="234"/>
      <c r="KJ19" s="210"/>
      <c r="KK19" s="210"/>
      <c r="KL19" s="210"/>
      <c r="KM19" s="210"/>
      <c r="KN19" s="234"/>
      <c r="KO19" s="210"/>
      <c r="KP19" s="210"/>
      <c r="KQ19" s="210"/>
      <c r="KR19" s="210"/>
      <c r="KS19" s="234"/>
      <c r="KT19" s="210"/>
      <c r="KU19" s="210"/>
      <c r="KV19" s="210"/>
      <c r="KW19" s="210"/>
      <c r="KX19" s="234"/>
      <c r="KY19" s="210"/>
      <c r="KZ19" s="210"/>
      <c r="LA19" s="210"/>
      <c r="LB19" s="210"/>
      <c r="LC19" s="234"/>
      <c r="LD19" s="210"/>
      <c r="LE19" s="210"/>
    </row>
    <row r="20" spans="1:317" ht="21.95" customHeight="1">
      <c r="A20" s="226">
        <v>331000</v>
      </c>
      <c r="B20" s="196" t="s">
        <v>325</v>
      </c>
      <c r="C20" s="202"/>
      <c r="D20" s="202"/>
      <c r="E20" s="234">
        <f t="shared" si="0"/>
        <v>0</v>
      </c>
      <c r="F20" s="202"/>
      <c r="G20" s="234">
        <f t="shared" ref="G20:G25" si="64">-D20+F20</f>
        <v>0</v>
      </c>
      <c r="H20" s="202"/>
      <c r="I20" s="202"/>
      <c r="J20" s="234">
        <f t="shared" si="1"/>
        <v>0</v>
      </c>
      <c r="K20" s="202"/>
      <c r="L20" s="234">
        <f t="shared" ref="L20:L25" si="65">-I20+K20</f>
        <v>0</v>
      </c>
      <c r="M20" s="202"/>
      <c r="N20" s="202"/>
      <c r="O20" s="234">
        <f t="shared" si="2"/>
        <v>0</v>
      </c>
      <c r="P20" s="202"/>
      <c r="Q20" s="234">
        <f t="shared" ref="Q20:Q25" si="66">-N20+P20</f>
        <v>0</v>
      </c>
      <c r="R20" s="202"/>
      <c r="S20" s="202"/>
      <c r="T20" s="234">
        <f t="shared" si="3"/>
        <v>0</v>
      </c>
      <c r="U20" s="202"/>
      <c r="V20" s="234">
        <f t="shared" ref="V20:V25" si="67">-S20+U20</f>
        <v>0</v>
      </c>
      <c r="W20" s="202"/>
      <c r="X20" s="202"/>
      <c r="Y20" s="234">
        <f t="shared" si="4"/>
        <v>0</v>
      </c>
      <c r="Z20" s="202"/>
      <c r="AA20" s="234">
        <f t="shared" ref="AA20:AA25" si="68">-X20+Z20</f>
        <v>0</v>
      </c>
      <c r="AB20" s="202"/>
      <c r="AC20" s="202"/>
      <c r="AD20" s="234">
        <f t="shared" si="5"/>
        <v>0</v>
      </c>
      <c r="AE20" s="202"/>
      <c r="AF20" s="234">
        <f t="shared" ref="AF20:AF25" si="69">-AC20+AE20</f>
        <v>0</v>
      </c>
      <c r="AG20" s="202"/>
      <c r="AH20" s="202"/>
      <c r="AI20" s="234">
        <f t="shared" si="6"/>
        <v>0</v>
      </c>
      <c r="AJ20" s="202"/>
      <c r="AK20" s="234">
        <f t="shared" ref="AK20:AK25" si="70">-AH20+AJ20</f>
        <v>0</v>
      </c>
      <c r="AL20" s="202"/>
      <c r="AM20" s="202"/>
      <c r="AN20" s="234">
        <f t="shared" si="7"/>
        <v>0</v>
      </c>
      <c r="AO20" s="202"/>
      <c r="AP20" s="234">
        <f t="shared" ref="AP20:AP25" si="71">-AM20+AO20</f>
        <v>0</v>
      </c>
      <c r="AQ20" s="202"/>
      <c r="AR20" s="202"/>
      <c r="AS20" s="234">
        <f t="shared" si="8"/>
        <v>0</v>
      </c>
      <c r="AT20" s="202"/>
      <c r="AU20" s="234">
        <f t="shared" ref="AU20:AU25" si="72">-AR20+AT20</f>
        <v>0</v>
      </c>
      <c r="AV20" s="202"/>
      <c r="AW20" s="202"/>
      <c r="AX20" s="234">
        <f t="shared" si="9"/>
        <v>0</v>
      </c>
      <c r="AY20" s="202"/>
      <c r="AZ20" s="234">
        <f t="shared" ref="AZ20:AZ25" si="73">-AW20+AY20</f>
        <v>0</v>
      </c>
      <c r="BA20" s="202"/>
      <c r="BB20" s="202"/>
      <c r="BC20" s="234">
        <f t="shared" si="10"/>
        <v>0</v>
      </c>
      <c r="BD20" s="202"/>
      <c r="BE20" s="234">
        <f t="shared" ref="BE20:BE25" si="74">-BB20+BD20</f>
        <v>0</v>
      </c>
      <c r="BF20" s="202"/>
      <c r="BG20" s="202"/>
      <c r="BH20" s="234">
        <f t="shared" si="11"/>
        <v>0</v>
      </c>
      <c r="BI20" s="202"/>
      <c r="BJ20" s="234">
        <f t="shared" ref="BJ20:BJ25" si="75">-BG20+BI20</f>
        <v>0</v>
      </c>
      <c r="BK20" s="202"/>
      <c r="BL20" s="202"/>
      <c r="BM20" s="234">
        <f t="shared" si="12"/>
        <v>0</v>
      </c>
      <c r="BN20" s="202"/>
      <c r="BO20" s="234">
        <f t="shared" ref="BO20:BO25" si="76">-BL20+BN20</f>
        <v>0</v>
      </c>
      <c r="BP20" s="202"/>
      <c r="BQ20" s="202"/>
      <c r="BR20" s="234">
        <f t="shared" si="13"/>
        <v>0</v>
      </c>
      <c r="BS20" s="202"/>
      <c r="BT20" s="234">
        <f t="shared" ref="BT20:BT25" si="77">-BQ20+BS20</f>
        <v>0</v>
      </c>
      <c r="BU20" s="202"/>
      <c r="BV20" s="202"/>
      <c r="BW20" s="234">
        <f t="shared" si="14"/>
        <v>0</v>
      </c>
      <c r="BX20" s="202"/>
      <c r="BY20" s="234">
        <f t="shared" ref="BY20:BY25" si="78">-BV20+BX20</f>
        <v>0</v>
      </c>
      <c r="BZ20" s="202"/>
      <c r="CA20" s="202"/>
      <c r="CB20" s="234">
        <f t="shared" si="15"/>
        <v>0</v>
      </c>
      <c r="CC20" s="202"/>
      <c r="CD20" s="234">
        <f t="shared" ref="CD20:CD25" si="79">-CA20+CC20</f>
        <v>0</v>
      </c>
      <c r="CE20" s="202"/>
      <c r="CF20" s="202"/>
      <c r="CG20" s="234">
        <f t="shared" si="16"/>
        <v>0</v>
      </c>
      <c r="CH20" s="202"/>
      <c r="CI20" s="234">
        <f t="shared" ref="CI20:CI25" si="80">-CF20+CH20</f>
        <v>0</v>
      </c>
      <c r="CJ20" s="202"/>
      <c r="CK20" s="202"/>
      <c r="CL20" s="234">
        <f t="shared" si="17"/>
        <v>0</v>
      </c>
      <c r="CM20" s="202"/>
      <c r="CN20" s="234">
        <f t="shared" ref="CN20:CN25" si="81">-CK20+CM20</f>
        <v>0</v>
      </c>
      <c r="CO20" s="202"/>
      <c r="CP20" s="202"/>
      <c r="CQ20" s="234">
        <f t="shared" si="18"/>
        <v>0</v>
      </c>
      <c r="CR20" s="202"/>
      <c r="CS20" s="234">
        <f t="shared" ref="CS20:CS25" si="82">-CP20+CR20</f>
        <v>0</v>
      </c>
      <c r="CT20" s="202"/>
      <c r="CU20" s="202"/>
      <c r="CV20" s="234">
        <f t="shared" si="19"/>
        <v>0</v>
      </c>
      <c r="CW20" s="202"/>
      <c r="CX20" s="234">
        <f t="shared" ref="CX20:CX25" si="83">-CU20+CW20</f>
        <v>0</v>
      </c>
      <c r="CY20" s="202"/>
      <c r="CZ20" s="202"/>
      <c r="DA20" s="234">
        <f t="shared" si="20"/>
        <v>0</v>
      </c>
      <c r="DB20" s="202"/>
      <c r="DC20" s="234">
        <f t="shared" ref="DC20:DC25" si="84">-CZ20+DB20</f>
        <v>0</v>
      </c>
      <c r="DD20" s="202"/>
      <c r="DE20" s="202"/>
      <c r="DF20" s="234">
        <f t="shared" si="21"/>
        <v>0</v>
      </c>
      <c r="DG20" s="202"/>
      <c r="DH20" s="234">
        <f t="shared" ref="DH20:DH25" si="85">-DE20+DG20</f>
        <v>0</v>
      </c>
      <c r="DI20" s="202"/>
      <c r="DJ20" s="202"/>
      <c r="DK20" s="234">
        <f t="shared" si="22"/>
        <v>0</v>
      </c>
      <c r="DL20" s="202"/>
      <c r="DM20" s="234">
        <f t="shared" ref="DM20:DM25" si="86">-DJ20+DL20</f>
        <v>0</v>
      </c>
      <c r="DN20" s="202"/>
      <c r="DO20" s="202"/>
      <c r="DP20" s="234">
        <f t="shared" si="23"/>
        <v>0</v>
      </c>
      <c r="DQ20" s="202"/>
      <c r="DR20" s="234">
        <f t="shared" ref="DR20:DR25" si="87">-DO20+DQ20</f>
        <v>0</v>
      </c>
      <c r="DS20" s="202"/>
      <c r="DT20" s="202"/>
      <c r="DU20" s="234">
        <f t="shared" si="24"/>
        <v>0</v>
      </c>
      <c r="DV20" s="202"/>
      <c r="DW20" s="234">
        <f t="shared" ref="DW20:DW25" si="88">-DT20+DV20</f>
        <v>0</v>
      </c>
      <c r="DX20" s="202"/>
      <c r="DY20" s="202"/>
      <c r="DZ20" s="234">
        <f t="shared" si="25"/>
        <v>0</v>
      </c>
      <c r="EA20" s="202"/>
      <c r="EB20" s="234">
        <f t="shared" ref="EB20:EB25" si="89">-DY20+EA20</f>
        <v>0</v>
      </c>
      <c r="EC20" s="202"/>
      <c r="ED20" s="202"/>
      <c r="EE20" s="234">
        <f t="shared" si="26"/>
        <v>0</v>
      </c>
      <c r="EF20" s="202"/>
      <c r="EG20" s="234">
        <f t="shared" ref="EG20:EG25" si="90">-ED20+EF20</f>
        <v>0</v>
      </c>
      <c r="EH20" s="202"/>
      <c r="EI20" s="202"/>
      <c r="EJ20" s="234">
        <f t="shared" si="27"/>
        <v>0</v>
      </c>
      <c r="EK20" s="202"/>
      <c r="EL20" s="234">
        <f t="shared" ref="EL20:EL25" si="91">-EI20+EK20</f>
        <v>0</v>
      </c>
      <c r="EM20" s="202"/>
      <c r="EN20" s="202"/>
      <c r="EO20" s="234">
        <f t="shared" si="28"/>
        <v>0</v>
      </c>
      <c r="EP20" s="202"/>
      <c r="EQ20" s="234">
        <f t="shared" ref="EQ20:EQ25" si="92">-EN20+EP20</f>
        <v>0</v>
      </c>
      <c r="ER20" s="202"/>
      <c r="ES20" s="202"/>
      <c r="ET20" s="234">
        <f t="shared" si="29"/>
        <v>0</v>
      </c>
      <c r="EU20" s="202"/>
      <c r="EV20" s="234">
        <f t="shared" ref="EV20:EV25" si="93">-ES20+EU20</f>
        <v>0</v>
      </c>
      <c r="EW20" s="202"/>
      <c r="EX20" s="202"/>
      <c r="EY20" s="234">
        <f t="shared" si="30"/>
        <v>0</v>
      </c>
      <c r="EZ20" s="202"/>
      <c r="FA20" s="234">
        <f t="shared" ref="FA20:FA25" si="94">-EX20+EZ20</f>
        <v>0</v>
      </c>
      <c r="FB20" s="202"/>
      <c r="FC20" s="202"/>
      <c r="FD20" s="234">
        <f t="shared" si="31"/>
        <v>0</v>
      </c>
      <c r="FE20" s="202"/>
      <c r="FF20" s="234">
        <f t="shared" ref="FF20:FF25" si="95">-FC20+FE20</f>
        <v>0</v>
      </c>
      <c r="FG20" s="202"/>
      <c r="FH20" s="202"/>
      <c r="FI20" s="234">
        <f t="shared" si="32"/>
        <v>0</v>
      </c>
      <c r="FJ20" s="202"/>
      <c r="FK20" s="234">
        <f t="shared" ref="FK20:FK25" si="96">-FH20+FJ20</f>
        <v>0</v>
      </c>
      <c r="FL20" s="202"/>
      <c r="FM20" s="202"/>
      <c r="FN20" s="234">
        <f t="shared" si="33"/>
        <v>0</v>
      </c>
      <c r="FO20" s="202"/>
      <c r="FP20" s="234">
        <f t="shared" ref="FP20:FP25" si="97">-FM20+FO20</f>
        <v>0</v>
      </c>
      <c r="FQ20" s="202"/>
      <c r="FR20" s="202"/>
      <c r="FS20" s="234">
        <f t="shared" si="34"/>
        <v>0</v>
      </c>
      <c r="FT20" s="202"/>
      <c r="FU20" s="234">
        <f t="shared" ref="FU20:FU25" si="98">-FR20+FT20</f>
        <v>0</v>
      </c>
      <c r="FV20" s="202"/>
      <c r="FW20" s="202"/>
      <c r="FX20" s="234">
        <f t="shared" si="35"/>
        <v>0</v>
      </c>
      <c r="FY20" s="202"/>
      <c r="FZ20" s="234">
        <f t="shared" ref="FZ20:FZ25" si="99">-FW20+FY20</f>
        <v>0</v>
      </c>
      <c r="GA20" s="202"/>
      <c r="GB20" s="202"/>
      <c r="GC20" s="234">
        <f t="shared" si="36"/>
        <v>0</v>
      </c>
      <c r="GD20" s="202"/>
      <c r="GE20" s="234">
        <f t="shared" ref="GE20:GE25" si="100">-GB20+GD20</f>
        <v>0</v>
      </c>
      <c r="GF20" s="202"/>
      <c r="GG20" s="202"/>
      <c r="GH20" s="234">
        <f t="shared" si="37"/>
        <v>0</v>
      </c>
      <c r="GI20" s="202"/>
      <c r="GJ20" s="234">
        <f t="shared" ref="GJ20:GJ25" si="101">-GG20+GI20</f>
        <v>0</v>
      </c>
      <c r="GK20" s="202"/>
      <c r="GL20" s="202"/>
      <c r="GM20" s="234">
        <f t="shared" si="38"/>
        <v>0</v>
      </c>
      <c r="GN20" s="202"/>
      <c r="GO20" s="234">
        <f t="shared" ref="GO20:GO25" si="102">-GL20+GN20</f>
        <v>0</v>
      </c>
      <c r="GP20" s="202"/>
      <c r="GQ20" s="202"/>
      <c r="GR20" s="234">
        <f t="shared" si="39"/>
        <v>0</v>
      </c>
      <c r="GS20" s="202"/>
      <c r="GT20" s="234">
        <f t="shared" ref="GT20:GT25" si="103">-GQ20+GS20</f>
        <v>0</v>
      </c>
      <c r="GU20" s="202"/>
      <c r="GV20" s="202"/>
      <c r="GW20" s="234">
        <f t="shared" si="40"/>
        <v>0</v>
      </c>
      <c r="GX20" s="202"/>
      <c r="GY20" s="234">
        <f t="shared" ref="GY20:GY25" si="104">-GV20+GX20</f>
        <v>0</v>
      </c>
      <c r="GZ20" s="202"/>
      <c r="HA20" s="202"/>
      <c r="HB20" s="234">
        <f t="shared" si="41"/>
        <v>0</v>
      </c>
      <c r="HC20" s="202"/>
      <c r="HD20" s="234">
        <f t="shared" ref="HD20:HD25" si="105">-HA20+HC20</f>
        <v>0</v>
      </c>
      <c r="HE20" s="202"/>
      <c r="HF20" s="202"/>
      <c r="HG20" s="234">
        <f t="shared" si="42"/>
        <v>0</v>
      </c>
      <c r="HH20" s="202"/>
      <c r="HI20" s="234">
        <f t="shared" ref="HI20:HI25" si="106">-HF20+HH20</f>
        <v>0</v>
      </c>
      <c r="HJ20" s="202"/>
      <c r="HK20" s="202"/>
      <c r="HL20" s="234">
        <f t="shared" si="43"/>
        <v>0</v>
      </c>
      <c r="HM20" s="202"/>
      <c r="HN20" s="234">
        <f t="shared" ref="HN20:HN25" si="107">-HK20+HM20</f>
        <v>0</v>
      </c>
      <c r="HO20" s="202"/>
      <c r="HP20" s="202"/>
      <c r="HQ20" s="234">
        <f t="shared" si="44"/>
        <v>0</v>
      </c>
      <c r="HR20" s="202"/>
      <c r="HS20" s="234">
        <f t="shared" ref="HS20:HS25" si="108">-HP20+HR20</f>
        <v>0</v>
      </c>
      <c r="HT20" s="202"/>
      <c r="HU20" s="202"/>
      <c r="HV20" s="234">
        <f t="shared" si="45"/>
        <v>0</v>
      </c>
      <c r="HW20" s="202"/>
      <c r="HX20" s="234">
        <f t="shared" ref="HX20:HX25" si="109">-HU20+HW20</f>
        <v>0</v>
      </c>
      <c r="HY20" s="202"/>
      <c r="HZ20" s="202"/>
      <c r="IA20" s="234">
        <f t="shared" si="46"/>
        <v>0</v>
      </c>
      <c r="IB20" s="202"/>
      <c r="IC20" s="234">
        <f t="shared" ref="IC20:IC25" si="110">-HZ20+IB20</f>
        <v>0</v>
      </c>
      <c r="ID20" s="202"/>
      <c r="IE20" s="202"/>
      <c r="IF20" s="234">
        <f t="shared" si="47"/>
        <v>0</v>
      </c>
      <c r="IG20" s="202"/>
      <c r="IH20" s="234">
        <f t="shared" ref="IH20:IH25" si="111">-IE20+IG20</f>
        <v>0</v>
      </c>
      <c r="II20" s="202"/>
      <c r="IJ20" s="202"/>
      <c r="IK20" s="234">
        <f t="shared" si="48"/>
        <v>0</v>
      </c>
      <c r="IL20" s="202"/>
      <c r="IM20" s="234">
        <f t="shared" ref="IM20:IM25" si="112">-IJ20+IL20</f>
        <v>0</v>
      </c>
      <c r="IN20" s="202"/>
      <c r="IO20" s="202"/>
      <c r="IP20" s="234">
        <f t="shared" si="49"/>
        <v>0</v>
      </c>
      <c r="IQ20" s="202"/>
      <c r="IR20" s="234">
        <f t="shared" ref="IR20:IR25" si="113">-IO20+IQ20</f>
        <v>0</v>
      </c>
      <c r="IS20" s="202"/>
      <c r="IT20" s="202"/>
      <c r="IU20" s="234">
        <f t="shared" si="50"/>
        <v>0</v>
      </c>
      <c r="IV20" s="202"/>
      <c r="IW20" s="234">
        <f t="shared" ref="IW20:IW25" si="114">-IT20+IV20</f>
        <v>0</v>
      </c>
      <c r="IX20" s="202"/>
      <c r="IY20" s="202"/>
      <c r="IZ20" s="234">
        <f t="shared" si="51"/>
        <v>0</v>
      </c>
      <c r="JA20" s="202"/>
      <c r="JB20" s="234">
        <f t="shared" ref="JB20:JB25" si="115">-IY20+JA20</f>
        <v>0</v>
      </c>
      <c r="JC20" s="202"/>
      <c r="JD20" s="202"/>
      <c r="JE20" s="234">
        <f t="shared" si="52"/>
        <v>0</v>
      </c>
      <c r="JF20" s="202"/>
      <c r="JG20" s="234">
        <f t="shared" ref="JG20:JG25" si="116">-JD20+JF20</f>
        <v>0</v>
      </c>
      <c r="JH20" s="202"/>
      <c r="JI20" s="202"/>
      <c r="JJ20" s="234">
        <f t="shared" si="53"/>
        <v>0</v>
      </c>
      <c r="JK20" s="202"/>
      <c r="JL20" s="234">
        <f t="shared" ref="JL20:JL25" si="117">-JI20+JK20</f>
        <v>0</v>
      </c>
      <c r="JM20" s="202"/>
      <c r="JN20" s="202"/>
      <c r="JO20" s="234">
        <f t="shared" si="54"/>
        <v>0</v>
      </c>
      <c r="JP20" s="202"/>
      <c r="JQ20" s="234">
        <f t="shared" ref="JQ20:JQ25" si="118">-JN20+JP20</f>
        <v>0</v>
      </c>
      <c r="JR20" s="202"/>
      <c r="JS20" s="202"/>
      <c r="JT20" s="234">
        <f t="shared" si="55"/>
        <v>0</v>
      </c>
      <c r="JU20" s="202"/>
      <c r="JV20" s="234">
        <f t="shared" ref="JV20:JV25" si="119">-JS20+JU20</f>
        <v>0</v>
      </c>
      <c r="JW20" s="202"/>
      <c r="JX20" s="202"/>
      <c r="JY20" s="234">
        <f t="shared" si="56"/>
        <v>0</v>
      </c>
      <c r="JZ20" s="202"/>
      <c r="KA20" s="234">
        <f t="shared" ref="KA20:KA25" si="120">-JX20+JZ20</f>
        <v>0</v>
      </c>
      <c r="KB20" s="202"/>
      <c r="KC20" s="202"/>
      <c r="KD20" s="234">
        <f t="shared" si="57"/>
        <v>0</v>
      </c>
      <c r="KE20" s="202"/>
      <c r="KF20" s="234">
        <f t="shared" ref="KF20:KF25" si="121">-KC20+KE20</f>
        <v>0</v>
      </c>
      <c r="KG20" s="202"/>
      <c r="KH20" s="202"/>
      <c r="KI20" s="234">
        <f t="shared" si="58"/>
        <v>0</v>
      </c>
      <c r="KJ20" s="202"/>
      <c r="KK20" s="234">
        <f t="shared" ref="KK20:KK25" si="122">-KH20+KJ20</f>
        <v>0</v>
      </c>
      <c r="KL20" s="202"/>
      <c r="KM20" s="202"/>
      <c r="KN20" s="234">
        <f t="shared" si="59"/>
        <v>0</v>
      </c>
      <c r="KO20" s="202"/>
      <c r="KP20" s="234">
        <f t="shared" ref="KP20:KP25" si="123">-KM20+KO20</f>
        <v>0</v>
      </c>
      <c r="KQ20" s="202"/>
      <c r="KR20" s="202"/>
      <c r="KS20" s="234">
        <f t="shared" si="60"/>
        <v>0</v>
      </c>
      <c r="KT20" s="202"/>
      <c r="KU20" s="234">
        <f t="shared" ref="KU20:KU25" si="124">-KR20+KT20</f>
        <v>0</v>
      </c>
      <c r="KV20" s="202"/>
      <c r="KW20" s="202"/>
      <c r="KX20" s="234">
        <f t="shared" si="61"/>
        <v>0</v>
      </c>
      <c r="KY20" s="202"/>
      <c r="KZ20" s="234">
        <f t="shared" ref="KZ20:KZ25" si="125">-KW20+KY20</f>
        <v>0</v>
      </c>
      <c r="LA20" s="210">
        <f t="shared" ref="LA20:LB25" si="126">+C20+H20+M20+R20+W20+AB20+AG20+AL20+AQ20+AV20+BA20+BF20+BK20+BP20+BU20+BZ20+CE20+CJ20+CO20+CT20+CY20+DD20+DI20+DN20+DS20+DX20+EC20+EH20+EM20+ER20+EW20+FB20+FG20+FL20+FQ20+FV20+GA20+GF20+GK20+GP20+GU20+GZ20+HE20+HJ20+HO20+HT20+HY20+ID20+II20+IN20+IS20+IX20+JC20+JH20+JM20+JR20+JW20+KB20+KG20+KL20+KQ20+KV20</f>
        <v>0</v>
      </c>
      <c r="LB20" s="210">
        <f t="shared" si="126"/>
        <v>0</v>
      </c>
      <c r="LC20" s="234">
        <f t="shared" si="62"/>
        <v>0</v>
      </c>
      <c r="LD20" s="210">
        <f t="shared" ref="LD20:LD25" si="127">+F20+K20+P20+U20+Z20+AE20+AJ20+AO20+AT20+AY20+BD20+BI20+BN20+BS20+BX20+CC20+CH20+CM20+CR20+CW20+DB20+DG20+DL20+DQ20+DV20+EA20+EF20+EK20+EP20+EU20+EZ20+FE20+FJ20+FO20+FT20+FY20+GD20+GI20+GN20+GS20+GX20+HC20+HH20+HM20+HR20+HW20+IB20+IG20+IL20+IQ20+IV20+JA20+JF20+JK20+JP20+JU20+JZ20+KE20+KJ20+KO20+KT20+KY20</f>
        <v>0</v>
      </c>
      <c r="LE20" s="234">
        <f t="shared" ref="LE20:LE25" si="128">-LB20+LD20</f>
        <v>0</v>
      </c>
    </row>
    <row r="21" spans="1:317" ht="21.95" customHeight="1">
      <c r="A21" s="226" t="s">
        <v>1369</v>
      </c>
      <c r="B21" s="196" t="s">
        <v>326</v>
      </c>
      <c r="C21" s="202"/>
      <c r="D21" s="202"/>
      <c r="E21" s="234">
        <f t="shared" si="0"/>
        <v>0</v>
      </c>
      <c r="F21" s="202"/>
      <c r="G21" s="234">
        <f t="shared" si="64"/>
        <v>0</v>
      </c>
      <c r="H21" s="202"/>
      <c r="I21" s="202"/>
      <c r="J21" s="234">
        <f t="shared" si="1"/>
        <v>0</v>
      </c>
      <c r="K21" s="202"/>
      <c r="L21" s="234">
        <f t="shared" si="65"/>
        <v>0</v>
      </c>
      <c r="M21" s="202"/>
      <c r="N21" s="202"/>
      <c r="O21" s="234">
        <f t="shared" si="2"/>
        <v>0</v>
      </c>
      <c r="P21" s="202"/>
      <c r="Q21" s="234">
        <f t="shared" si="66"/>
        <v>0</v>
      </c>
      <c r="R21" s="202"/>
      <c r="S21" s="202"/>
      <c r="T21" s="234">
        <f t="shared" si="3"/>
        <v>0</v>
      </c>
      <c r="U21" s="202"/>
      <c r="V21" s="234">
        <f t="shared" si="67"/>
        <v>0</v>
      </c>
      <c r="W21" s="202"/>
      <c r="X21" s="202"/>
      <c r="Y21" s="234">
        <f t="shared" si="4"/>
        <v>0</v>
      </c>
      <c r="Z21" s="202"/>
      <c r="AA21" s="234">
        <f t="shared" si="68"/>
        <v>0</v>
      </c>
      <c r="AB21" s="202"/>
      <c r="AC21" s="202"/>
      <c r="AD21" s="234">
        <f t="shared" si="5"/>
        <v>0</v>
      </c>
      <c r="AE21" s="202"/>
      <c r="AF21" s="234">
        <f t="shared" si="69"/>
        <v>0</v>
      </c>
      <c r="AG21" s="202"/>
      <c r="AH21" s="202"/>
      <c r="AI21" s="234">
        <f t="shared" si="6"/>
        <v>0</v>
      </c>
      <c r="AJ21" s="202"/>
      <c r="AK21" s="234">
        <f t="shared" si="70"/>
        <v>0</v>
      </c>
      <c r="AL21" s="202"/>
      <c r="AM21" s="202"/>
      <c r="AN21" s="234">
        <f t="shared" si="7"/>
        <v>0</v>
      </c>
      <c r="AO21" s="202"/>
      <c r="AP21" s="234">
        <f t="shared" si="71"/>
        <v>0</v>
      </c>
      <c r="AQ21" s="202"/>
      <c r="AR21" s="202"/>
      <c r="AS21" s="234">
        <f t="shared" si="8"/>
        <v>0</v>
      </c>
      <c r="AT21" s="202"/>
      <c r="AU21" s="234">
        <f t="shared" si="72"/>
        <v>0</v>
      </c>
      <c r="AV21" s="202"/>
      <c r="AW21" s="202"/>
      <c r="AX21" s="234">
        <f t="shared" si="9"/>
        <v>0</v>
      </c>
      <c r="AY21" s="202"/>
      <c r="AZ21" s="234">
        <f t="shared" si="73"/>
        <v>0</v>
      </c>
      <c r="BA21" s="202"/>
      <c r="BB21" s="202"/>
      <c r="BC21" s="234">
        <f t="shared" si="10"/>
        <v>0</v>
      </c>
      <c r="BD21" s="202"/>
      <c r="BE21" s="234">
        <f t="shared" si="74"/>
        <v>0</v>
      </c>
      <c r="BF21" s="202"/>
      <c r="BG21" s="202"/>
      <c r="BH21" s="234">
        <f t="shared" si="11"/>
        <v>0</v>
      </c>
      <c r="BI21" s="202"/>
      <c r="BJ21" s="234">
        <f t="shared" si="75"/>
        <v>0</v>
      </c>
      <c r="BK21" s="202"/>
      <c r="BL21" s="202"/>
      <c r="BM21" s="234">
        <f t="shared" si="12"/>
        <v>0</v>
      </c>
      <c r="BN21" s="202"/>
      <c r="BO21" s="234">
        <f t="shared" si="76"/>
        <v>0</v>
      </c>
      <c r="BP21" s="202"/>
      <c r="BQ21" s="202"/>
      <c r="BR21" s="234">
        <f t="shared" si="13"/>
        <v>0</v>
      </c>
      <c r="BS21" s="202"/>
      <c r="BT21" s="234">
        <f t="shared" si="77"/>
        <v>0</v>
      </c>
      <c r="BU21" s="202"/>
      <c r="BV21" s="202"/>
      <c r="BW21" s="234">
        <f t="shared" si="14"/>
        <v>0</v>
      </c>
      <c r="BX21" s="202"/>
      <c r="BY21" s="234">
        <f t="shared" si="78"/>
        <v>0</v>
      </c>
      <c r="BZ21" s="202"/>
      <c r="CA21" s="202"/>
      <c r="CB21" s="234">
        <f t="shared" si="15"/>
        <v>0</v>
      </c>
      <c r="CC21" s="202"/>
      <c r="CD21" s="234">
        <f t="shared" si="79"/>
        <v>0</v>
      </c>
      <c r="CE21" s="202"/>
      <c r="CF21" s="202"/>
      <c r="CG21" s="234">
        <f t="shared" si="16"/>
        <v>0</v>
      </c>
      <c r="CH21" s="202"/>
      <c r="CI21" s="234">
        <f t="shared" si="80"/>
        <v>0</v>
      </c>
      <c r="CJ21" s="202"/>
      <c r="CK21" s="202"/>
      <c r="CL21" s="234">
        <f t="shared" si="17"/>
        <v>0</v>
      </c>
      <c r="CM21" s="202"/>
      <c r="CN21" s="234">
        <f t="shared" si="81"/>
        <v>0</v>
      </c>
      <c r="CO21" s="202"/>
      <c r="CP21" s="202"/>
      <c r="CQ21" s="234">
        <f t="shared" si="18"/>
        <v>0</v>
      </c>
      <c r="CR21" s="202"/>
      <c r="CS21" s="234">
        <f t="shared" si="82"/>
        <v>0</v>
      </c>
      <c r="CT21" s="202"/>
      <c r="CU21" s="202"/>
      <c r="CV21" s="234">
        <f t="shared" si="19"/>
        <v>0</v>
      </c>
      <c r="CW21" s="202"/>
      <c r="CX21" s="234">
        <f t="shared" si="83"/>
        <v>0</v>
      </c>
      <c r="CY21" s="202"/>
      <c r="CZ21" s="202"/>
      <c r="DA21" s="234">
        <f t="shared" si="20"/>
        <v>0</v>
      </c>
      <c r="DB21" s="202"/>
      <c r="DC21" s="234">
        <f t="shared" si="84"/>
        <v>0</v>
      </c>
      <c r="DD21" s="202"/>
      <c r="DE21" s="202"/>
      <c r="DF21" s="234">
        <f t="shared" si="21"/>
        <v>0</v>
      </c>
      <c r="DG21" s="202"/>
      <c r="DH21" s="234">
        <f t="shared" si="85"/>
        <v>0</v>
      </c>
      <c r="DI21" s="202"/>
      <c r="DJ21" s="202"/>
      <c r="DK21" s="234">
        <f t="shared" si="22"/>
        <v>0</v>
      </c>
      <c r="DL21" s="202"/>
      <c r="DM21" s="234">
        <f t="shared" si="86"/>
        <v>0</v>
      </c>
      <c r="DN21" s="202"/>
      <c r="DO21" s="202"/>
      <c r="DP21" s="234">
        <f t="shared" si="23"/>
        <v>0</v>
      </c>
      <c r="DQ21" s="202"/>
      <c r="DR21" s="234">
        <f t="shared" si="87"/>
        <v>0</v>
      </c>
      <c r="DS21" s="202"/>
      <c r="DT21" s="202"/>
      <c r="DU21" s="234">
        <f t="shared" si="24"/>
        <v>0</v>
      </c>
      <c r="DV21" s="202"/>
      <c r="DW21" s="234">
        <f t="shared" si="88"/>
        <v>0</v>
      </c>
      <c r="DX21" s="202"/>
      <c r="DY21" s="202"/>
      <c r="DZ21" s="234">
        <f t="shared" si="25"/>
        <v>0</v>
      </c>
      <c r="EA21" s="202"/>
      <c r="EB21" s="234">
        <f t="shared" si="89"/>
        <v>0</v>
      </c>
      <c r="EC21" s="202"/>
      <c r="ED21" s="202"/>
      <c r="EE21" s="234">
        <f t="shared" si="26"/>
        <v>0</v>
      </c>
      <c r="EF21" s="202"/>
      <c r="EG21" s="234">
        <f t="shared" si="90"/>
        <v>0</v>
      </c>
      <c r="EH21" s="202"/>
      <c r="EI21" s="202"/>
      <c r="EJ21" s="234">
        <f t="shared" si="27"/>
        <v>0</v>
      </c>
      <c r="EK21" s="202"/>
      <c r="EL21" s="234">
        <f t="shared" si="91"/>
        <v>0</v>
      </c>
      <c r="EM21" s="202"/>
      <c r="EN21" s="202"/>
      <c r="EO21" s="234">
        <f t="shared" si="28"/>
        <v>0</v>
      </c>
      <c r="EP21" s="202"/>
      <c r="EQ21" s="234">
        <f t="shared" si="92"/>
        <v>0</v>
      </c>
      <c r="ER21" s="202"/>
      <c r="ES21" s="202"/>
      <c r="ET21" s="234">
        <f t="shared" si="29"/>
        <v>0</v>
      </c>
      <c r="EU21" s="202"/>
      <c r="EV21" s="234">
        <f t="shared" si="93"/>
        <v>0</v>
      </c>
      <c r="EW21" s="202"/>
      <c r="EX21" s="202"/>
      <c r="EY21" s="234">
        <f t="shared" si="30"/>
        <v>0</v>
      </c>
      <c r="EZ21" s="202"/>
      <c r="FA21" s="234">
        <f t="shared" si="94"/>
        <v>0</v>
      </c>
      <c r="FB21" s="202"/>
      <c r="FC21" s="202"/>
      <c r="FD21" s="234">
        <f t="shared" si="31"/>
        <v>0</v>
      </c>
      <c r="FE21" s="202"/>
      <c r="FF21" s="234">
        <f t="shared" si="95"/>
        <v>0</v>
      </c>
      <c r="FG21" s="202"/>
      <c r="FH21" s="202"/>
      <c r="FI21" s="234">
        <f t="shared" si="32"/>
        <v>0</v>
      </c>
      <c r="FJ21" s="202"/>
      <c r="FK21" s="234">
        <f t="shared" si="96"/>
        <v>0</v>
      </c>
      <c r="FL21" s="202"/>
      <c r="FM21" s="202"/>
      <c r="FN21" s="234">
        <f t="shared" si="33"/>
        <v>0</v>
      </c>
      <c r="FO21" s="202"/>
      <c r="FP21" s="234">
        <f t="shared" si="97"/>
        <v>0</v>
      </c>
      <c r="FQ21" s="202"/>
      <c r="FR21" s="202"/>
      <c r="FS21" s="234">
        <f t="shared" si="34"/>
        <v>0</v>
      </c>
      <c r="FT21" s="202"/>
      <c r="FU21" s="234">
        <f t="shared" si="98"/>
        <v>0</v>
      </c>
      <c r="FV21" s="202"/>
      <c r="FW21" s="202"/>
      <c r="FX21" s="234">
        <f t="shared" si="35"/>
        <v>0</v>
      </c>
      <c r="FY21" s="202"/>
      <c r="FZ21" s="234">
        <f t="shared" si="99"/>
        <v>0</v>
      </c>
      <c r="GA21" s="202"/>
      <c r="GB21" s="202"/>
      <c r="GC21" s="234">
        <f t="shared" si="36"/>
        <v>0</v>
      </c>
      <c r="GD21" s="202"/>
      <c r="GE21" s="234">
        <f t="shared" si="100"/>
        <v>0</v>
      </c>
      <c r="GF21" s="202"/>
      <c r="GG21" s="202"/>
      <c r="GH21" s="234">
        <f t="shared" si="37"/>
        <v>0</v>
      </c>
      <c r="GI21" s="202"/>
      <c r="GJ21" s="234">
        <f t="shared" si="101"/>
        <v>0</v>
      </c>
      <c r="GK21" s="202"/>
      <c r="GL21" s="202"/>
      <c r="GM21" s="234">
        <f t="shared" si="38"/>
        <v>0</v>
      </c>
      <c r="GN21" s="202"/>
      <c r="GO21" s="234">
        <f t="shared" si="102"/>
        <v>0</v>
      </c>
      <c r="GP21" s="202"/>
      <c r="GQ21" s="202"/>
      <c r="GR21" s="234">
        <f t="shared" si="39"/>
        <v>0</v>
      </c>
      <c r="GS21" s="202"/>
      <c r="GT21" s="234">
        <f t="shared" si="103"/>
        <v>0</v>
      </c>
      <c r="GU21" s="202"/>
      <c r="GV21" s="202"/>
      <c r="GW21" s="234">
        <f t="shared" si="40"/>
        <v>0</v>
      </c>
      <c r="GX21" s="202"/>
      <c r="GY21" s="234">
        <f t="shared" si="104"/>
        <v>0</v>
      </c>
      <c r="GZ21" s="202"/>
      <c r="HA21" s="202"/>
      <c r="HB21" s="234">
        <f t="shared" si="41"/>
        <v>0</v>
      </c>
      <c r="HC21" s="202"/>
      <c r="HD21" s="234">
        <f t="shared" si="105"/>
        <v>0</v>
      </c>
      <c r="HE21" s="202"/>
      <c r="HF21" s="202"/>
      <c r="HG21" s="234">
        <f t="shared" si="42"/>
        <v>0</v>
      </c>
      <c r="HH21" s="202"/>
      <c r="HI21" s="234">
        <f t="shared" si="106"/>
        <v>0</v>
      </c>
      <c r="HJ21" s="202"/>
      <c r="HK21" s="202"/>
      <c r="HL21" s="234">
        <f t="shared" si="43"/>
        <v>0</v>
      </c>
      <c r="HM21" s="202"/>
      <c r="HN21" s="234">
        <f t="shared" si="107"/>
        <v>0</v>
      </c>
      <c r="HO21" s="202"/>
      <c r="HP21" s="202"/>
      <c r="HQ21" s="234">
        <f t="shared" si="44"/>
        <v>0</v>
      </c>
      <c r="HR21" s="202"/>
      <c r="HS21" s="234">
        <f t="shared" si="108"/>
        <v>0</v>
      </c>
      <c r="HT21" s="202"/>
      <c r="HU21" s="202"/>
      <c r="HV21" s="234">
        <f t="shared" si="45"/>
        <v>0</v>
      </c>
      <c r="HW21" s="202"/>
      <c r="HX21" s="234">
        <f t="shared" si="109"/>
        <v>0</v>
      </c>
      <c r="HY21" s="202"/>
      <c r="HZ21" s="202"/>
      <c r="IA21" s="234">
        <f t="shared" si="46"/>
        <v>0</v>
      </c>
      <c r="IB21" s="202"/>
      <c r="IC21" s="234">
        <f t="shared" si="110"/>
        <v>0</v>
      </c>
      <c r="ID21" s="202"/>
      <c r="IE21" s="202"/>
      <c r="IF21" s="234">
        <f t="shared" si="47"/>
        <v>0</v>
      </c>
      <c r="IG21" s="202"/>
      <c r="IH21" s="234">
        <f t="shared" si="111"/>
        <v>0</v>
      </c>
      <c r="II21" s="202"/>
      <c r="IJ21" s="202"/>
      <c r="IK21" s="234">
        <f t="shared" si="48"/>
        <v>0</v>
      </c>
      <c r="IL21" s="202"/>
      <c r="IM21" s="234">
        <f t="shared" si="112"/>
        <v>0</v>
      </c>
      <c r="IN21" s="202"/>
      <c r="IO21" s="202"/>
      <c r="IP21" s="234">
        <f t="shared" si="49"/>
        <v>0</v>
      </c>
      <c r="IQ21" s="202"/>
      <c r="IR21" s="234">
        <f t="shared" si="113"/>
        <v>0</v>
      </c>
      <c r="IS21" s="202"/>
      <c r="IT21" s="202"/>
      <c r="IU21" s="234">
        <f t="shared" si="50"/>
        <v>0</v>
      </c>
      <c r="IV21" s="202"/>
      <c r="IW21" s="234">
        <f t="shared" si="114"/>
        <v>0</v>
      </c>
      <c r="IX21" s="202"/>
      <c r="IY21" s="202"/>
      <c r="IZ21" s="234">
        <f t="shared" si="51"/>
        <v>0</v>
      </c>
      <c r="JA21" s="202"/>
      <c r="JB21" s="234">
        <f t="shared" si="115"/>
        <v>0</v>
      </c>
      <c r="JC21" s="202"/>
      <c r="JD21" s="202"/>
      <c r="JE21" s="234">
        <f t="shared" si="52"/>
        <v>0</v>
      </c>
      <c r="JF21" s="202"/>
      <c r="JG21" s="234">
        <f t="shared" si="116"/>
        <v>0</v>
      </c>
      <c r="JH21" s="202"/>
      <c r="JI21" s="202"/>
      <c r="JJ21" s="234">
        <f t="shared" si="53"/>
        <v>0</v>
      </c>
      <c r="JK21" s="202"/>
      <c r="JL21" s="234">
        <f t="shared" si="117"/>
        <v>0</v>
      </c>
      <c r="JM21" s="202"/>
      <c r="JN21" s="202"/>
      <c r="JO21" s="234">
        <f t="shared" si="54"/>
        <v>0</v>
      </c>
      <c r="JP21" s="202"/>
      <c r="JQ21" s="234">
        <f t="shared" si="118"/>
        <v>0</v>
      </c>
      <c r="JR21" s="202"/>
      <c r="JS21" s="202"/>
      <c r="JT21" s="234">
        <f t="shared" si="55"/>
        <v>0</v>
      </c>
      <c r="JU21" s="202"/>
      <c r="JV21" s="234">
        <f t="shared" si="119"/>
        <v>0</v>
      </c>
      <c r="JW21" s="202"/>
      <c r="JX21" s="202"/>
      <c r="JY21" s="234">
        <f t="shared" si="56"/>
        <v>0</v>
      </c>
      <c r="JZ21" s="202"/>
      <c r="KA21" s="234">
        <f t="shared" si="120"/>
        <v>0</v>
      </c>
      <c r="KB21" s="202"/>
      <c r="KC21" s="202"/>
      <c r="KD21" s="234">
        <f t="shared" si="57"/>
        <v>0</v>
      </c>
      <c r="KE21" s="202"/>
      <c r="KF21" s="234">
        <f t="shared" si="121"/>
        <v>0</v>
      </c>
      <c r="KG21" s="202"/>
      <c r="KH21" s="202"/>
      <c r="KI21" s="234">
        <f t="shared" si="58"/>
        <v>0</v>
      </c>
      <c r="KJ21" s="202"/>
      <c r="KK21" s="234">
        <f t="shared" si="122"/>
        <v>0</v>
      </c>
      <c r="KL21" s="202"/>
      <c r="KM21" s="202"/>
      <c r="KN21" s="234">
        <f t="shared" si="59"/>
        <v>0</v>
      </c>
      <c r="KO21" s="202"/>
      <c r="KP21" s="234">
        <f t="shared" si="123"/>
        <v>0</v>
      </c>
      <c r="KQ21" s="202"/>
      <c r="KR21" s="202"/>
      <c r="KS21" s="234">
        <f t="shared" si="60"/>
        <v>0</v>
      </c>
      <c r="KT21" s="202"/>
      <c r="KU21" s="234">
        <f t="shared" si="124"/>
        <v>0</v>
      </c>
      <c r="KV21" s="202"/>
      <c r="KW21" s="202"/>
      <c r="KX21" s="234">
        <f t="shared" si="61"/>
        <v>0</v>
      </c>
      <c r="KY21" s="202"/>
      <c r="KZ21" s="234">
        <f t="shared" si="125"/>
        <v>0</v>
      </c>
      <c r="LA21" s="210">
        <f t="shared" si="126"/>
        <v>0</v>
      </c>
      <c r="LB21" s="210">
        <f t="shared" si="126"/>
        <v>0</v>
      </c>
      <c r="LC21" s="234">
        <f t="shared" si="62"/>
        <v>0</v>
      </c>
      <c r="LD21" s="210">
        <f t="shared" si="127"/>
        <v>0</v>
      </c>
      <c r="LE21" s="234">
        <f t="shared" si="128"/>
        <v>0</v>
      </c>
    </row>
    <row r="22" spans="1:317" ht="21.95" customHeight="1">
      <c r="A22" s="226">
        <v>334000</v>
      </c>
      <c r="B22" s="196" t="s">
        <v>327</v>
      </c>
      <c r="C22" s="202"/>
      <c r="D22" s="202"/>
      <c r="E22" s="234">
        <f t="shared" si="0"/>
        <v>0</v>
      </c>
      <c r="F22" s="202"/>
      <c r="G22" s="234">
        <f t="shared" si="64"/>
        <v>0</v>
      </c>
      <c r="H22" s="202"/>
      <c r="I22" s="202"/>
      <c r="J22" s="234">
        <f t="shared" si="1"/>
        <v>0</v>
      </c>
      <c r="K22" s="202"/>
      <c r="L22" s="234">
        <f t="shared" si="65"/>
        <v>0</v>
      </c>
      <c r="M22" s="202"/>
      <c r="N22" s="202"/>
      <c r="O22" s="234">
        <f t="shared" si="2"/>
        <v>0</v>
      </c>
      <c r="P22" s="202"/>
      <c r="Q22" s="234">
        <f t="shared" si="66"/>
        <v>0</v>
      </c>
      <c r="R22" s="202"/>
      <c r="S22" s="202"/>
      <c r="T22" s="234">
        <f t="shared" si="3"/>
        <v>0</v>
      </c>
      <c r="U22" s="202"/>
      <c r="V22" s="234">
        <f t="shared" si="67"/>
        <v>0</v>
      </c>
      <c r="W22" s="202"/>
      <c r="X22" s="202"/>
      <c r="Y22" s="234">
        <f t="shared" si="4"/>
        <v>0</v>
      </c>
      <c r="Z22" s="202"/>
      <c r="AA22" s="234">
        <f t="shared" si="68"/>
        <v>0</v>
      </c>
      <c r="AB22" s="202"/>
      <c r="AC22" s="202"/>
      <c r="AD22" s="234">
        <f t="shared" si="5"/>
        <v>0</v>
      </c>
      <c r="AE22" s="202"/>
      <c r="AF22" s="234">
        <f t="shared" si="69"/>
        <v>0</v>
      </c>
      <c r="AG22" s="202"/>
      <c r="AH22" s="202"/>
      <c r="AI22" s="234">
        <f t="shared" si="6"/>
        <v>0</v>
      </c>
      <c r="AJ22" s="202"/>
      <c r="AK22" s="234">
        <f t="shared" si="70"/>
        <v>0</v>
      </c>
      <c r="AL22" s="202"/>
      <c r="AM22" s="202"/>
      <c r="AN22" s="234">
        <f t="shared" si="7"/>
        <v>0</v>
      </c>
      <c r="AO22" s="202"/>
      <c r="AP22" s="234">
        <f t="shared" si="71"/>
        <v>0</v>
      </c>
      <c r="AQ22" s="202"/>
      <c r="AR22" s="202"/>
      <c r="AS22" s="234">
        <f t="shared" si="8"/>
        <v>0</v>
      </c>
      <c r="AT22" s="202"/>
      <c r="AU22" s="234">
        <f t="shared" si="72"/>
        <v>0</v>
      </c>
      <c r="AV22" s="202"/>
      <c r="AW22" s="202"/>
      <c r="AX22" s="234">
        <f t="shared" si="9"/>
        <v>0</v>
      </c>
      <c r="AY22" s="202"/>
      <c r="AZ22" s="234">
        <f t="shared" si="73"/>
        <v>0</v>
      </c>
      <c r="BA22" s="202"/>
      <c r="BB22" s="202"/>
      <c r="BC22" s="234">
        <f t="shared" si="10"/>
        <v>0</v>
      </c>
      <c r="BD22" s="202"/>
      <c r="BE22" s="234">
        <f t="shared" si="74"/>
        <v>0</v>
      </c>
      <c r="BF22" s="202"/>
      <c r="BG22" s="202"/>
      <c r="BH22" s="234">
        <f t="shared" si="11"/>
        <v>0</v>
      </c>
      <c r="BI22" s="202"/>
      <c r="BJ22" s="234">
        <f t="shared" si="75"/>
        <v>0</v>
      </c>
      <c r="BK22" s="202"/>
      <c r="BL22" s="202"/>
      <c r="BM22" s="234">
        <f t="shared" si="12"/>
        <v>0</v>
      </c>
      <c r="BN22" s="202"/>
      <c r="BO22" s="234">
        <f t="shared" si="76"/>
        <v>0</v>
      </c>
      <c r="BP22" s="202"/>
      <c r="BQ22" s="202"/>
      <c r="BR22" s="234">
        <f t="shared" si="13"/>
        <v>0</v>
      </c>
      <c r="BS22" s="202"/>
      <c r="BT22" s="234">
        <f t="shared" si="77"/>
        <v>0</v>
      </c>
      <c r="BU22" s="202"/>
      <c r="BV22" s="202"/>
      <c r="BW22" s="234">
        <f t="shared" si="14"/>
        <v>0</v>
      </c>
      <c r="BX22" s="202"/>
      <c r="BY22" s="234">
        <f t="shared" si="78"/>
        <v>0</v>
      </c>
      <c r="BZ22" s="202"/>
      <c r="CA22" s="202"/>
      <c r="CB22" s="234">
        <f t="shared" si="15"/>
        <v>0</v>
      </c>
      <c r="CC22" s="202"/>
      <c r="CD22" s="234">
        <f t="shared" si="79"/>
        <v>0</v>
      </c>
      <c r="CE22" s="202"/>
      <c r="CF22" s="202"/>
      <c r="CG22" s="234">
        <f t="shared" si="16"/>
        <v>0</v>
      </c>
      <c r="CH22" s="202"/>
      <c r="CI22" s="234">
        <f t="shared" si="80"/>
        <v>0</v>
      </c>
      <c r="CJ22" s="202"/>
      <c r="CK22" s="202"/>
      <c r="CL22" s="234">
        <f t="shared" si="17"/>
        <v>0</v>
      </c>
      <c r="CM22" s="202"/>
      <c r="CN22" s="234">
        <f t="shared" si="81"/>
        <v>0</v>
      </c>
      <c r="CO22" s="202"/>
      <c r="CP22" s="202"/>
      <c r="CQ22" s="234">
        <f t="shared" si="18"/>
        <v>0</v>
      </c>
      <c r="CR22" s="202"/>
      <c r="CS22" s="234">
        <f t="shared" si="82"/>
        <v>0</v>
      </c>
      <c r="CT22" s="202"/>
      <c r="CU22" s="202"/>
      <c r="CV22" s="234">
        <f t="shared" si="19"/>
        <v>0</v>
      </c>
      <c r="CW22" s="202"/>
      <c r="CX22" s="234">
        <f t="shared" si="83"/>
        <v>0</v>
      </c>
      <c r="CY22" s="202"/>
      <c r="CZ22" s="202"/>
      <c r="DA22" s="234">
        <f t="shared" si="20"/>
        <v>0</v>
      </c>
      <c r="DB22" s="202"/>
      <c r="DC22" s="234">
        <f t="shared" si="84"/>
        <v>0</v>
      </c>
      <c r="DD22" s="202"/>
      <c r="DE22" s="202"/>
      <c r="DF22" s="234">
        <f t="shared" si="21"/>
        <v>0</v>
      </c>
      <c r="DG22" s="202"/>
      <c r="DH22" s="234">
        <f t="shared" si="85"/>
        <v>0</v>
      </c>
      <c r="DI22" s="202"/>
      <c r="DJ22" s="202"/>
      <c r="DK22" s="234">
        <f t="shared" si="22"/>
        <v>0</v>
      </c>
      <c r="DL22" s="202"/>
      <c r="DM22" s="234">
        <f t="shared" si="86"/>
        <v>0</v>
      </c>
      <c r="DN22" s="202"/>
      <c r="DO22" s="202"/>
      <c r="DP22" s="234">
        <f t="shared" si="23"/>
        <v>0</v>
      </c>
      <c r="DQ22" s="202"/>
      <c r="DR22" s="234">
        <f t="shared" si="87"/>
        <v>0</v>
      </c>
      <c r="DS22" s="202"/>
      <c r="DT22" s="202"/>
      <c r="DU22" s="234">
        <f t="shared" si="24"/>
        <v>0</v>
      </c>
      <c r="DV22" s="202"/>
      <c r="DW22" s="234">
        <f t="shared" si="88"/>
        <v>0</v>
      </c>
      <c r="DX22" s="202"/>
      <c r="DY22" s="202"/>
      <c r="DZ22" s="234">
        <f t="shared" si="25"/>
        <v>0</v>
      </c>
      <c r="EA22" s="202"/>
      <c r="EB22" s="234">
        <f t="shared" si="89"/>
        <v>0</v>
      </c>
      <c r="EC22" s="202"/>
      <c r="ED22" s="202"/>
      <c r="EE22" s="234">
        <f t="shared" si="26"/>
        <v>0</v>
      </c>
      <c r="EF22" s="202"/>
      <c r="EG22" s="234">
        <f t="shared" si="90"/>
        <v>0</v>
      </c>
      <c r="EH22" s="202"/>
      <c r="EI22" s="202"/>
      <c r="EJ22" s="234">
        <f t="shared" si="27"/>
        <v>0</v>
      </c>
      <c r="EK22" s="202"/>
      <c r="EL22" s="234">
        <f t="shared" si="91"/>
        <v>0</v>
      </c>
      <c r="EM22" s="202"/>
      <c r="EN22" s="202"/>
      <c r="EO22" s="234">
        <f t="shared" si="28"/>
        <v>0</v>
      </c>
      <c r="EP22" s="202"/>
      <c r="EQ22" s="234">
        <f t="shared" si="92"/>
        <v>0</v>
      </c>
      <c r="ER22" s="202"/>
      <c r="ES22" s="202"/>
      <c r="ET22" s="234">
        <f t="shared" si="29"/>
        <v>0</v>
      </c>
      <c r="EU22" s="202"/>
      <c r="EV22" s="234">
        <f t="shared" si="93"/>
        <v>0</v>
      </c>
      <c r="EW22" s="202"/>
      <c r="EX22" s="202"/>
      <c r="EY22" s="234">
        <f t="shared" si="30"/>
        <v>0</v>
      </c>
      <c r="EZ22" s="202"/>
      <c r="FA22" s="234">
        <f t="shared" si="94"/>
        <v>0</v>
      </c>
      <c r="FB22" s="202"/>
      <c r="FC22" s="202"/>
      <c r="FD22" s="234">
        <f t="shared" si="31"/>
        <v>0</v>
      </c>
      <c r="FE22" s="202"/>
      <c r="FF22" s="234">
        <f t="shared" si="95"/>
        <v>0</v>
      </c>
      <c r="FG22" s="202"/>
      <c r="FH22" s="202"/>
      <c r="FI22" s="234">
        <f t="shared" si="32"/>
        <v>0</v>
      </c>
      <c r="FJ22" s="202"/>
      <c r="FK22" s="234">
        <f t="shared" si="96"/>
        <v>0</v>
      </c>
      <c r="FL22" s="202"/>
      <c r="FM22" s="202"/>
      <c r="FN22" s="234">
        <f t="shared" si="33"/>
        <v>0</v>
      </c>
      <c r="FO22" s="202"/>
      <c r="FP22" s="234">
        <f t="shared" si="97"/>
        <v>0</v>
      </c>
      <c r="FQ22" s="202"/>
      <c r="FR22" s="202"/>
      <c r="FS22" s="234">
        <f t="shared" si="34"/>
        <v>0</v>
      </c>
      <c r="FT22" s="202"/>
      <c r="FU22" s="234">
        <f t="shared" si="98"/>
        <v>0</v>
      </c>
      <c r="FV22" s="202"/>
      <c r="FW22" s="202"/>
      <c r="FX22" s="234">
        <f t="shared" si="35"/>
        <v>0</v>
      </c>
      <c r="FY22" s="202"/>
      <c r="FZ22" s="234">
        <f t="shared" si="99"/>
        <v>0</v>
      </c>
      <c r="GA22" s="202"/>
      <c r="GB22" s="202"/>
      <c r="GC22" s="234">
        <f t="shared" si="36"/>
        <v>0</v>
      </c>
      <c r="GD22" s="202"/>
      <c r="GE22" s="234">
        <f t="shared" si="100"/>
        <v>0</v>
      </c>
      <c r="GF22" s="202"/>
      <c r="GG22" s="202"/>
      <c r="GH22" s="234">
        <f t="shared" si="37"/>
        <v>0</v>
      </c>
      <c r="GI22" s="202"/>
      <c r="GJ22" s="234">
        <f t="shared" si="101"/>
        <v>0</v>
      </c>
      <c r="GK22" s="202"/>
      <c r="GL22" s="202"/>
      <c r="GM22" s="234">
        <f t="shared" si="38"/>
        <v>0</v>
      </c>
      <c r="GN22" s="202"/>
      <c r="GO22" s="234">
        <f t="shared" si="102"/>
        <v>0</v>
      </c>
      <c r="GP22" s="202"/>
      <c r="GQ22" s="202"/>
      <c r="GR22" s="234">
        <f t="shared" si="39"/>
        <v>0</v>
      </c>
      <c r="GS22" s="202"/>
      <c r="GT22" s="234">
        <f t="shared" si="103"/>
        <v>0</v>
      </c>
      <c r="GU22" s="202"/>
      <c r="GV22" s="202"/>
      <c r="GW22" s="234">
        <f t="shared" si="40"/>
        <v>0</v>
      </c>
      <c r="GX22" s="202"/>
      <c r="GY22" s="234">
        <f t="shared" si="104"/>
        <v>0</v>
      </c>
      <c r="GZ22" s="202"/>
      <c r="HA22" s="202"/>
      <c r="HB22" s="234">
        <f t="shared" si="41"/>
        <v>0</v>
      </c>
      <c r="HC22" s="202"/>
      <c r="HD22" s="234">
        <f t="shared" si="105"/>
        <v>0</v>
      </c>
      <c r="HE22" s="202"/>
      <c r="HF22" s="202"/>
      <c r="HG22" s="234">
        <f t="shared" si="42"/>
        <v>0</v>
      </c>
      <c r="HH22" s="202"/>
      <c r="HI22" s="234">
        <f t="shared" si="106"/>
        <v>0</v>
      </c>
      <c r="HJ22" s="202"/>
      <c r="HK22" s="202"/>
      <c r="HL22" s="234">
        <f t="shared" si="43"/>
        <v>0</v>
      </c>
      <c r="HM22" s="202"/>
      <c r="HN22" s="234">
        <f t="shared" si="107"/>
        <v>0</v>
      </c>
      <c r="HO22" s="202"/>
      <c r="HP22" s="202"/>
      <c r="HQ22" s="234">
        <f t="shared" si="44"/>
        <v>0</v>
      </c>
      <c r="HR22" s="202"/>
      <c r="HS22" s="234">
        <f t="shared" si="108"/>
        <v>0</v>
      </c>
      <c r="HT22" s="202"/>
      <c r="HU22" s="202"/>
      <c r="HV22" s="234">
        <f t="shared" si="45"/>
        <v>0</v>
      </c>
      <c r="HW22" s="202"/>
      <c r="HX22" s="234">
        <f t="shared" si="109"/>
        <v>0</v>
      </c>
      <c r="HY22" s="202"/>
      <c r="HZ22" s="202"/>
      <c r="IA22" s="234">
        <f t="shared" si="46"/>
        <v>0</v>
      </c>
      <c r="IB22" s="202"/>
      <c r="IC22" s="234">
        <f t="shared" si="110"/>
        <v>0</v>
      </c>
      <c r="ID22" s="202"/>
      <c r="IE22" s="202"/>
      <c r="IF22" s="234">
        <f t="shared" si="47"/>
        <v>0</v>
      </c>
      <c r="IG22" s="202"/>
      <c r="IH22" s="234">
        <f t="shared" si="111"/>
        <v>0</v>
      </c>
      <c r="II22" s="202"/>
      <c r="IJ22" s="202"/>
      <c r="IK22" s="234">
        <f t="shared" si="48"/>
        <v>0</v>
      </c>
      <c r="IL22" s="202"/>
      <c r="IM22" s="234">
        <f t="shared" si="112"/>
        <v>0</v>
      </c>
      <c r="IN22" s="202"/>
      <c r="IO22" s="202"/>
      <c r="IP22" s="234">
        <f t="shared" si="49"/>
        <v>0</v>
      </c>
      <c r="IQ22" s="202"/>
      <c r="IR22" s="234">
        <f t="shared" si="113"/>
        <v>0</v>
      </c>
      <c r="IS22" s="202"/>
      <c r="IT22" s="202"/>
      <c r="IU22" s="234">
        <f t="shared" si="50"/>
        <v>0</v>
      </c>
      <c r="IV22" s="202"/>
      <c r="IW22" s="234">
        <f t="shared" si="114"/>
        <v>0</v>
      </c>
      <c r="IX22" s="202"/>
      <c r="IY22" s="202"/>
      <c r="IZ22" s="234">
        <f t="shared" si="51"/>
        <v>0</v>
      </c>
      <c r="JA22" s="202"/>
      <c r="JB22" s="234">
        <f t="shared" si="115"/>
        <v>0</v>
      </c>
      <c r="JC22" s="202"/>
      <c r="JD22" s="202"/>
      <c r="JE22" s="234">
        <f t="shared" si="52"/>
        <v>0</v>
      </c>
      <c r="JF22" s="202"/>
      <c r="JG22" s="234">
        <f t="shared" si="116"/>
        <v>0</v>
      </c>
      <c r="JH22" s="202"/>
      <c r="JI22" s="202"/>
      <c r="JJ22" s="234">
        <f t="shared" si="53"/>
        <v>0</v>
      </c>
      <c r="JK22" s="202"/>
      <c r="JL22" s="234">
        <f t="shared" si="117"/>
        <v>0</v>
      </c>
      <c r="JM22" s="202"/>
      <c r="JN22" s="202"/>
      <c r="JO22" s="234">
        <f t="shared" si="54"/>
        <v>0</v>
      </c>
      <c r="JP22" s="202"/>
      <c r="JQ22" s="234">
        <f t="shared" si="118"/>
        <v>0</v>
      </c>
      <c r="JR22" s="202"/>
      <c r="JS22" s="202"/>
      <c r="JT22" s="234">
        <f t="shared" si="55"/>
        <v>0</v>
      </c>
      <c r="JU22" s="202"/>
      <c r="JV22" s="234">
        <f t="shared" si="119"/>
        <v>0</v>
      </c>
      <c r="JW22" s="202"/>
      <c r="JX22" s="202"/>
      <c r="JY22" s="234">
        <f t="shared" si="56"/>
        <v>0</v>
      </c>
      <c r="JZ22" s="202"/>
      <c r="KA22" s="234">
        <f t="shared" si="120"/>
        <v>0</v>
      </c>
      <c r="KB22" s="202"/>
      <c r="KC22" s="202"/>
      <c r="KD22" s="234">
        <f t="shared" si="57"/>
        <v>0</v>
      </c>
      <c r="KE22" s="202"/>
      <c r="KF22" s="234">
        <f t="shared" si="121"/>
        <v>0</v>
      </c>
      <c r="KG22" s="202"/>
      <c r="KH22" s="202"/>
      <c r="KI22" s="234">
        <f t="shared" si="58"/>
        <v>0</v>
      </c>
      <c r="KJ22" s="202"/>
      <c r="KK22" s="234">
        <f t="shared" si="122"/>
        <v>0</v>
      </c>
      <c r="KL22" s="202"/>
      <c r="KM22" s="202"/>
      <c r="KN22" s="234">
        <f t="shared" si="59"/>
        <v>0</v>
      </c>
      <c r="KO22" s="202"/>
      <c r="KP22" s="234">
        <f t="shared" si="123"/>
        <v>0</v>
      </c>
      <c r="KQ22" s="202"/>
      <c r="KR22" s="202"/>
      <c r="KS22" s="234">
        <f t="shared" si="60"/>
        <v>0</v>
      </c>
      <c r="KT22" s="202"/>
      <c r="KU22" s="234">
        <f t="shared" si="124"/>
        <v>0</v>
      </c>
      <c r="KV22" s="202"/>
      <c r="KW22" s="202"/>
      <c r="KX22" s="234">
        <f t="shared" si="61"/>
        <v>0</v>
      </c>
      <c r="KY22" s="202"/>
      <c r="KZ22" s="234">
        <f t="shared" si="125"/>
        <v>0</v>
      </c>
      <c r="LA22" s="210">
        <f t="shared" si="126"/>
        <v>0</v>
      </c>
      <c r="LB22" s="210">
        <f t="shared" si="126"/>
        <v>0</v>
      </c>
      <c r="LC22" s="234">
        <f t="shared" si="62"/>
        <v>0</v>
      </c>
      <c r="LD22" s="210">
        <f t="shared" si="127"/>
        <v>0</v>
      </c>
      <c r="LE22" s="234">
        <f t="shared" si="128"/>
        <v>0</v>
      </c>
    </row>
    <row r="23" spans="1:317" ht="21.95" customHeight="1">
      <c r="A23" s="226" t="s">
        <v>1370</v>
      </c>
      <c r="B23" s="196" t="s">
        <v>328</v>
      </c>
      <c r="C23" s="202"/>
      <c r="D23" s="202"/>
      <c r="E23" s="234">
        <f t="shared" si="0"/>
        <v>0</v>
      </c>
      <c r="F23" s="202"/>
      <c r="G23" s="234">
        <f t="shared" si="64"/>
        <v>0</v>
      </c>
      <c r="H23" s="202"/>
      <c r="I23" s="202"/>
      <c r="J23" s="234">
        <f t="shared" si="1"/>
        <v>0</v>
      </c>
      <c r="K23" s="202"/>
      <c r="L23" s="234">
        <f t="shared" si="65"/>
        <v>0</v>
      </c>
      <c r="M23" s="202"/>
      <c r="N23" s="202"/>
      <c r="O23" s="234">
        <f t="shared" si="2"/>
        <v>0</v>
      </c>
      <c r="P23" s="202"/>
      <c r="Q23" s="234">
        <f t="shared" si="66"/>
        <v>0</v>
      </c>
      <c r="R23" s="202"/>
      <c r="S23" s="202"/>
      <c r="T23" s="234">
        <f t="shared" si="3"/>
        <v>0</v>
      </c>
      <c r="U23" s="202"/>
      <c r="V23" s="234">
        <f t="shared" si="67"/>
        <v>0</v>
      </c>
      <c r="W23" s="202"/>
      <c r="X23" s="202"/>
      <c r="Y23" s="234">
        <f t="shared" si="4"/>
        <v>0</v>
      </c>
      <c r="Z23" s="202"/>
      <c r="AA23" s="234">
        <f t="shared" si="68"/>
        <v>0</v>
      </c>
      <c r="AB23" s="202"/>
      <c r="AC23" s="202"/>
      <c r="AD23" s="234">
        <f t="shared" si="5"/>
        <v>0</v>
      </c>
      <c r="AE23" s="202"/>
      <c r="AF23" s="234">
        <f t="shared" si="69"/>
        <v>0</v>
      </c>
      <c r="AG23" s="202"/>
      <c r="AH23" s="202"/>
      <c r="AI23" s="234">
        <f t="shared" si="6"/>
        <v>0</v>
      </c>
      <c r="AJ23" s="202"/>
      <c r="AK23" s="234">
        <f t="shared" si="70"/>
        <v>0</v>
      </c>
      <c r="AL23" s="202"/>
      <c r="AM23" s="202"/>
      <c r="AN23" s="234">
        <f t="shared" si="7"/>
        <v>0</v>
      </c>
      <c r="AO23" s="202"/>
      <c r="AP23" s="234">
        <f t="shared" si="71"/>
        <v>0</v>
      </c>
      <c r="AQ23" s="202"/>
      <c r="AR23" s="202"/>
      <c r="AS23" s="234">
        <f t="shared" si="8"/>
        <v>0</v>
      </c>
      <c r="AT23" s="202"/>
      <c r="AU23" s="234">
        <f t="shared" si="72"/>
        <v>0</v>
      </c>
      <c r="AV23" s="202"/>
      <c r="AW23" s="202"/>
      <c r="AX23" s="234">
        <f t="shared" si="9"/>
        <v>0</v>
      </c>
      <c r="AY23" s="202"/>
      <c r="AZ23" s="234">
        <f t="shared" si="73"/>
        <v>0</v>
      </c>
      <c r="BA23" s="202"/>
      <c r="BB23" s="202"/>
      <c r="BC23" s="234">
        <f t="shared" si="10"/>
        <v>0</v>
      </c>
      <c r="BD23" s="202"/>
      <c r="BE23" s="234">
        <f t="shared" si="74"/>
        <v>0</v>
      </c>
      <c r="BF23" s="202"/>
      <c r="BG23" s="202"/>
      <c r="BH23" s="234">
        <f t="shared" si="11"/>
        <v>0</v>
      </c>
      <c r="BI23" s="202"/>
      <c r="BJ23" s="234">
        <f t="shared" si="75"/>
        <v>0</v>
      </c>
      <c r="BK23" s="202"/>
      <c r="BL23" s="202"/>
      <c r="BM23" s="234">
        <f t="shared" si="12"/>
        <v>0</v>
      </c>
      <c r="BN23" s="202"/>
      <c r="BO23" s="234">
        <f t="shared" si="76"/>
        <v>0</v>
      </c>
      <c r="BP23" s="202"/>
      <c r="BQ23" s="202"/>
      <c r="BR23" s="234">
        <f t="shared" si="13"/>
        <v>0</v>
      </c>
      <c r="BS23" s="202"/>
      <c r="BT23" s="234">
        <f t="shared" si="77"/>
        <v>0</v>
      </c>
      <c r="BU23" s="202"/>
      <c r="BV23" s="202"/>
      <c r="BW23" s="234">
        <f t="shared" si="14"/>
        <v>0</v>
      </c>
      <c r="BX23" s="202"/>
      <c r="BY23" s="234">
        <f t="shared" si="78"/>
        <v>0</v>
      </c>
      <c r="BZ23" s="202"/>
      <c r="CA23" s="202"/>
      <c r="CB23" s="234">
        <f t="shared" si="15"/>
        <v>0</v>
      </c>
      <c r="CC23" s="202"/>
      <c r="CD23" s="234">
        <f t="shared" si="79"/>
        <v>0</v>
      </c>
      <c r="CE23" s="202"/>
      <c r="CF23" s="202"/>
      <c r="CG23" s="234">
        <f t="shared" si="16"/>
        <v>0</v>
      </c>
      <c r="CH23" s="202"/>
      <c r="CI23" s="234">
        <f t="shared" si="80"/>
        <v>0</v>
      </c>
      <c r="CJ23" s="202"/>
      <c r="CK23" s="202"/>
      <c r="CL23" s="234">
        <f t="shared" si="17"/>
        <v>0</v>
      </c>
      <c r="CM23" s="202"/>
      <c r="CN23" s="234">
        <f t="shared" si="81"/>
        <v>0</v>
      </c>
      <c r="CO23" s="202"/>
      <c r="CP23" s="202"/>
      <c r="CQ23" s="234">
        <f t="shared" si="18"/>
        <v>0</v>
      </c>
      <c r="CR23" s="202"/>
      <c r="CS23" s="234">
        <f t="shared" si="82"/>
        <v>0</v>
      </c>
      <c r="CT23" s="202"/>
      <c r="CU23" s="202"/>
      <c r="CV23" s="234">
        <f t="shared" si="19"/>
        <v>0</v>
      </c>
      <c r="CW23" s="202"/>
      <c r="CX23" s="234">
        <f t="shared" si="83"/>
        <v>0</v>
      </c>
      <c r="CY23" s="202"/>
      <c r="CZ23" s="202"/>
      <c r="DA23" s="234">
        <f t="shared" si="20"/>
        <v>0</v>
      </c>
      <c r="DB23" s="202"/>
      <c r="DC23" s="234">
        <f t="shared" si="84"/>
        <v>0</v>
      </c>
      <c r="DD23" s="202"/>
      <c r="DE23" s="202"/>
      <c r="DF23" s="234">
        <f t="shared" si="21"/>
        <v>0</v>
      </c>
      <c r="DG23" s="202"/>
      <c r="DH23" s="234">
        <f t="shared" si="85"/>
        <v>0</v>
      </c>
      <c r="DI23" s="202"/>
      <c r="DJ23" s="202"/>
      <c r="DK23" s="234">
        <f t="shared" si="22"/>
        <v>0</v>
      </c>
      <c r="DL23" s="202"/>
      <c r="DM23" s="234">
        <f t="shared" si="86"/>
        <v>0</v>
      </c>
      <c r="DN23" s="202"/>
      <c r="DO23" s="202"/>
      <c r="DP23" s="234">
        <f t="shared" si="23"/>
        <v>0</v>
      </c>
      <c r="DQ23" s="202"/>
      <c r="DR23" s="234">
        <f t="shared" si="87"/>
        <v>0</v>
      </c>
      <c r="DS23" s="202"/>
      <c r="DT23" s="202"/>
      <c r="DU23" s="234">
        <f t="shared" si="24"/>
        <v>0</v>
      </c>
      <c r="DV23" s="202"/>
      <c r="DW23" s="234">
        <f t="shared" si="88"/>
        <v>0</v>
      </c>
      <c r="DX23" s="202"/>
      <c r="DY23" s="202"/>
      <c r="DZ23" s="234">
        <f t="shared" si="25"/>
        <v>0</v>
      </c>
      <c r="EA23" s="202"/>
      <c r="EB23" s="234">
        <f t="shared" si="89"/>
        <v>0</v>
      </c>
      <c r="EC23" s="202"/>
      <c r="ED23" s="202"/>
      <c r="EE23" s="234">
        <f t="shared" si="26"/>
        <v>0</v>
      </c>
      <c r="EF23" s="202"/>
      <c r="EG23" s="234">
        <f t="shared" si="90"/>
        <v>0</v>
      </c>
      <c r="EH23" s="202"/>
      <c r="EI23" s="202"/>
      <c r="EJ23" s="234">
        <f t="shared" si="27"/>
        <v>0</v>
      </c>
      <c r="EK23" s="202"/>
      <c r="EL23" s="234">
        <f t="shared" si="91"/>
        <v>0</v>
      </c>
      <c r="EM23" s="202"/>
      <c r="EN23" s="202"/>
      <c r="EO23" s="234">
        <f t="shared" si="28"/>
        <v>0</v>
      </c>
      <c r="EP23" s="202"/>
      <c r="EQ23" s="234">
        <f t="shared" si="92"/>
        <v>0</v>
      </c>
      <c r="ER23" s="202"/>
      <c r="ES23" s="202"/>
      <c r="ET23" s="234">
        <f t="shared" si="29"/>
        <v>0</v>
      </c>
      <c r="EU23" s="202"/>
      <c r="EV23" s="234">
        <f t="shared" si="93"/>
        <v>0</v>
      </c>
      <c r="EW23" s="202"/>
      <c r="EX23" s="202"/>
      <c r="EY23" s="234">
        <f t="shared" si="30"/>
        <v>0</v>
      </c>
      <c r="EZ23" s="202"/>
      <c r="FA23" s="234">
        <f t="shared" si="94"/>
        <v>0</v>
      </c>
      <c r="FB23" s="202"/>
      <c r="FC23" s="202"/>
      <c r="FD23" s="234">
        <f t="shared" si="31"/>
        <v>0</v>
      </c>
      <c r="FE23" s="202"/>
      <c r="FF23" s="234">
        <f t="shared" si="95"/>
        <v>0</v>
      </c>
      <c r="FG23" s="202"/>
      <c r="FH23" s="202"/>
      <c r="FI23" s="234">
        <f t="shared" si="32"/>
        <v>0</v>
      </c>
      <c r="FJ23" s="202"/>
      <c r="FK23" s="234">
        <f t="shared" si="96"/>
        <v>0</v>
      </c>
      <c r="FL23" s="202"/>
      <c r="FM23" s="202"/>
      <c r="FN23" s="234">
        <f t="shared" si="33"/>
        <v>0</v>
      </c>
      <c r="FO23" s="202"/>
      <c r="FP23" s="234">
        <f t="shared" si="97"/>
        <v>0</v>
      </c>
      <c r="FQ23" s="202"/>
      <c r="FR23" s="202"/>
      <c r="FS23" s="234">
        <f t="shared" si="34"/>
        <v>0</v>
      </c>
      <c r="FT23" s="202"/>
      <c r="FU23" s="234">
        <f t="shared" si="98"/>
        <v>0</v>
      </c>
      <c r="FV23" s="202"/>
      <c r="FW23" s="202"/>
      <c r="FX23" s="234">
        <f t="shared" si="35"/>
        <v>0</v>
      </c>
      <c r="FY23" s="202"/>
      <c r="FZ23" s="234">
        <f t="shared" si="99"/>
        <v>0</v>
      </c>
      <c r="GA23" s="202"/>
      <c r="GB23" s="202"/>
      <c r="GC23" s="234">
        <f t="shared" si="36"/>
        <v>0</v>
      </c>
      <c r="GD23" s="202"/>
      <c r="GE23" s="234">
        <f t="shared" si="100"/>
        <v>0</v>
      </c>
      <c r="GF23" s="202"/>
      <c r="GG23" s="202"/>
      <c r="GH23" s="234">
        <f t="shared" si="37"/>
        <v>0</v>
      </c>
      <c r="GI23" s="202"/>
      <c r="GJ23" s="234">
        <f t="shared" si="101"/>
        <v>0</v>
      </c>
      <c r="GK23" s="202"/>
      <c r="GL23" s="202"/>
      <c r="GM23" s="234">
        <f t="shared" si="38"/>
        <v>0</v>
      </c>
      <c r="GN23" s="202"/>
      <c r="GO23" s="234">
        <f t="shared" si="102"/>
        <v>0</v>
      </c>
      <c r="GP23" s="202"/>
      <c r="GQ23" s="202"/>
      <c r="GR23" s="234">
        <f t="shared" si="39"/>
        <v>0</v>
      </c>
      <c r="GS23" s="202"/>
      <c r="GT23" s="234">
        <f t="shared" si="103"/>
        <v>0</v>
      </c>
      <c r="GU23" s="202"/>
      <c r="GV23" s="202"/>
      <c r="GW23" s="234">
        <f t="shared" si="40"/>
        <v>0</v>
      </c>
      <c r="GX23" s="202"/>
      <c r="GY23" s="234">
        <f t="shared" si="104"/>
        <v>0</v>
      </c>
      <c r="GZ23" s="202"/>
      <c r="HA23" s="202"/>
      <c r="HB23" s="234">
        <f t="shared" si="41"/>
        <v>0</v>
      </c>
      <c r="HC23" s="202"/>
      <c r="HD23" s="234">
        <f t="shared" si="105"/>
        <v>0</v>
      </c>
      <c r="HE23" s="202"/>
      <c r="HF23" s="202"/>
      <c r="HG23" s="234">
        <f t="shared" si="42"/>
        <v>0</v>
      </c>
      <c r="HH23" s="202"/>
      <c r="HI23" s="234">
        <f t="shared" si="106"/>
        <v>0</v>
      </c>
      <c r="HJ23" s="202"/>
      <c r="HK23" s="202"/>
      <c r="HL23" s="234">
        <f t="shared" si="43"/>
        <v>0</v>
      </c>
      <c r="HM23" s="202"/>
      <c r="HN23" s="234">
        <f t="shared" si="107"/>
        <v>0</v>
      </c>
      <c r="HO23" s="202"/>
      <c r="HP23" s="202"/>
      <c r="HQ23" s="234">
        <f t="shared" si="44"/>
        <v>0</v>
      </c>
      <c r="HR23" s="202"/>
      <c r="HS23" s="234">
        <f t="shared" si="108"/>
        <v>0</v>
      </c>
      <c r="HT23" s="202"/>
      <c r="HU23" s="202"/>
      <c r="HV23" s="234">
        <f t="shared" si="45"/>
        <v>0</v>
      </c>
      <c r="HW23" s="202"/>
      <c r="HX23" s="234">
        <f t="shared" si="109"/>
        <v>0</v>
      </c>
      <c r="HY23" s="202"/>
      <c r="HZ23" s="202"/>
      <c r="IA23" s="234">
        <f t="shared" si="46"/>
        <v>0</v>
      </c>
      <c r="IB23" s="202"/>
      <c r="IC23" s="234">
        <f t="shared" si="110"/>
        <v>0</v>
      </c>
      <c r="ID23" s="202"/>
      <c r="IE23" s="202"/>
      <c r="IF23" s="234">
        <f t="shared" si="47"/>
        <v>0</v>
      </c>
      <c r="IG23" s="202"/>
      <c r="IH23" s="234">
        <f t="shared" si="111"/>
        <v>0</v>
      </c>
      <c r="II23" s="202"/>
      <c r="IJ23" s="202"/>
      <c r="IK23" s="234">
        <f t="shared" si="48"/>
        <v>0</v>
      </c>
      <c r="IL23" s="202"/>
      <c r="IM23" s="234">
        <f t="shared" si="112"/>
        <v>0</v>
      </c>
      <c r="IN23" s="202"/>
      <c r="IO23" s="202"/>
      <c r="IP23" s="234">
        <f t="shared" si="49"/>
        <v>0</v>
      </c>
      <c r="IQ23" s="202"/>
      <c r="IR23" s="234">
        <f t="shared" si="113"/>
        <v>0</v>
      </c>
      <c r="IS23" s="202"/>
      <c r="IT23" s="202"/>
      <c r="IU23" s="234">
        <f t="shared" si="50"/>
        <v>0</v>
      </c>
      <c r="IV23" s="202"/>
      <c r="IW23" s="234">
        <f t="shared" si="114"/>
        <v>0</v>
      </c>
      <c r="IX23" s="202"/>
      <c r="IY23" s="202"/>
      <c r="IZ23" s="234">
        <f t="shared" si="51"/>
        <v>0</v>
      </c>
      <c r="JA23" s="202"/>
      <c r="JB23" s="234">
        <f t="shared" si="115"/>
        <v>0</v>
      </c>
      <c r="JC23" s="202"/>
      <c r="JD23" s="202"/>
      <c r="JE23" s="234">
        <f t="shared" si="52"/>
        <v>0</v>
      </c>
      <c r="JF23" s="202"/>
      <c r="JG23" s="234">
        <f t="shared" si="116"/>
        <v>0</v>
      </c>
      <c r="JH23" s="202"/>
      <c r="JI23" s="202"/>
      <c r="JJ23" s="234">
        <f t="shared" si="53"/>
        <v>0</v>
      </c>
      <c r="JK23" s="202"/>
      <c r="JL23" s="234">
        <f t="shared" si="117"/>
        <v>0</v>
      </c>
      <c r="JM23" s="202"/>
      <c r="JN23" s="202"/>
      <c r="JO23" s="234">
        <f t="shared" si="54"/>
        <v>0</v>
      </c>
      <c r="JP23" s="202"/>
      <c r="JQ23" s="234">
        <f t="shared" si="118"/>
        <v>0</v>
      </c>
      <c r="JR23" s="202"/>
      <c r="JS23" s="202"/>
      <c r="JT23" s="234">
        <f t="shared" si="55"/>
        <v>0</v>
      </c>
      <c r="JU23" s="202"/>
      <c r="JV23" s="234">
        <f t="shared" si="119"/>
        <v>0</v>
      </c>
      <c r="JW23" s="202"/>
      <c r="JX23" s="202"/>
      <c r="JY23" s="234">
        <f t="shared" si="56"/>
        <v>0</v>
      </c>
      <c r="JZ23" s="202"/>
      <c r="KA23" s="234">
        <f t="shared" si="120"/>
        <v>0</v>
      </c>
      <c r="KB23" s="202"/>
      <c r="KC23" s="202"/>
      <c r="KD23" s="234">
        <f t="shared" si="57"/>
        <v>0</v>
      </c>
      <c r="KE23" s="202"/>
      <c r="KF23" s="234">
        <f t="shared" si="121"/>
        <v>0</v>
      </c>
      <c r="KG23" s="202"/>
      <c r="KH23" s="202"/>
      <c r="KI23" s="234">
        <f t="shared" si="58"/>
        <v>0</v>
      </c>
      <c r="KJ23" s="202"/>
      <c r="KK23" s="234">
        <f t="shared" si="122"/>
        <v>0</v>
      </c>
      <c r="KL23" s="202"/>
      <c r="KM23" s="202"/>
      <c r="KN23" s="234">
        <f t="shared" si="59"/>
        <v>0</v>
      </c>
      <c r="KO23" s="202"/>
      <c r="KP23" s="234">
        <f t="shared" si="123"/>
        <v>0</v>
      </c>
      <c r="KQ23" s="202"/>
      <c r="KR23" s="202"/>
      <c r="KS23" s="234">
        <f t="shared" si="60"/>
        <v>0</v>
      </c>
      <c r="KT23" s="202"/>
      <c r="KU23" s="234">
        <f t="shared" si="124"/>
        <v>0</v>
      </c>
      <c r="KV23" s="202"/>
      <c r="KW23" s="202"/>
      <c r="KX23" s="234">
        <f t="shared" si="61"/>
        <v>0</v>
      </c>
      <c r="KY23" s="202"/>
      <c r="KZ23" s="234">
        <f t="shared" si="125"/>
        <v>0</v>
      </c>
      <c r="LA23" s="210">
        <f t="shared" si="126"/>
        <v>0</v>
      </c>
      <c r="LB23" s="210">
        <f t="shared" si="126"/>
        <v>0</v>
      </c>
      <c r="LC23" s="234">
        <f t="shared" si="62"/>
        <v>0</v>
      </c>
      <c r="LD23" s="210">
        <f t="shared" si="127"/>
        <v>0</v>
      </c>
      <c r="LE23" s="234">
        <f t="shared" si="128"/>
        <v>0</v>
      </c>
    </row>
    <row r="24" spans="1:317" ht="21.95" customHeight="1">
      <c r="A24" s="226">
        <v>337000</v>
      </c>
      <c r="B24" s="196" t="s">
        <v>846</v>
      </c>
      <c r="C24" s="202"/>
      <c r="D24" s="202"/>
      <c r="E24" s="234">
        <f t="shared" si="0"/>
        <v>0</v>
      </c>
      <c r="F24" s="202"/>
      <c r="G24" s="234">
        <f t="shared" si="64"/>
        <v>0</v>
      </c>
      <c r="H24" s="202"/>
      <c r="I24" s="202"/>
      <c r="J24" s="234">
        <f t="shared" si="1"/>
        <v>0</v>
      </c>
      <c r="K24" s="202"/>
      <c r="L24" s="234">
        <f t="shared" si="65"/>
        <v>0</v>
      </c>
      <c r="M24" s="202"/>
      <c r="N24" s="202"/>
      <c r="O24" s="234">
        <f t="shared" si="2"/>
        <v>0</v>
      </c>
      <c r="P24" s="202"/>
      <c r="Q24" s="234">
        <f t="shared" si="66"/>
        <v>0</v>
      </c>
      <c r="R24" s="202"/>
      <c r="S24" s="202"/>
      <c r="T24" s="234">
        <f t="shared" si="3"/>
        <v>0</v>
      </c>
      <c r="U24" s="202"/>
      <c r="V24" s="234">
        <f t="shared" si="67"/>
        <v>0</v>
      </c>
      <c r="W24" s="202"/>
      <c r="X24" s="202"/>
      <c r="Y24" s="234">
        <f t="shared" si="4"/>
        <v>0</v>
      </c>
      <c r="Z24" s="202"/>
      <c r="AA24" s="234">
        <f t="shared" si="68"/>
        <v>0</v>
      </c>
      <c r="AB24" s="202"/>
      <c r="AC24" s="202"/>
      <c r="AD24" s="234">
        <f t="shared" si="5"/>
        <v>0</v>
      </c>
      <c r="AE24" s="202"/>
      <c r="AF24" s="234">
        <f t="shared" si="69"/>
        <v>0</v>
      </c>
      <c r="AG24" s="202"/>
      <c r="AH24" s="202"/>
      <c r="AI24" s="234">
        <f t="shared" si="6"/>
        <v>0</v>
      </c>
      <c r="AJ24" s="202"/>
      <c r="AK24" s="234">
        <f t="shared" si="70"/>
        <v>0</v>
      </c>
      <c r="AL24" s="202"/>
      <c r="AM24" s="202"/>
      <c r="AN24" s="234">
        <f t="shared" si="7"/>
        <v>0</v>
      </c>
      <c r="AO24" s="202"/>
      <c r="AP24" s="234">
        <f t="shared" si="71"/>
        <v>0</v>
      </c>
      <c r="AQ24" s="202"/>
      <c r="AR24" s="202"/>
      <c r="AS24" s="234">
        <f t="shared" si="8"/>
        <v>0</v>
      </c>
      <c r="AT24" s="202"/>
      <c r="AU24" s="234">
        <f t="shared" si="72"/>
        <v>0</v>
      </c>
      <c r="AV24" s="202"/>
      <c r="AW24" s="202"/>
      <c r="AX24" s="234">
        <f t="shared" si="9"/>
        <v>0</v>
      </c>
      <c r="AY24" s="202"/>
      <c r="AZ24" s="234">
        <f t="shared" si="73"/>
        <v>0</v>
      </c>
      <c r="BA24" s="202"/>
      <c r="BB24" s="202"/>
      <c r="BC24" s="234">
        <f t="shared" si="10"/>
        <v>0</v>
      </c>
      <c r="BD24" s="202"/>
      <c r="BE24" s="234">
        <f t="shared" si="74"/>
        <v>0</v>
      </c>
      <c r="BF24" s="202"/>
      <c r="BG24" s="202"/>
      <c r="BH24" s="234">
        <f t="shared" si="11"/>
        <v>0</v>
      </c>
      <c r="BI24" s="202"/>
      <c r="BJ24" s="234">
        <f t="shared" si="75"/>
        <v>0</v>
      </c>
      <c r="BK24" s="202"/>
      <c r="BL24" s="202"/>
      <c r="BM24" s="234">
        <f t="shared" si="12"/>
        <v>0</v>
      </c>
      <c r="BN24" s="202"/>
      <c r="BO24" s="234">
        <f t="shared" si="76"/>
        <v>0</v>
      </c>
      <c r="BP24" s="202"/>
      <c r="BQ24" s="202"/>
      <c r="BR24" s="234">
        <f t="shared" si="13"/>
        <v>0</v>
      </c>
      <c r="BS24" s="202"/>
      <c r="BT24" s="234">
        <f t="shared" si="77"/>
        <v>0</v>
      </c>
      <c r="BU24" s="202"/>
      <c r="BV24" s="202"/>
      <c r="BW24" s="234">
        <f t="shared" si="14"/>
        <v>0</v>
      </c>
      <c r="BX24" s="202"/>
      <c r="BY24" s="234">
        <f t="shared" si="78"/>
        <v>0</v>
      </c>
      <c r="BZ24" s="202"/>
      <c r="CA24" s="202"/>
      <c r="CB24" s="234">
        <f t="shared" si="15"/>
        <v>0</v>
      </c>
      <c r="CC24" s="202"/>
      <c r="CD24" s="234">
        <f t="shared" si="79"/>
        <v>0</v>
      </c>
      <c r="CE24" s="202"/>
      <c r="CF24" s="202"/>
      <c r="CG24" s="234">
        <f t="shared" si="16"/>
        <v>0</v>
      </c>
      <c r="CH24" s="202"/>
      <c r="CI24" s="234">
        <f t="shared" si="80"/>
        <v>0</v>
      </c>
      <c r="CJ24" s="202"/>
      <c r="CK24" s="202"/>
      <c r="CL24" s="234">
        <f t="shared" si="17"/>
        <v>0</v>
      </c>
      <c r="CM24" s="202"/>
      <c r="CN24" s="234">
        <f t="shared" si="81"/>
        <v>0</v>
      </c>
      <c r="CO24" s="202"/>
      <c r="CP24" s="202"/>
      <c r="CQ24" s="234">
        <f t="shared" si="18"/>
        <v>0</v>
      </c>
      <c r="CR24" s="202"/>
      <c r="CS24" s="234">
        <f t="shared" si="82"/>
        <v>0</v>
      </c>
      <c r="CT24" s="202"/>
      <c r="CU24" s="202"/>
      <c r="CV24" s="234">
        <f t="shared" si="19"/>
        <v>0</v>
      </c>
      <c r="CW24" s="202"/>
      <c r="CX24" s="234">
        <f t="shared" si="83"/>
        <v>0</v>
      </c>
      <c r="CY24" s="202"/>
      <c r="CZ24" s="202"/>
      <c r="DA24" s="234">
        <f t="shared" si="20"/>
        <v>0</v>
      </c>
      <c r="DB24" s="202"/>
      <c r="DC24" s="234">
        <f t="shared" si="84"/>
        <v>0</v>
      </c>
      <c r="DD24" s="202"/>
      <c r="DE24" s="202"/>
      <c r="DF24" s="234">
        <f t="shared" si="21"/>
        <v>0</v>
      </c>
      <c r="DG24" s="202"/>
      <c r="DH24" s="234">
        <f t="shared" si="85"/>
        <v>0</v>
      </c>
      <c r="DI24" s="202"/>
      <c r="DJ24" s="202"/>
      <c r="DK24" s="234">
        <f t="shared" si="22"/>
        <v>0</v>
      </c>
      <c r="DL24" s="202"/>
      <c r="DM24" s="234">
        <f t="shared" si="86"/>
        <v>0</v>
      </c>
      <c r="DN24" s="202"/>
      <c r="DO24" s="202"/>
      <c r="DP24" s="234">
        <f t="shared" si="23"/>
        <v>0</v>
      </c>
      <c r="DQ24" s="202"/>
      <c r="DR24" s="234">
        <f t="shared" si="87"/>
        <v>0</v>
      </c>
      <c r="DS24" s="202"/>
      <c r="DT24" s="202"/>
      <c r="DU24" s="234">
        <f t="shared" si="24"/>
        <v>0</v>
      </c>
      <c r="DV24" s="202"/>
      <c r="DW24" s="234">
        <f t="shared" si="88"/>
        <v>0</v>
      </c>
      <c r="DX24" s="202"/>
      <c r="DY24" s="202"/>
      <c r="DZ24" s="234">
        <f t="shared" si="25"/>
        <v>0</v>
      </c>
      <c r="EA24" s="202"/>
      <c r="EB24" s="234">
        <f t="shared" si="89"/>
        <v>0</v>
      </c>
      <c r="EC24" s="202"/>
      <c r="ED24" s="202"/>
      <c r="EE24" s="234">
        <f t="shared" si="26"/>
        <v>0</v>
      </c>
      <c r="EF24" s="202"/>
      <c r="EG24" s="234">
        <f t="shared" si="90"/>
        <v>0</v>
      </c>
      <c r="EH24" s="202"/>
      <c r="EI24" s="202"/>
      <c r="EJ24" s="234">
        <f t="shared" si="27"/>
        <v>0</v>
      </c>
      <c r="EK24" s="202"/>
      <c r="EL24" s="234">
        <f t="shared" si="91"/>
        <v>0</v>
      </c>
      <c r="EM24" s="202"/>
      <c r="EN24" s="202"/>
      <c r="EO24" s="234">
        <f t="shared" si="28"/>
        <v>0</v>
      </c>
      <c r="EP24" s="202"/>
      <c r="EQ24" s="234">
        <f t="shared" si="92"/>
        <v>0</v>
      </c>
      <c r="ER24" s="202"/>
      <c r="ES24" s="202"/>
      <c r="ET24" s="234">
        <f t="shared" si="29"/>
        <v>0</v>
      </c>
      <c r="EU24" s="202"/>
      <c r="EV24" s="234">
        <f t="shared" si="93"/>
        <v>0</v>
      </c>
      <c r="EW24" s="202"/>
      <c r="EX24" s="202"/>
      <c r="EY24" s="234">
        <f t="shared" si="30"/>
        <v>0</v>
      </c>
      <c r="EZ24" s="202"/>
      <c r="FA24" s="234">
        <f t="shared" si="94"/>
        <v>0</v>
      </c>
      <c r="FB24" s="202"/>
      <c r="FC24" s="202"/>
      <c r="FD24" s="234">
        <f t="shared" si="31"/>
        <v>0</v>
      </c>
      <c r="FE24" s="202"/>
      <c r="FF24" s="234">
        <f t="shared" si="95"/>
        <v>0</v>
      </c>
      <c r="FG24" s="202"/>
      <c r="FH24" s="202"/>
      <c r="FI24" s="234">
        <f t="shared" si="32"/>
        <v>0</v>
      </c>
      <c r="FJ24" s="202"/>
      <c r="FK24" s="234">
        <f t="shared" si="96"/>
        <v>0</v>
      </c>
      <c r="FL24" s="202"/>
      <c r="FM24" s="202"/>
      <c r="FN24" s="234">
        <f t="shared" si="33"/>
        <v>0</v>
      </c>
      <c r="FO24" s="202"/>
      <c r="FP24" s="234">
        <f t="shared" si="97"/>
        <v>0</v>
      </c>
      <c r="FQ24" s="202"/>
      <c r="FR24" s="202"/>
      <c r="FS24" s="234">
        <f t="shared" si="34"/>
        <v>0</v>
      </c>
      <c r="FT24" s="202"/>
      <c r="FU24" s="234">
        <f t="shared" si="98"/>
        <v>0</v>
      </c>
      <c r="FV24" s="202"/>
      <c r="FW24" s="202"/>
      <c r="FX24" s="234">
        <f t="shared" si="35"/>
        <v>0</v>
      </c>
      <c r="FY24" s="202"/>
      <c r="FZ24" s="234">
        <f t="shared" si="99"/>
        <v>0</v>
      </c>
      <c r="GA24" s="202"/>
      <c r="GB24" s="202"/>
      <c r="GC24" s="234">
        <f t="shared" si="36"/>
        <v>0</v>
      </c>
      <c r="GD24" s="202"/>
      <c r="GE24" s="234">
        <f t="shared" si="100"/>
        <v>0</v>
      </c>
      <c r="GF24" s="202"/>
      <c r="GG24" s="202"/>
      <c r="GH24" s="234">
        <f t="shared" si="37"/>
        <v>0</v>
      </c>
      <c r="GI24" s="202"/>
      <c r="GJ24" s="234">
        <f t="shared" si="101"/>
        <v>0</v>
      </c>
      <c r="GK24" s="202"/>
      <c r="GL24" s="202"/>
      <c r="GM24" s="234">
        <f t="shared" si="38"/>
        <v>0</v>
      </c>
      <c r="GN24" s="202"/>
      <c r="GO24" s="234">
        <f t="shared" si="102"/>
        <v>0</v>
      </c>
      <c r="GP24" s="202"/>
      <c r="GQ24" s="202"/>
      <c r="GR24" s="234">
        <f t="shared" si="39"/>
        <v>0</v>
      </c>
      <c r="GS24" s="202"/>
      <c r="GT24" s="234">
        <f t="shared" si="103"/>
        <v>0</v>
      </c>
      <c r="GU24" s="202"/>
      <c r="GV24" s="202"/>
      <c r="GW24" s="234">
        <f t="shared" si="40"/>
        <v>0</v>
      </c>
      <c r="GX24" s="202"/>
      <c r="GY24" s="234">
        <f t="shared" si="104"/>
        <v>0</v>
      </c>
      <c r="GZ24" s="202"/>
      <c r="HA24" s="202"/>
      <c r="HB24" s="234">
        <f t="shared" si="41"/>
        <v>0</v>
      </c>
      <c r="HC24" s="202"/>
      <c r="HD24" s="234">
        <f t="shared" si="105"/>
        <v>0</v>
      </c>
      <c r="HE24" s="202"/>
      <c r="HF24" s="202"/>
      <c r="HG24" s="234">
        <f t="shared" si="42"/>
        <v>0</v>
      </c>
      <c r="HH24" s="202"/>
      <c r="HI24" s="234">
        <f t="shared" si="106"/>
        <v>0</v>
      </c>
      <c r="HJ24" s="202"/>
      <c r="HK24" s="202"/>
      <c r="HL24" s="234">
        <f t="shared" si="43"/>
        <v>0</v>
      </c>
      <c r="HM24" s="202"/>
      <c r="HN24" s="234">
        <f t="shared" si="107"/>
        <v>0</v>
      </c>
      <c r="HO24" s="202"/>
      <c r="HP24" s="202"/>
      <c r="HQ24" s="234">
        <f t="shared" si="44"/>
        <v>0</v>
      </c>
      <c r="HR24" s="202"/>
      <c r="HS24" s="234">
        <f t="shared" si="108"/>
        <v>0</v>
      </c>
      <c r="HT24" s="202"/>
      <c r="HU24" s="202"/>
      <c r="HV24" s="234">
        <f t="shared" si="45"/>
        <v>0</v>
      </c>
      <c r="HW24" s="202"/>
      <c r="HX24" s="234">
        <f t="shared" si="109"/>
        <v>0</v>
      </c>
      <c r="HY24" s="202"/>
      <c r="HZ24" s="202"/>
      <c r="IA24" s="234">
        <f t="shared" si="46"/>
        <v>0</v>
      </c>
      <c r="IB24" s="202"/>
      <c r="IC24" s="234">
        <f t="shared" si="110"/>
        <v>0</v>
      </c>
      <c r="ID24" s="202"/>
      <c r="IE24" s="202"/>
      <c r="IF24" s="234">
        <f t="shared" si="47"/>
        <v>0</v>
      </c>
      <c r="IG24" s="202"/>
      <c r="IH24" s="234">
        <f t="shared" si="111"/>
        <v>0</v>
      </c>
      <c r="II24" s="202"/>
      <c r="IJ24" s="202"/>
      <c r="IK24" s="234">
        <f t="shared" si="48"/>
        <v>0</v>
      </c>
      <c r="IL24" s="202"/>
      <c r="IM24" s="234">
        <f t="shared" si="112"/>
        <v>0</v>
      </c>
      <c r="IN24" s="202"/>
      <c r="IO24" s="202"/>
      <c r="IP24" s="234">
        <f t="shared" si="49"/>
        <v>0</v>
      </c>
      <c r="IQ24" s="202"/>
      <c r="IR24" s="234">
        <f t="shared" si="113"/>
        <v>0</v>
      </c>
      <c r="IS24" s="202"/>
      <c r="IT24" s="202"/>
      <c r="IU24" s="234">
        <f t="shared" si="50"/>
        <v>0</v>
      </c>
      <c r="IV24" s="202"/>
      <c r="IW24" s="234">
        <f t="shared" si="114"/>
        <v>0</v>
      </c>
      <c r="IX24" s="202"/>
      <c r="IY24" s="202"/>
      <c r="IZ24" s="234">
        <f t="shared" si="51"/>
        <v>0</v>
      </c>
      <c r="JA24" s="202"/>
      <c r="JB24" s="234">
        <f t="shared" si="115"/>
        <v>0</v>
      </c>
      <c r="JC24" s="202"/>
      <c r="JD24" s="202"/>
      <c r="JE24" s="234">
        <f t="shared" si="52"/>
        <v>0</v>
      </c>
      <c r="JF24" s="202"/>
      <c r="JG24" s="234">
        <f t="shared" si="116"/>
        <v>0</v>
      </c>
      <c r="JH24" s="202"/>
      <c r="JI24" s="202"/>
      <c r="JJ24" s="234">
        <f t="shared" si="53"/>
        <v>0</v>
      </c>
      <c r="JK24" s="202"/>
      <c r="JL24" s="234">
        <f t="shared" si="117"/>
        <v>0</v>
      </c>
      <c r="JM24" s="202"/>
      <c r="JN24" s="202"/>
      <c r="JO24" s="234">
        <f t="shared" si="54"/>
        <v>0</v>
      </c>
      <c r="JP24" s="202"/>
      <c r="JQ24" s="234">
        <f t="shared" si="118"/>
        <v>0</v>
      </c>
      <c r="JR24" s="202"/>
      <c r="JS24" s="202"/>
      <c r="JT24" s="234">
        <f t="shared" si="55"/>
        <v>0</v>
      </c>
      <c r="JU24" s="202"/>
      <c r="JV24" s="234">
        <f t="shared" si="119"/>
        <v>0</v>
      </c>
      <c r="JW24" s="202"/>
      <c r="JX24" s="202"/>
      <c r="JY24" s="234">
        <f t="shared" si="56"/>
        <v>0</v>
      </c>
      <c r="JZ24" s="202"/>
      <c r="KA24" s="234">
        <f t="shared" si="120"/>
        <v>0</v>
      </c>
      <c r="KB24" s="202"/>
      <c r="KC24" s="202"/>
      <c r="KD24" s="234">
        <f t="shared" si="57"/>
        <v>0</v>
      </c>
      <c r="KE24" s="202"/>
      <c r="KF24" s="234">
        <f t="shared" si="121"/>
        <v>0</v>
      </c>
      <c r="KG24" s="202"/>
      <c r="KH24" s="202"/>
      <c r="KI24" s="234">
        <f t="shared" si="58"/>
        <v>0</v>
      </c>
      <c r="KJ24" s="202"/>
      <c r="KK24" s="234">
        <f t="shared" si="122"/>
        <v>0</v>
      </c>
      <c r="KL24" s="202"/>
      <c r="KM24" s="202"/>
      <c r="KN24" s="234">
        <f t="shared" si="59"/>
        <v>0</v>
      </c>
      <c r="KO24" s="202"/>
      <c r="KP24" s="234">
        <f t="shared" si="123"/>
        <v>0</v>
      </c>
      <c r="KQ24" s="202"/>
      <c r="KR24" s="202"/>
      <c r="KS24" s="234">
        <f t="shared" si="60"/>
        <v>0</v>
      </c>
      <c r="KT24" s="202"/>
      <c r="KU24" s="234">
        <f t="shared" si="124"/>
        <v>0</v>
      </c>
      <c r="KV24" s="202"/>
      <c r="KW24" s="202"/>
      <c r="KX24" s="234">
        <f t="shared" si="61"/>
        <v>0</v>
      </c>
      <c r="KY24" s="202"/>
      <c r="KZ24" s="234">
        <f t="shared" si="125"/>
        <v>0</v>
      </c>
      <c r="LA24" s="210">
        <f t="shared" si="126"/>
        <v>0</v>
      </c>
      <c r="LB24" s="210">
        <f t="shared" si="126"/>
        <v>0</v>
      </c>
      <c r="LC24" s="234">
        <f t="shared" si="62"/>
        <v>0</v>
      </c>
      <c r="LD24" s="210">
        <f t="shared" si="127"/>
        <v>0</v>
      </c>
      <c r="LE24" s="234">
        <f t="shared" si="128"/>
        <v>0</v>
      </c>
    </row>
    <row r="25" spans="1:317" ht="21.95" customHeight="1">
      <c r="A25" s="226">
        <v>338000</v>
      </c>
      <c r="B25" s="196" t="s">
        <v>847</v>
      </c>
      <c r="C25" s="202"/>
      <c r="D25" s="202"/>
      <c r="E25" s="234">
        <f t="shared" si="0"/>
        <v>0</v>
      </c>
      <c r="F25" s="202"/>
      <c r="G25" s="234">
        <f t="shared" si="64"/>
        <v>0</v>
      </c>
      <c r="H25" s="202"/>
      <c r="I25" s="202"/>
      <c r="J25" s="234">
        <f t="shared" si="1"/>
        <v>0</v>
      </c>
      <c r="K25" s="202"/>
      <c r="L25" s="234">
        <f t="shared" si="65"/>
        <v>0</v>
      </c>
      <c r="M25" s="202"/>
      <c r="N25" s="202"/>
      <c r="O25" s="234">
        <f t="shared" si="2"/>
        <v>0</v>
      </c>
      <c r="P25" s="202"/>
      <c r="Q25" s="234">
        <f t="shared" si="66"/>
        <v>0</v>
      </c>
      <c r="R25" s="202"/>
      <c r="S25" s="202"/>
      <c r="T25" s="234">
        <f t="shared" si="3"/>
        <v>0</v>
      </c>
      <c r="U25" s="202"/>
      <c r="V25" s="234">
        <f t="shared" si="67"/>
        <v>0</v>
      </c>
      <c r="W25" s="202"/>
      <c r="X25" s="202"/>
      <c r="Y25" s="234">
        <f t="shared" si="4"/>
        <v>0</v>
      </c>
      <c r="Z25" s="202"/>
      <c r="AA25" s="234">
        <f t="shared" si="68"/>
        <v>0</v>
      </c>
      <c r="AB25" s="202"/>
      <c r="AC25" s="202"/>
      <c r="AD25" s="234">
        <f t="shared" si="5"/>
        <v>0</v>
      </c>
      <c r="AE25" s="202"/>
      <c r="AF25" s="234">
        <f t="shared" si="69"/>
        <v>0</v>
      </c>
      <c r="AG25" s="202"/>
      <c r="AH25" s="202"/>
      <c r="AI25" s="234">
        <f t="shared" si="6"/>
        <v>0</v>
      </c>
      <c r="AJ25" s="202"/>
      <c r="AK25" s="234">
        <f t="shared" si="70"/>
        <v>0</v>
      </c>
      <c r="AL25" s="202"/>
      <c r="AM25" s="202"/>
      <c r="AN25" s="234">
        <f t="shared" si="7"/>
        <v>0</v>
      </c>
      <c r="AO25" s="202"/>
      <c r="AP25" s="234">
        <f t="shared" si="71"/>
        <v>0</v>
      </c>
      <c r="AQ25" s="202"/>
      <c r="AR25" s="202"/>
      <c r="AS25" s="234">
        <f t="shared" si="8"/>
        <v>0</v>
      </c>
      <c r="AT25" s="202"/>
      <c r="AU25" s="234">
        <f t="shared" si="72"/>
        <v>0</v>
      </c>
      <c r="AV25" s="202"/>
      <c r="AW25" s="202"/>
      <c r="AX25" s="234">
        <f t="shared" si="9"/>
        <v>0</v>
      </c>
      <c r="AY25" s="202"/>
      <c r="AZ25" s="234">
        <f t="shared" si="73"/>
        <v>0</v>
      </c>
      <c r="BA25" s="202"/>
      <c r="BB25" s="202"/>
      <c r="BC25" s="234">
        <f t="shared" si="10"/>
        <v>0</v>
      </c>
      <c r="BD25" s="202"/>
      <c r="BE25" s="234">
        <f t="shared" si="74"/>
        <v>0</v>
      </c>
      <c r="BF25" s="202"/>
      <c r="BG25" s="202"/>
      <c r="BH25" s="234">
        <f t="shared" si="11"/>
        <v>0</v>
      </c>
      <c r="BI25" s="202"/>
      <c r="BJ25" s="234">
        <f t="shared" si="75"/>
        <v>0</v>
      </c>
      <c r="BK25" s="202"/>
      <c r="BL25" s="202"/>
      <c r="BM25" s="234">
        <f t="shared" si="12"/>
        <v>0</v>
      </c>
      <c r="BN25" s="202"/>
      <c r="BO25" s="234">
        <f t="shared" si="76"/>
        <v>0</v>
      </c>
      <c r="BP25" s="202"/>
      <c r="BQ25" s="202"/>
      <c r="BR25" s="234">
        <f t="shared" si="13"/>
        <v>0</v>
      </c>
      <c r="BS25" s="202"/>
      <c r="BT25" s="234">
        <f t="shared" si="77"/>
        <v>0</v>
      </c>
      <c r="BU25" s="202"/>
      <c r="BV25" s="202"/>
      <c r="BW25" s="234">
        <f t="shared" si="14"/>
        <v>0</v>
      </c>
      <c r="BX25" s="202"/>
      <c r="BY25" s="234">
        <f t="shared" si="78"/>
        <v>0</v>
      </c>
      <c r="BZ25" s="202"/>
      <c r="CA25" s="202"/>
      <c r="CB25" s="234">
        <f t="shared" si="15"/>
        <v>0</v>
      </c>
      <c r="CC25" s="202"/>
      <c r="CD25" s="234">
        <f t="shared" si="79"/>
        <v>0</v>
      </c>
      <c r="CE25" s="202"/>
      <c r="CF25" s="202"/>
      <c r="CG25" s="234">
        <f t="shared" si="16"/>
        <v>0</v>
      </c>
      <c r="CH25" s="202"/>
      <c r="CI25" s="234">
        <f t="shared" si="80"/>
        <v>0</v>
      </c>
      <c r="CJ25" s="202"/>
      <c r="CK25" s="202"/>
      <c r="CL25" s="234">
        <f t="shared" si="17"/>
        <v>0</v>
      </c>
      <c r="CM25" s="202"/>
      <c r="CN25" s="234">
        <f t="shared" si="81"/>
        <v>0</v>
      </c>
      <c r="CO25" s="202"/>
      <c r="CP25" s="202"/>
      <c r="CQ25" s="234">
        <f t="shared" si="18"/>
        <v>0</v>
      </c>
      <c r="CR25" s="202"/>
      <c r="CS25" s="234">
        <f t="shared" si="82"/>
        <v>0</v>
      </c>
      <c r="CT25" s="202"/>
      <c r="CU25" s="202"/>
      <c r="CV25" s="234">
        <f t="shared" si="19"/>
        <v>0</v>
      </c>
      <c r="CW25" s="202"/>
      <c r="CX25" s="234">
        <f t="shared" si="83"/>
        <v>0</v>
      </c>
      <c r="CY25" s="202"/>
      <c r="CZ25" s="202"/>
      <c r="DA25" s="234">
        <f t="shared" si="20"/>
        <v>0</v>
      </c>
      <c r="DB25" s="202"/>
      <c r="DC25" s="234">
        <f t="shared" si="84"/>
        <v>0</v>
      </c>
      <c r="DD25" s="202"/>
      <c r="DE25" s="202"/>
      <c r="DF25" s="234">
        <f t="shared" si="21"/>
        <v>0</v>
      </c>
      <c r="DG25" s="202"/>
      <c r="DH25" s="234">
        <f t="shared" si="85"/>
        <v>0</v>
      </c>
      <c r="DI25" s="202"/>
      <c r="DJ25" s="202"/>
      <c r="DK25" s="234">
        <f t="shared" si="22"/>
        <v>0</v>
      </c>
      <c r="DL25" s="202"/>
      <c r="DM25" s="234">
        <f t="shared" si="86"/>
        <v>0</v>
      </c>
      <c r="DN25" s="202"/>
      <c r="DO25" s="202"/>
      <c r="DP25" s="234">
        <f t="shared" si="23"/>
        <v>0</v>
      </c>
      <c r="DQ25" s="202"/>
      <c r="DR25" s="234">
        <f t="shared" si="87"/>
        <v>0</v>
      </c>
      <c r="DS25" s="202"/>
      <c r="DT25" s="202"/>
      <c r="DU25" s="234">
        <f t="shared" si="24"/>
        <v>0</v>
      </c>
      <c r="DV25" s="202"/>
      <c r="DW25" s="234">
        <f t="shared" si="88"/>
        <v>0</v>
      </c>
      <c r="DX25" s="202"/>
      <c r="DY25" s="202"/>
      <c r="DZ25" s="234">
        <f t="shared" si="25"/>
        <v>0</v>
      </c>
      <c r="EA25" s="202"/>
      <c r="EB25" s="234">
        <f t="shared" si="89"/>
        <v>0</v>
      </c>
      <c r="EC25" s="202"/>
      <c r="ED25" s="202"/>
      <c r="EE25" s="234">
        <f t="shared" si="26"/>
        <v>0</v>
      </c>
      <c r="EF25" s="202"/>
      <c r="EG25" s="234">
        <f t="shared" si="90"/>
        <v>0</v>
      </c>
      <c r="EH25" s="202"/>
      <c r="EI25" s="202"/>
      <c r="EJ25" s="234">
        <f t="shared" si="27"/>
        <v>0</v>
      </c>
      <c r="EK25" s="202"/>
      <c r="EL25" s="234">
        <f t="shared" si="91"/>
        <v>0</v>
      </c>
      <c r="EM25" s="202"/>
      <c r="EN25" s="202"/>
      <c r="EO25" s="234">
        <f t="shared" si="28"/>
        <v>0</v>
      </c>
      <c r="EP25" s="202"/>
      <c r="EQ25" s="234">
        <f t="shared" si="92"/>
        <v>0</v>
      </c>
      <c r="ER25" s="202"/>
      <c r="ES25" s="202"/>
      <c r="ET25" s="234">
        <f t="shared" si="29"/>
        <v>0</v>
      </c>
      <c r="EU25" s="202"/>
      <c r="EV25" s="234">
        <f t="shared" si="93"/>
        <v>0</v>
      </c>
      <c r="EW25" s="202"/>
      <c r="EX25" s="202"/>
      <c r="EY25" s="234">
        <f t="shared" si="30"/>
        <v>0</v>
      </c>
      <c r="EZ25" s="202"/>
      <c r="FA25" s="234">
        <f t="shared" si="94"/>
        <v>0</v>
      </c>
      <c r="FB25" s="202"/>
      <c r="FC25" s="202"/>
      <c r="FD25" s="234">
        <f t="shared" si="31"/>
        <v>0</v>
      </c>
      <c r="FE25" s="202"/>
      <c r="FF25" s="234">
        <f t="shared" si="95"/>
        <v>0</v>
      </c>
      <c r="FG25" s="202"/>
      <c r="FH25" s="202"/>
      <c r="FI25" s="234">
        <f t="shared" si="32"/>
        <v>0</v>
      </c>
      <c r="FJ25" s="202"/>
      <c r="FK25" s="234">
        <f t="shared" si="96"/>
        <v>0</v>
      </c>
      <c r="FL25" s="202"/>
      <c r="FM25" s="202"/>
      <c r="FN25" s="234">
        <f t="shared" si="33"/>
        <v>0</v>
      </c>
      <c r="FO25" s="202"/>
      <c r="FP25" s="234">
        <f t="shared" si="97"/>
        <v>0</v>
      </c>
      <c r="FQ25" s="202"/>
      <c r="FR25" s="202"/>
      <c r="FS25" s="234">
        <f t="shared" si="34"/>
        <v>0</v>
      </c>
      <c r="FT25" s="202"/>
      <c r="FU25" s="234">
        <f t="shared" si="98"/>
        <v>0</v>
      </c>
      <c r="FV25" s="202"/>
      <c r="FW25" s="202"/>
      <c r="FX25" s="234">
        <f t="shared" si="35"/>
        <v>0</v>
      </c>
      <c r="FY25" s="202"/>
      <c r="FZ25" s="234">
        <f t="shared" si="99"/>
        <v>0</v>
      </c>
      <c r="GA25" s="202"/>
      <c r="GB25" s="202"/>
      <c r="GC25" s="234">
        <f t="shared" si="36"/>
        <v>0</v>
      </c>
      <c r="GD25" s="202"/>
      <c r="GE25" s="234">
        <f t="shared" si="100"/>
        <v>0</v>
      </c>
      <c r="GF25" s="202"/>
      <c r="GG25" s="202"/>
      <c r="GH25" s="234">
        <f t="shared" si="37"/>
        <v>0</v>
      </c>
      <c r="GI25" s="202"/>
      <c r="GJ25" s="234">
        <f t="shared" si="101"/>
        <v>0</v>
      </c>
      <c r="GK25" s="202"/>
      <c r="GL25" s="202"/>
      <c r="GM25" s="234">
        <f t="shared" si="38"/>
        <v>0</v>
      </c>
      <c r="GN25" s="202"/>
      <c r="GO25" s="234">
        <f t="shared" si="102"/>
        <v>0</v>
      </c>
      <c r="GP25" s="202"/>
      <c r="GQ25" s="202"/>
      <c r="GR25" s="234">
        <f t="shared" si="39"/>
        <v>0</v>
      </c>
      <c r="GS25" s="202"/>
      <c r="GT25" s="234">
        <f t="shared" si="103"/>
        <v>0</v>
      </c>
      <c r="GU25" s="202"/>
      <c r="GV25" s="202"/>
      <c r="GW25" s="234">
        <f t="shared" si="40"/>
        <v>0</v>
      </c>
      <c r="GX25" s="202"/>
      <c r="GY25" s="234">
        <f t="shared" si="104"/>
        <v>0</v>
      </c>
      <c r="GZ25" s="202"/>
      <c r="HA25" s="202"/>
      <c r="HB25" s="234">
        <f t="shared" si="41"/>
        <v>0</v>
      </c>
      <c r="HC25" s="202"/>
      <c r="HD25" s="234">
        <f t="shared" si="105"/>
        <v>0</v>
      </c>
      <c r="HE25" s="202"/>
      <c r="HF25" s="202"/>
      <c r="HG25" s="234">
        <f t="shared" si="42"/>
        <v>0</v>
      </c>
      <c r="HH25" s="202"/>
      <c r="HI25" s="234">
        <f t="shared" si="106"/>
        <v>0</v>
      </c>
      <c r="HJ25" s="202"/>
      <c r="HK25" s="202"/>
      <c r="HL25" s="234">
        <f t="shared" si="43"/>
        <v>0</v>
      </c>
      <c r="HM25" s="202"/>
      <c r="HN25" s="234">
        <f t="shared" si="107"/>
        <v>0</v>
      </c>
      <c r="HO25" s="202"/>
      <c r="HP25" s="202"/>
      <c r="HQ25" s="234">
        <f t="shared" si="44"/>
        <v>0</v>
      </c>
      <c r="HR25" s="202"/>
      <c r="HS25" s="234">
        <f t="shared" si="108"/>
        <v>0</v>
      </c>
      <c r="HT25" s="202"/>
      <c r="HU25" s="202"/>
      <c r="HV25" s="234">
        <f t="shared" si="45"/>
        <v>0</v>
      </c>
      <c r="HW25" s="202"/>
      <c r="HX25" s="234">
        <f t="shared" si="109"/>
        <v>0</v>
      </c>
      <c r="HY25" s="202"/>
      <c r="HZ25" s="202"/>
      <c r="IA25" s="234">
        <f t="shared" si="46"/>
        <v>0</v>
      </c>
      <c r="IB25" s="202"/>
      <c r="IC25" s="234">
        <f t="shared" si="110"/>
        <v>0</v>
      </c>
      <c r="ID25" s="202"/>
      <c r="IE25" s="202"/>
      <c r="IF25" s="234">
        <f t="shared" si="47"/>
        <v>0</v>
      </c>
      <c r="IG25" s="202"/>
      <c r="IH25" s="234">
        <f t="shared" si="111"/>
        <v>0</v>
      </c>
      <c r="II25" s="202"/>
      <c r="IJ25" s="202"/>
      <c r="IK25" s="234">
        <f t="shared" si="48"/>
        <v>0</v>
      </c>
      <c r="IL25" s="202"/>
      <c r="IM25" s="234">
        <f t="shared" si="112"/>
        <v>0</v>
      </c>
      <c r="IN25" s="202"/>
      <c r="IO25" s="202"/>
      <c r="IP25" s="234">
        <f t="shared" si="49"/>
        <v>0</v>
      </c>
      <c r="IQ25" s="202"/>
      <c r="IR25" s="234">
        <f t="shared" si="113"/>
        <v>0</v>
      </c>
      <c r="IS25" s="202"/>
      <c r="IT25" s="202"/>
      <c r="IU25" s="234">
        <f t="shared" si="50"/>
        <v>0</v>
      </c>
      <c r="IV25" s="202"/>
      <c r="IW25" s="234">
        <f t="shared" si="114"/>
        <v>0</v>
      </c>
      <c r="IX25" s="202"/>
      <c r="IY25" s="202"/>
      <c r="IZ25" s="234">
        <f t="shared" si="51"/>
        <v>0</v>
      </c>
      <c r="JA25" s="202"/>
      <c r="JB25" s="234">
        <f t="shared" si="115"/>
        <v>0</v>
      </c>
      <c r="JC25" s="202"/>
      <c r="JD25" s="202"/>
      <c r="JE25" s="234">
        <f t="shared" si="52"/>
        <v>0</v>
      </c>
      <c r="JF25" s="202"/>
      <c r="JG25" s="234">
        <f t="shared" si="116"/>
        <v>0</v>
      </c>
      <c r="JH25" s="202"/>
      <c r="JI25" s="202"/>
      <c r="JJ25" s="234">
        <f t="shared" si="53"/>
        <v>0</v>
      </c>
      <c r="JK25" s="202"/>
      <c r="JL25" s="234">
        <f t="shared" si="117"/>
        <v>0</v>
      </c>
      <c r="JM25" s="202"/>
      <c r="JN25" s="202"/>
      <c r="JO25" s="234">
        <f t="shared" si="54"/>
        <v>0</v>
      </c>
      <c r="JP25" s="202"/>
      <c r="JQ25" s="234">
        <f t="shared" si="118"/>
        <v>0</v>
      </c>
      <c r="JR25" s="202"/>
      <c r="JS25" s="202"/>
      <c r="JT25" s="234">
        <f t="shared" si="55"/>
        <v>0</v>
      </c>
      <c r="JU25" s="202"/>
      <c r="JV25" s="234">
        <f t="shared" si="119"/>
        <v>0</v>
      </c>
      <c r="JW25" s="202"/>
      <c r="JX25" s="202"/>
      <c r="JY25" s="234">
        <f t="shared" si="56"/>
        <v>0</v>
      </c>
      <c r="JZ25" s="202"/>
      <c r="KA25" s="234">
        <f t="shared" si="120"/>
        <v>0</v>
      </c>
      <c r="KB25" s="202"/>
      <c r="KC25" s="202"/>
      <c r="KD25" s="234">
        <f t="shared" si="57"/>
        <v>0</v>
      </c>
      <c r="KE25" s="202"/>
      <c r="KF25" s="234">
        <f t="shared" si="121"/>
        <v>0</v>
      </c>
      <c r="KG25" s="202"/>
      <c r="KH25" s="202"/>
      <c r="KI25" s="234">
        <f t="shared" si="58"/>
        <v>0</v>
      </c>
      <c r="KJ25" s="202"/>
      <c r="KK25" s="234">
        <f t="shared" si="122"/>
        <v>0</v>
      </c>
      <c r="KL25" s="202"/>
      <c r="KM25" s="202"/>
      <c r="KN25" s="234">
        <f t="shared" si="59"/>
        <v>0</v>
      </c>
      <c r="KO25" s="202"/>
      <c r="KP25" s="234">
        <f t="shared" si="123"/>
        <v>0</v>
      </c>
      <c r="KQ25" s="202"/>
      <c r="KR25" s="202"/>
      <c r="KS25" s="234">
        <f t="shared" si="60"/>
        <v>0</v>
      </c>
      <c r="KT25" s="202"/>
      <c r="KU25" s="234">
        <f t="shared" si="124"/>
        <v>0</v>
      </c>
      <c r="KV25" s="202"/>
      <c r="KW25" s="202"/>
      <c r="KX25" s="234">
        <f t="shared" si="61"/>
        <v>0</v>
      </c>
      <c r="KY25" s="202"/>
      <c r="KZ25" s="234">
        <f t="shared" si="125"/>
        <v>0</v>
      </c>
      <c r="LA25" s="210">
        <f t="shared" si="126"/>
        <v>0</v>
      </c>
      <c r="LB25" s="210">
        <f t="shared" si="126"/>
        <v>0</v>
      </c>
      <c r="LC25" s="234">
        <f t="shared" si="62"/>
        <v>0</v>
      </c>
      <c r="LD25" s="210">
        <f t="shared" si="127"/>
        <v>0</v>
      </c>
      <c r="LE25" s="234">
        <f t="shared" si="128"/>
        <v>0</v>
      </c>
    </row>
    <row r="26" spans="1:317" ht="21.95" customHeight="1">
      <c r="A26" s="285"/>
      <c r="B26" s="8" t="s">
        <v>157</v>
      </c>
      <c r="C26" s="210"/>
      <c r="D26" s="210"/>
      <c r="E26" s="234"/>
      <c r="F26" s="210"/>
      <c r="G26" s="210"/>
      <c r="H26" s="210"/>
      <c r="I26" s="210"/>
      <c r="J26" s="234"/>
      <c r="K26" s="210"/>
      <c r="L26" s="210"/>
      <c r="M26" s="210"/>
      <c r="N26" s="210"/>
      <c r="O26" s="234"/>
      <c r="P26" s="210"/>
      <c r="Q26" s="210"/>
      <c r="R26" s="210"/>
      <c r="S26" s="210"/>
      <c r="T26" s="234"/>
      <c r="U26" s="210"/>
      <c r="V26" s="210"/>
      <c r="W26" s="210"/>
      <c r="X26" s="210"/>
      <c r="Y26" s="234"/>
      <c r="Z26" s="210"/>
      <c r="AA26" s="210"/>
      <c r="AB26" s="210"/>
      <c r="AC26" s="210"/>
      <c r="AD26" s="234"/>
      <c r="AE26" s="210"/>
      <c r="AF26" s="210"/>
      <c r="AG26" s="210"/>
      <c r="AH26" s="210"/>
      <c r="AI26" s="234"/>
      <c r="AJ26" s="210"/>
      <c r="AK26" s="210"/>
      <c r="AL26" s="210"/>
      <c r="AM26" s="210"/>
      <c r="AN26" s="234"/>
      <c r="AO26" s="210"/>
      <c r="AP26" s="210"/>
      <c r="AQ26" s="210"/>
      <c r="AR26" s="210"/>
      <c r="AS26" s="234"/>
      <c r="AT26" s="210"/>
      <c r="AU26" s="210"/>
      <c r="AV26" s="210"/>
      <c r="AW26" s="210"/>
      <c r="AX26" s="234"/>
      <c r="AY26" s="210"/>
      <c r="AZ26" s="210"/>
      <c r="BA26" s="210"/>
      <c r="BB26" s="210"/>
      <c r="BC26" s="234"/>
      <c r="BD26" s="210"/>
      <c r="BE26" s="210"/>
      <c r="BF26" s="210"/>
      <c r="BG26" s="210"/>
      <c r="BH26" s="234"/>
      <c r="BI26" s="210"/>
      <c r="BJ26" s="210"/>
      <c r="BK26" s="210"/>
      <c r="BL26" s="210"/>
      <c r="BM26" s="234"/>
      <c r="BN26" s="210"/>
      <c r="BO26" s="210"/>
      <c r="BP26" s="210"/>
      <c r="BQ26" s="210"/>
      <c r="BR26" s="234"/>
      <c r="BS26" s="210"/>
      <c r="BT26" s="210"/>
      <c r="BU26" s="210"/>
      <c r="BV26" s="210"/>
      <c r="BW26" s="234"/>
      <c r="BX26" s="210"/>
      <c r="BY26" s="210"/>
      <c r="BZ26" s="210"/>
      <c r="CA26" s="210"/>
      <c r="CB26" s="234"/>
      <c r="CC26" s="210"/>
      <c r="CD26" s="210"/>
      <c r="CE26" s="210"/>
      <c r="CF26" s="210"/>
      <c r="CG26" s="234"/>
      <c r="CH26" s="210"/>
      <c r="CI26" s="210"/>
      <c r="CJ26" s="210"/>
      <c r="CK26" s="210"/>
      <c r="CL26" s="234"/>
      <c r="CM26" s="210"/>
      <c r="CN26" s="210"/>
      <c r="CO26" s="210"/>
      <c r="CP26" s="210"/>
      <c r="CQ26" s="234"/>
      <c r="CR26" s="210"/>
      <c r="CS26" s="210"/>
      <c r="CT26" s="210"/>
      <c r="CU26" s="210"/>
      <c r="CV26" s="234"/>
      <c r="CW26" s="210"/>
      <c r="CX26" s="210"/>
      <c r="CY26" s="210"/>
      <c r="CZ26" s="210"/>
      <c r="DA26" s="234"/>
      <c r="DB26" s="210"/>
      <c r="DC26" s="210"/>
      <c r="DD26" s="210"/>
      <c r="DE26" s="210"/>
      <c r="DF26" s="234"/>
      <c r="DG26" s="210"/>
      <c r="DH26" s="210"/>
      <c r="DI26" s="210"/>
      <c r="DJ26" s="210"/>
      <c r="DK26" s="234"/>
      <c r="DL26" s="210"/>
      <c r="DM26" s="210"/>
      <c r="DN26" s="210"/>
      <c r="DO26" s="210"/>
      <c r="DP26" s="234"/>
      <c r="DQ26" s="210"/>
      <c r="DR26" s="210"/>
      <c r="DS26" s="210"/>
      <c r="DT26" s="210"/>
      <c r="DU26" s="234"/>
      <c r="DV26" s="210"/>
      <c r="DW26" s="210"/>
      <c r="DX26" s="210"/>
      <c r="DY26" s="210"/>
      <c r="DZ26" s="234"/>
      <c r="EA26" s="210"/>
      <c r="EB26" s="210"/>
      <c r="EC26" s="210"/>
      <c r="ED26" s="210"/>
      <c r="EE26" s="234"/>
      <c r="EF26" s="210"/>
      <c r="EG26" s="210"/>
      <c r="EH26" s="210"/>
      <c r="EI26" s="210"/>
      <c r="EJ26" s="234"/>
      <c r="EK26" s="210"/>
      <c r="EL26" s="210"/>
      <c r="EM26" s="210"/>
      <c r="EN26" s="210"/>
      <c r="EO26" s="234"/>
      <c r="EP26" s="210"/>
      <c r="EQ26" s="210"/>
      <c r="ER26" s="210"/>
      <c r="ES26" s="210"/>
      <c r="ET26" s="234"/>
      <c r="EU26" s="210"/>
      <c r="EV26" s="210"/>
      <c r="EW26" s="210"/>
      <c r="EX26" s="210"/>
      <c r="EY26" s="234"/>
      <c r="EZ26" s="210"/>
      <c r="FA26" s="210"/>
      <c r="FB26" s="210"/>
      <c r="FC26" s="210"/>
      <c r="FD26" s="234"/>
      <c r="FE26" s="210"/>
      <c r="FF26" s="210"/>
      <c r="FG26" s="210"/>
      <c r="FH26" s="210"/>
      <c r="FI26" s="234"/>
      <c r="FJ26" s="210"/>
      <c r="FK26" s="210"/>
      <c r="FL26" s="210"/>
      <c r="FM26" s="210"/>
      <c r="FN26" s="234"/>
      <c r="FO26" s="210"/>
      <c r="FP26" s="210"/>
      <c r="FQ26" s="210"/>
      <c r="FR26" s="210"/>
      <c r="FS26" s="234"/>
      <c r="FT26" s="210"/>
      <c r="FU26" s="210"/>
      <c r="FV26" s="210"/>
      <c r="FW26" s="210"/>
      <c r="FX26" s="234"/>
      <c r="FY26" s="210"/>
      <c r="FZ26" s="210"/>
      <c r="GA26" s="210"/>
      <c r="GB26" s="210"/>
      <c r="GC26" s="234"/>
      <c r="GD26" s="210"/>
      <c r="GE26" s="210"/>
      <c r="GF26" s="210"/>
      <c r="GG26" s="210"/>
      <c r="GH26" s="234"/>
      <c r="GI26" s="210"/>
      <c r="GJ26" s="210"/>
      <c r="GK26" s="210"/>
      <c r="GL26" s="210"/>
      <c r="GM26" s="234"/>
      <c r="GN26" s="210"/>
      <c r="GO26" s="210"/>
      <c r="GP26" s="210"/>
      <c r="GQ26" s="210"/>
      <c r="GR26" s="234"/>
      <c r="GS26" s="210"/>
      <c r="GT26" s="210"/>
      <c r="GU26" s="210"/>
      <c r="GV26" s="210"/>
      <c r="GW26" s="234"/>
      <c r="GX26" s="210"/>
      <c r="GY26" s="210"/>
      <c r="GZ26" s="210"/>
      <c r="HA26" s="210"/>
      <c r="HB26" s="234"/>
      <c r="HC26" s="210"/>
      <c r="HD26" s="210"/>
      <c r="HE26" s="210"/>
      <c r="HF26" s="210"/>
      <c r="HG26" s="234"/>
      <c r="HH26" s="210"/>
      <c r="HI26" s="210"/>
      <c r="HJ26" s="210"/>
      <c r="HK26" s="210"/>
      <c r="HL26" s="234"/>
      <c r="HM26" s="210"/>
      <c r="HN26" s="210"/>
      <c r="HO26" s="210"/>
      <c r="HP26" s="210"/>
      <c r="HQ26" s="234"/>
      <c r="HR26" s="210"/>
      <c r="HS26" s="210"/>
      <c r="HT26" s="210"/>
      <c r="HU26" s="210"/>
      <c r="HV26" s="234"/>
      <c r="HW26" s="210"/>
      <c r="HX26" s="210"/>
      <c r="HY26" s="210"/>
      <c r="HZ26" s="210"/>
      <c r="IA26" s="234"/>
      <c r="IB26" s="210"/>
      <c r="IC26" s="210"/>
      <c r="ID26" s="210"/>
      <c r="IE26" s="210"/>
      <c r="IF26" s="234"/>
      <c r="IG26" s="210"/>
      <c r="IH26" s="210"/>
      <c r="II26" s="210"/>
      <c r="IJ26" s="210"/>
      <c r="IK26" s="234"/>
      <c r="IL26" s="210"/>
      <c r="IM26" s="210"/>
      <c r="IN26" s="210"/>
      <c r="IO26" s="210"/>
      <c r="IP26" s="234"/>
      <c r="IQ26" s="210"/>
      <c r="IR26" s="210"/>
      <c r="IS26" s="210"/>
      <c r="IT26" s="210"/>
      <c r="IU26" s="234"/>
      <c r="IV26" s="210"/>
      <c r="IW26" s="210"/>
      <c r="IX26" s="210"/>
      <c r="IY26" s="210"/>
      <c r="IZ26" s="234"/>
      <c r="JA26" s="210"/>
      <c r="JB26" s="210"/>
      <c r="JC26" s="210"/>
      <c r="JD26" s="210"/>
      <c r="JE26" s="234"/>
      <c r="JF26" s="210"/>
      <c r="JG26" s="210"/>
      <c r="JH26" s="210"/>
      <c r="JI26" s="210"/>
      <c r="JJ26" s="234"/>
      <c r="JK26" s="210"/>
      <c r="JL26" s="210"/>
      <c r="JM26" s="210"/>
      <c r="JN26" s="210"/>
      <c r="JO26" s="234"/>
      <c r="JP26" s="210"/>
      <c r="JQ26" s="210"/>
      <c r="JR26" s="210"/>
      <c r="JS26" s="210"/>
      <c r="JT26" s="234"/>
      <c r="JU26" s="210"/>
      <c r="JV26" s="210"/>
      <c r="JW26" s="210"/>
      <c r="JX26" s="210"/>
      <c r="JY26" s="234"/>
      <c r="JZ26" s="210"/>
      <c r="KA26" s="210"/>
      <c r="KB26" s="210"/>
      <c r="KC26" s="210"/>
      <c r="KD26" s="234"/>
      <c r="KE26" s="210"/>
      <c r="KF26" s="210"/>
      <c r="KG26" s="210"/>
      <c r="KH26" s="210"/>
      <c r="KI26" s="234"/>
      <c r="KJ26" s="210"/>
      <c r="KK26" s="210"/>
      <c r="KL26" s="210"/>
      <c r="KM26" s="210"/>
      <c r="KN26" s="234"/>
      <c r="KO26" s="210"/>
      <c r="KP26" s="210"/>
      <c r="KQ26" s="210"/>
      <c r="KR26" s="210"/>
      <c r="KS26" s="234"/>
      <c r="KT26" s="210"/>
      <c r="KU26" s="210"/>
      <c r="KV26" s="210"/>
      <c r="KW26" s="210"/>
      <c r="KX26" s="234"/>
      <c r="KY26" s="210"/>
      <c r="KZ26" s="210"/>
      <c r="LA26" s="210"/>
      <c r="LB26" s="210"/>
      <c r="LC26" s="234"/>
      <c r="LD26" s="210"/>
      <c r="LE26" s="210"/>
    </row>
    <row r="27" spans="1:317" ht="21.95" customHeight="1">
      <c r="A27" s="226">
        <v>341000</v>
      </c>
      <c r="B27" s="196" t="s">
        <v>330</v>
      </c>
      <c r="C27" s="202"/>
      <c r="D27" s="202"/>
      <c r="E27" s="234">
        <f t="shared" si="0"/>
        <v>0</v>
      </c>
      <c r="F27" s="202"/>
      <c r="G27" s="234">
        <f t="shared" ref="G27:G32" si="129">-D27+F27</f>
        <v>0</v>
      </c>
      <c r="H27" s="202"/>
      <c r="I27" s="202"/>
      <c r="J27" s="234">
        <f t="shared" si="1"/>
        <v>0</v>
      </c>
      <c r="K27" s="202"/>
      <c r="L27" s="234">
        <f t="shared" ref="L27:L32" si="130">-I27+K27</f>
        <v>0</v>
      </c>
      <c r="M27" s="202"/>
      <c r="N27" s="202"/>
      <c r="O27" s="234">
        <f t="shared" si="2"/>
        <v>0</v>
      </c>
      <c r="P27" s="202"/>
      <c r="Q27" s="234">
        <f t="shared" ref="Q27:Q32" si="131">-N27+P27</f>
        <v>0</v>
      </c>
      <c r="R27" s="202"/>
      <c r="S27" s="202"/>
      <c r="T27" s="234">
        <f t="shared" si="3"/>
        <v>0</v>
      </c>
      <c r="U27" s="202"/>
      <c r="V27" s="234">
        <f t="shared" ref="V27:V32" si="132">-S27+U27</f>
        <v>0</v>
      </c>
      <c r="W27" s="202"/>
      <c r="X27" s="202"/>
      <c r="Y27" s="234">
        <f t="shared" si="4"/>
        <v>0</v>
      </c>
      <c r="Z27" s="202"/>
      <c r="AA27" s="234">
        <f t="shared" ref="AA27:AA32" si="133">-X27+Z27</f>
        <v>0</v>
      </c>
      <c r="AB27" s="202"/>
      <c r="AC27" s="202"/>
      <c r="AD27" s="234">
        <f t="shared" si="5"/>
        <v>0</v>
      </c>
      <c r="AE27" s="202"/>
      <c r="AF27" s="234">
        <f t="shared" ref="AF27:AF32" si="134">-AC27+AE27</f>
        <v>0</v>
      </c>
      <c r="AG27" s="202"/>
      <c r="AH27" s="202"/>
      <c r="AI27" s="234">
        <f t="shared" si="6"/>
        <v>0</v>
      </c>
      <c r="AJ27" s="202"/>
      <c r="AK27" s="234">
        <f t="shared" ref="AK27:AK32" si="135">-AH27+AJ27</f>
        <v>0</v>
      </c>
      <c r="AL27" s="202"/>
      <c r="AM27" s="202"/>
      <c r="AN27" s="234">
        <f t="shared" si="7"/>
        <v>0</v>
      </c>
      <c r="AO27" s="202"/>
      <c r="AP27" s="234">
        <f t="shared" ref="AP27:AP32" si="136">-AM27+AO27</f>
        <v>0</v>
      </c>
      <c r="AQ27" s="202"/>
      <c r="AR27" s="202"/>
      <c r="AS27" s="234">
        <f t="shared" si="8"/>
        <v>0</v>
      </c>
      <c r="AT27" s="202"/>
      <c r="AU27" s="234">
        <f t="shared" ref="AU27:AU32" si="137">-AR27+AT27</f>
        <v>0</v>
      </c>
      <c r="AV27" s="202"/>
      <c r="AW27" s="202"/>
      <c r="AX27" s="234">
        <f t="shared" si="9"/>
        <v>0</v>
      </c>
      <c r="AY27" s="202"/>
      <c r="AZ27" s="234">
        <f t="shared" ref="AZ27:AZ32" si="138">-AW27+AY27</f>
        <v>0</v>
      </c>
      <c r="BA27" s="202"/>
      <c r="BB27" s="202"/>
      <c r="BC27" s="234">
        <f t="shared" si="10"/>
        <v>0</v>
      </c>
      <c r="BD27" s="202"/>
      <c r="BE27" s="234">
        <f t="shared" ref="BE27:BE32" si="139">-BB27+BD27</f>
        <v>0</v>
      </c>
      <c r="BF27" s="202"/>
      <c r="BG27" s="202"/>
      <c r="BH27" s="234">
        <f t="shared" si="11"/>
        <v>0</v>
      </c>
      <c r="BI27" s="202"/>
      <c r="BJ27" s="234">
        <f t="shared" ref="BJ27:BJ32" si="140">-BG27+BI27</f>
        <v>0</v>
      </c>
      <c r="BK27" s="202"/>
      <c r="BL27" s="202"/>
      <c r="BM27" s="234">
        <f t="shared" si="12"/>
        <v>0</v>
      </c>
      <c r="BN27" s="202"/>
      <c r="BO27" s="234">
        <f t="shared" ref="BO27:BO32" si="141">-BL27+BN27</f>
        <v>0</v>
      </c>
      <c r="BP27" s="202"/>
      <c r="BQ27" s="202"/>
      <c r="BR27" s="234">
        <f t="shared" si="13"/>
        <v>0</v>
      </c>
      <c r="BS27" s="202"/>
      <c r="BT27" s="234">
        <f t="shared" ref="BT27:BT32" si="142">-BQ27+BS27</f>
        <v>0</v>
      </c>
      <c r="BU27" s="202"/>
      <c r="BV27" s="202"/>
      <c r="BW27" s="234">
        <f t="shared" si="14"/>
        <v>0</v>
      </c>
      <c r="BX27" s="202"/>
      <c r="BY27" s="234">
        <f t="shared" ref="BY27:BY32" si="143">-BV27+BX27</f>
        <v>0</v>
      </c>
      <c r="BZ27" s="202"/>
      <c r="CA27" s="202"/>
      <c r="CB27" s="234">
        <f t="shared" si="15"/>
        <v>0</v>
      </c>
      <c r="CC27" s="202"/>
      <c r="CD27" s="234">
        <f t="shared" ref="CD27:CD32" si="144">-CA27+CC27</f>
        <v>0</v>
      </c>
      <c r="CE27" s="202"/>
      <c r="CF27" s="202"/>
      <c r="CG27" s="234">
        <f t="shared" si="16"/>
        <v>0</v>
      </c>
      <c r="CH27" s="202"/>
      <c r="CI27" s="234">
        <f t="shared" ref="CI27:CI32" si="145">-CF27+CH27</f>
        <v>0</v>
      </c>
      <c r="CJ27" s="202"/>
      <c r="CK27" s="202"/>
      <c r="CL27" s="234">
        <f t="shared" si="17"/>
        <v>0</v>
      </c>
      <c r="CM27" s="202"/>
      <c r="CN27" s="234">
        <f t="shared" ref="CN27:CN32" si="146">-CK27+CM27</f>
        <v>0</v>
      </c>
      <c r="CO27" s="202"/>
      <c r="CP27" s="202"/>
      <c r="CQ27" s="234">
        <f t="shared" si="18"/>
        <v>0</v>
      </c>
      <c r="CR27" s="202"/>
      <c r="CS27" s="234">
        <f t="shared" ref="CS27:CS32" si="147">-CP27+CR27</f>
        <v>0</v>
      </c>
      <c r="CT27" s="202"/>
      <c r="CU27" s="202"/>
      <c r="CV27" s="234">
        <f t="shared" si="19"/>
        <v>0</v>
      </c>
      <c r="CW27" s="202"/>
      <c r="CX27" s="234">
        <f t="shared" ref="CX27:CX32" si="148">-CU27+CW27</f>
        <v>0</v>
      </c>
      <c r="CY27" s="202"/>
      <c r="CZ27" s="202"/>
      <c r="DA27" s="234">
        <f t="shared" si="20"/>
        <v>0</v>
      </c>
      <c r="DB27" s="202"/>
      <c r="DC27" s="234">
        <f t="shared" ref="DC27:DC32" si="149">-CZ27+DB27</f>
        <v>0</v>
      </c>
      <c r="DD27" s="202"/>
      <c r="DE27" s="202"/>
      <c r="DF27" s="234">
        <f t="shared" si="21"/>
        <v>0</v>
      </c>
      <c r="DG27" s="202"/>
      <c r="DH27" s="234">
        <f t="shared" ref="DH27:DH32" si="150">-DE27+DG27</f>
        <v>0</v>
      </c>
      <c r="DI27" s="202"/>
      <c r="DJ27" s="202"/>
      <c r="DK27" s="234">
        <f t="shared" si="22"/>
        <v>0</v>
      </c>
      <c r="DL27" s="202"/>
      <c r="DM27" s="234">
        <f t="shared" ref="DM27:DM32" si="151">-DJ27+DL27</f>
        <v>0</v>
      </c>
      <c r="DN27" s="202"/>
      <c r="DO27" s="202"/>
      <c r="DP27" s="234">
        <f t="shared" si="23"/>
        <v>0</v>
      </c>
      <c r="DQ27" s="202"/>
      <c r="DR27" s="234">
        <f t="shared" ref="DR27:DR32" si="152">-DO27+DQ27</f>
        <v>0</v>
      </c>
      <c r="DS27" s="202"/>
      <c r="DT27" s="202"/>
      <c r="DU27" s="234">
        <f t="shared" si="24"/>
        <v>0</v>
      </c>
      <c r="DV27" s="202"/>
      <c r="DW27" s="234">
        <f t="shared" ref="DW27:DW32" si="153">-DT27+DV27</f>
        <v>0</v>
      </c>
      <c r="DX27" s="202"/>
      <c r="DY27" s="202"/>
      <c r="DZ27" s="234">
        <f t="shared" si="25"/>
        <v>0</v>
      </c>
      <c r="EA27" s="202"/>
      <c r="EB27" s="234">
        <f t="shared" ref="EB27:EB32" si="154">-DY27+EA27</f>
        <v>0</v>
      </c>
      <c r="EC27" s="202"/>
      <c r="ED27" s="202"/>
      <c r="EE27" s="234">
        <f t="shared" si="26"/>
        <v>0</v>
      </c>
      <c r="EF27" s="202"/>
      <c r="EG27" s="234">
        <f t="shared" ref="EG27:EG32" si="155">-ED27+EF27</f>
        <v>0</v>
      </c>
      <c r="EH27" s="202"/>
      <c r="EI27" s="202"/>
      <c r="EJ27" s="234">
        <f t="shared" si="27"/>
        <v>0</v>
      </c>
      <c r="EK27" s="202"/>
      <c r="EL27" s="234">
        <f t="shared" ref="EL27:EL32" si="156">-EI27+EK27</f>
        <v>0</v>
      </c>
      <c r="EM27" s="202"/>
      <c r="EN27" s="202"/>
      <c r="EO27" s="234">
        <f t="shared" si="28"/>
        <v>0</v>
      </c>
      <c r="EP27" s="202"/>
      <c r="EQ27" s="234">
        <f t="shared" ref="EQ27:EQ32" si="157">-EN27+EP27</f>
        <v>0</v>
      </c>
      <c r="ER27" s="202"/>
      <c r="ES27" s="202"/>
      <c r="ET27" s="234">
        <f t="shared" si="29"/>
        <v>0</v>
      </c>
      <c r="EU27" s="202"/>
      <c r="EV27" s="234">
        <f t="shared" ref="EV27:EV32" si="158">-ES27+EU27</f>
        <v>0</v>
      </c>
      <c r="EW27" s="202"/>
      <c r="EX27" s="202"/>
      <c r="EY27" s="234">
        <f t="shared" si="30"/>
        <v>0</v>
      </c>
      <c r="EZ27" s="202"/>
      <c r="FA27" s="234">
        <f t="shared" ref="FA27:FA32" si="159">-EX27+EZ27</f>
        <v>0</v>
      </c>
      <c r="FB27" s="202"/>
      <c r="FC27" s="202"/>
      <c r="FD27" s="234">
        <f t="shared" si="31"/>
        <v>0</v>
      </c>
      <c r="FE27" s="202"/>
      <c r="FF27" s="234">
        <f t="shared" ref="FF27:FF32" si="160">-FC27+FE27</f>
        <v>0</v>
      </c>
      <c r="FG27" s="202"/>
      <c r="FH27" s="202"/>
      <c r="FI27" s="234">
        <f t="shared" si="32"/>
        <v>0</v>
      </c>
      <c r="FJ27" s="202"/>
      <c r="FK27" s="234">
        <f t="shared" ref="FK27:FK32" si="161">-FH27+FJ27</f>
        <v>0</v>
      </c>
      <c r="FL27" s="202"/>
      <c r="FM27" s="202"/>
      <c r="FN27" s="234">
        <f t="shared" si="33"/>
        <v>0</v>
      </c>
      <c r="FO27" s="202"/>
      <c r="FP27" s="234">
        <f t="shared" ref="FP27:FP32" si="162">-FM27+FO27</f>
        <v>0</v>
      </c>
      <c r="FQ27" s="202"/>
      <c r="FR27" s="202"/>
      <c r="FS27" s="234">
        <f t="shared" si="34"/>
        <v>0</v>
      </c>
      <c r="FT27" s="202"/>
      <c r="FU27" s="234">
        <f t="shared" ref="FU27:FU32" si="163">-FR27+FT27</f>
        <v>0</v>
      </c>
      <c r="FV27" s="202"/>
      <c r="FW27" s="202"/>
      <c r="FX27" s="234">
        <f t="shared" si="35"/>
        <v>0</v>
      </c>
      <c r="FY27" s="202"/>
      <c r="FZ27" s="234">
        <f t="shared" ref="FZ27:FZ32" si="164">-FW27+FY27</f>
        <v>0</v>
      </c>
      <c r="GA27" s="202"/>
      <c r="GB27" s="202"/>
      <c r="GC27" s="234">
        <f t="shared" si="36"/>
        <v>0</v>
      </c>
      <c r="GD27" s="202"/>
      <c r="GE27" s="234">
        <f t="shared" ref="GE27:GE32" si="165">-GB27+GD27</f>
        <v>0</v>
      </c>
      <c r="GF27" s="202"/>
      <c r="GG27" s="202"/>
      <c r="GH27" s="234">
        <f t="shared" si="37"/>
        <v>0</v>
      </c>
      <c r="GI27" s="202"/>
      <c r="GJ27" s="234">
        <f t="shared" ref="GJ27:GJ32" si="166">-GG27+GI27</f>
        <v>0</v>
      </c>
      <c r="GK27" s="202"/>
      <c r="GL27" s="202"/>
      <c r="GM27" s="234">
        <f t="shared" si="38"/>
        <v>0</v>
      </c>
      <c r="GN27" s="202"/>
      <c r="GO27" s="234">
        <f t="shared" ref="GO27:GO32" si="167">-GL27+GN27</f>
        <v>0</v>
      </c>
      <c r="GP27" s="202"/>
      <c r="GQ27" s="202"/>
      <c r="GR27" s="234">
        <f t="shared" si="39"/>
        <v>0</v>
      </c>
      <c r="GS27" s="202"/>
      <c r="GT27" s="234">
        <f t="shared" ref="GT27:GT32" si="168">-GQ27+GS27</f>
        <v>0</v>
      </c>
      <c r="GU27" s="202"/>
      <c r="GV27" s="202"/>
      <c r="GW27" s="234">
        <f t="shared" si="40"/>
        <v>0</v>
      </c>
      <c r="GX27" s="202"/>
      <c r="GY27" s="234">
        <f t="shared" ref="GY27:GY32" si="169">-GV27+GX27</f>
        <v>0</v>
      </c>
      <c r="GZ27" s="202"/>
      <c r="HA27" s="202"/>
      <c r="HB27" s="234">
        <f t="shared" si="41"/>
        <v>0</v>
      </c>
      <c r="HC27" s="202"/>
      <c r="HD27" s="234">
        <f t="shared" ref="HD27:HD32" si="170">-HA27+HC27</f>
        <v>0</v>
      </c>
      <c r="HE27" s="202"/>
      <c r="HF27" s="202"/>
      <c r="HG27" s="234">
        <f t="shared" si="42"/>
        <v>0</v>
      </c>
      <c r="HH27" s="202"/>
      <c r="HI27" s="234">
        <f t="shared" ref="HI27:HI32" si="171">-HF27+HH27</f>
        <v>0</v>
      </c>
      <c r="HJ27" s="202"/>
      <c r="HK27" s="202"/>
      <c r="HL27" s="234">
        <f t="shared" si="43"/>
        <v>0</v>
      </c>
      <c r="HM27" s="202"/>
      <c r="HN27" s="234">
        <f t="shared" ref="HN27:HN32" si="172">-HK27+HM27</f>
        <v>0</v>
      </c>
      <c r="HO27" s="202"/>
      <c r="HP27" s="202"/>
      <c r="HQ27" s="234">
        <f t="shared" si="44"/>
        <v>0</v>
      </c>
      <c r="HR27" s="202"/>
      <c r="HS27" s="234">
        <f t="shared" ref="HS27:HS32" si="173">-HP27+HR27</f>
        <v>0</v>
      </c>
      <c r="HT27" s="202"/>
      <c r="HU27" s="202"/>
      <c r="HV27" s="234">
        <f t="shared" si="45"/>
        <v>0</v>
      </c>
      <c r="HW27" s="202"/>
      <c r="HX27" s="234">
        <f t="shared" ref="HX27:HX32" si="174">-HU27+HW27</f>
        <v>0</v>
      </c>
      <c r="HY27" s="202"/>
      <c r="HZ27" s="202"/>
      <c r="IA27" s="234">
        <f t="shared" si="46"/>
        <v>0</v>
      </c>
      <c r="IB27" s="202"/>
      <c r="IC27" s="234">
        <f t="shared" ref="IC27:IC32" si="175">-HZ27+IB27</f>
        <v>0</v>
      </c>
      <c r="ID27" s="202"/>
      <c r="IE27" s="202"/>
      <c r="IF27" s="234">
        <f t="shared" si="47"/>
        <v>0</v>
      </c>
      <c r="IG27" s="202"/>
      <c r="IH27" s="234">
        <f t="shared" ref="IH27:IH32" si="176">-IE27+IG27</f>
        <v>0</v>
      </c>
      <c r="II27" s="202"/>
      <c r="IJ27" s="202"/>
      <c r="IK27" s="234">
        <f t="shared" si="48"/>
        <v>0</v>
      </c>
      <c r="IL27" s="202"/>
      <c r="IM27" s="234">
        <f t="shared" ref="IM27:IM32" si="177">-IJ27+IL27</f>
        <v>0</v>
      </c>
      <c r="IN27" s="202"/>
      <c r="IO27" s="202"/>
      <c r="IP27" s="234">
        <f t="shared" si="49"/>
        <v>0</v>
      </c>
      <c r="IQ27" s="202"/>
      <c r="IR27" s="234">
        <f t="shared" ref="IR27:IR32" si="178">-IO27+IQ27</f>
        <v>0</v>
      </c>
      <c r="IS27" s="202"/>
      <c r="IT27" s="202"/>
      <c r="IU27" s="234">
        <f t="shared" si="50"/>
        <v>0</v>
      </c>
      <c r="IV27" s="202"/>
      <c r="IW27" s="234">
        <f t="shared" ref="IW27:IW32" si="179">-IT27+IV27</f>
        <v>0</v>
      </c>
      <c r="IX27" s="202"/>
      <c r="IY27" s="202"/>
      <c r="IZ27" s="234">
        <f t="shared" si="51"/>
        <v>0</v>
      </c>
      <c r="JA27" s="202"/>
      <c r="JB27" s="234">
        <f t="shared" ref="JB27:JB32" si="180">-IY27+JA27</f>
        <v>0</v>
      </c>
      <c r="JC27" s="202"/>
      <c r="JD27" s="202"/>
      <c r="JE27" s="234">
        <f t="shared" si="52"/>
        <v>0</v>
      </c>
      <c r="JF27" s="202"/>
      <c r="JG27" s="234">
        <f t="shared" ref="JG27:JG32" si="181">-JD27+JF27</f>
        <v>0</v>
      </c>
      <c r="JH27" s="202"/>
      <c r="JI27" s="202"/>
      <c r="JJ27" s="234">
        <f t="shared" si="53"/>
        <v>0</v>
      </c>
      <c r="JK27" s="202"/>
      <c r="JL27" s="234">
        <f t="shared" ref="JL27:JL32" si="182">-JI27+JK27</f>
        <v>0</v>
      </c>
      <c r="JM27" s="202"/>
      <c r="JN27" s="202"/>
      <c r="JO27" s="234">
        <f t="shared" si="54"/>
        <v>0</v>
      </c>
      <c r="JP27" s="202"/>
      <c r="JQ27" s="234">
        <f t="shared" ref="JQ27:JQ32" si="183">-JN27+JP27</f>
        <v>0</v>
      </c>
      <c r="JR27" s="202"/>
      <c r="JS27" s="202"/>
      <c r="JT27" s="234">
        <f t="shared" si="55"/>
        <v>0</v>
      </c>
      <c r="JU27" s="202"/>
      <c r="JV27" s="234">
        <f t="shared" ref="JV27:JV32" si="184">-JS27+JU27</f>
        <v>0</v>
      </c>
      <c r="JW27" s="202"/>
      <c r="JX27" s="202"/>
      <c r="JY27" s="234">
        <f t="shared" si="56"/>
        <v>0</v>
      </c>
      <c r="JZ27" s="202"/>
      <c r="KA27" s="234">
        <f t="shared" ref="KA27:KA32" si="185">-JX27+JZ27</f>
        <v>0</v>
      </c>
      <c r="KB27" s="202"/>
      <c r="KC27" s="202"/>
      <c r="KD27" s="234">
        <f t="shared" si="57"/>
        <v>0</v>
      </c>
      <c r="KE27" s="202"/>
      <c r="KF27" s="234">
        <f t="shared" ref="KF27:KF32" si="186">-KC27+KE27</f>
        <v>0</v>
      </c>
      <c r="KG27" s="202"/>
      <c r="KH27" s="202"/>
      <c r="KI27" s="234">
        <f t="shared" si="58"/>
        <v>0</v>
      </c>
      <c r="KJ27" s="202"/>
      <c r="KK27" s="234">
        <f t="shared" ref="KK27:KK32" si="187">-KH27+KJ27</f>
        <v>0</v>
      </c>
      <c r="KL27" s="202"/>
      <c r="KM27" s="202"/>
      <c r="KN27" s="234">
        <f t="shared" si="59"/>
        <v>0</v>
      </c>
      <c r="KO27" s="202"/>
      <c r="KP27" s="234">
        <f t="shared" ref="KP27:KP32" si="188">-KM27+KO27</f>
        <v>0</v>
      </c>
      <c r="KQ27" s="202"/>
      <c r="KR27" s="202"/>
      <c r="KS27" s="234">
        <f t="shared" si="60"/>
        <v>0</v>
      </c>
      <c r="KT27" s="202"/>
      <c r="KU27" s="234">
        <f t="shared" ref="KU27:KU32" si="189">-KR27+KT27</f>
        <v>0</v>
      </c>
      <c r="KV27" s="202"/>
      <c r="KW27" s="202"/>
      <c r="KX27" s="234">
        <f t="shared" si="61"/>
        <v>0</v>
      </c>
      <c r="KY27" s="202"/>
      <c r="KZ27" s="234">
        <f t="shared" ref="KZ27:KZ32" si="190">-KW27+KY27</f>
        <v>0</v>
      </c>
      <c r="LA27" s="210">
        <f t="shared" ref="LA27:LA32" si="191">+C27+H27+M27+R27+W27+AB27+AG27+AL27+AQ27+AV27+BA27+BF27+BK27+BP27+BU27+BZ27+CE27+CJ27+CO27+CT27+CY27+DD27+DI27+DN27+DS27+DX27+EC27+EH27+EM27+ER27+EW27+FB27+FG27+FL27+FQ27+FV27+GA27+GF27+GK27+GP27+GU27+GZ27+HE27+HJ27+HO27+HT27+HY27+ID27+II27+IN27+IS27+IX27+JC27+JH27+JM27+JR27+JW27+KB27+KG27+KL27+KQ27+KV27</f>
        <v>0</v>
      </c>
      <c r="LB27" s="210">
        <f t="shared" ref="LB27:LB32" si="192">+D27+I27+N27+S27+X27+AC27+AH27+AM27+AR27+AW27+BB27+BG27+BL27+BQ27+BV27+CA27+CF27+CK27+CP27+CU27+CZ27+DE27+DJ27+DO27+DT27+DY27+ED27+EI27+EN27+ES27+EX27+FC27+FH27+FM27+FR27+FW27+GB27+GG27+GL27+GQ27+GV27+HA27+HF27+HK27+HP27+HU27+HZ27+IE27+IJ27+IO27+IT27+IY27+JD27+JI27+JN27+JS27+JX27+KC27+KH27+KM27+KR27+KW27</f>
        <v>0</v>
      </c>
      <c r="LC27" s="234">
        <f t="shared" si="62"/>
        <v>0</v>
      </c>
      <c r="LD27" s="210">
        <f t="shared" ref="LD27:LD32" si="193">+F27+K27+P27+U27+Z27+AE27+AJ27+AO27+AT27+AY27+BD27+BI27+BN27+BS27+BX27+CC27+CH27+CM27+CR27+CW27+DB27+DG27+DL27+DQ27+DV27+EA27+EF27+EK27+EP27+EU27+EZ27+FE27+FJ27+FO27+FT27+FY27+GD27+GI27+GN27+GS27+GX27+HC27+HH27+HM27+HR27+HW27+IB27+IG27+IL27+IQ27+IV27+JA27+JF27+JK27+JP27+JU27+JZ27+KE27+KJ27+KO27+KT27+KY27</f>
        <v>0</v>
      </c>
      <c r="LE27" s="234">
        <f t="shared" ref="LE27:LE32" si="194">-LB27+LD27</f>
        <v>0</v>
      </c>
    </row>
    <row r="28" spans="1:317" ht="21.95" customHeight="1">
      <c r="A28" s="226">
        <v>342000</v>
      </c>
      <c r="B28" s="196" t="s">
        <v>164</v>
      </c>
      <c r="C28" s="202"/>
      <c r="D28" s="202"/>
      <c r="E28" s="234">
        <f t="shared" si="0"/>
        <v>0</v>
      </c>
      <c r="F28" s="202"/>
      <c r="G28" s="234">
        <f t="shared" si="129"/>
        <v>0</v>
      </c>
      <c r="H28" s="202"/>
      <c r="I28" s="202"/>
      <c r="J28" s="234">
        <f t="shared" si="1"/>
        <v>0</v>
      </c>
      <c r="K28" s="202"/>
      <c r="L28" s="234">
        <f t="shared" si="130"/>
        <v>0</v>
      </c>
      <c r="M28" s="202"/>
      <c r="N28" s="202"/>
      <c r="O28" s="234">
        <f t="shared" si="2"/>
        <v>0</v>
      </c>
      <c r="P28" s="202"/>
      <c r="Q28" s="234">
        <f t="shared" si="131"/>
        <v>0</v>
      </c>
      <c r="R28" s="202"/>
      <c r="S28" s="202"/>
      <c r="T28" s="234">
        <f t="shared" si="3"/>
        <v>0</v>
      </c>
      <c r="U28" s="202"/>
      <c r="V28" s="234">
        <f t="shared" si="132"/>
        <v>0</v>
      </c>
      <c r="W28" s="202"/>
      <c r="X28" s="202"/>
      <c r="Y28" s="234">
        <f t="shared" si="4"/>
        <v>0</v>
      </c>
      <c r="Z28" s="202"/>
      <c r="AA28" s="234">
        <f t="shared" si="133"/>
        <v>0</v>
      </c>
      <c r="AB28" s="202"/>
      <c r="AC28" s="202"/>
      <c r="AD28" s="234">
        <f t="shared" si="5"/>
        <v>0</v>
      </c>
      <c r="AE28" s="202"/>
      <c r="AF28" s="234">
        <f t="shared" si="134"/>
        <v>0</v>
      </c>
      <c r="AG28" s="202"/>
      <c r="AH28" s="202"/>
      <c r="AI28" s="234">
        <f t="shared" si="6"/>
        <v>0</v>
      </c>
      <c r="AJ28" s="202"/>
      <c r="AK28" s="234">
        <f t="shared" si="135"/>
        <v>0</v>
      </c>
      <c r="AL28" s="202"/>
      <c r="AM28" s="202"/>
      <c r="AN28" s="234">
        <f t="shared" si="7"/>
        <v>0</v>
      </c>
      <c r="AO28" s="202"/>
      <c r="AP28" s="234">
        <f t="shared" si="136"/>
        <v>0</v>
      </c>
      <c r="AQ28" s="202"/>
      <c r="AR28" s="202"/>
      <c r="AS28" s="234">
        <f t="shared" si="8"/>
        <v>0</v>
      </c>
      <c r="AT28" s="202"/>
      <c r="AU28" s="234">
        <f t="shared" si="137"/>
        <v>0</v>
      </c>
      <c r="AV28" s="202"/>
      <c r="AW28" s="202"/>
      <c r="AX28" s="234">
        <f t="shared" si="9"/>
        <v>0</v>
      </c>
      <c r="AY28" s="202"/>
      <c r="AZ28" s="234">
        <f t="shared" si="138"/>
        <v>0</v>
      </c>
      <c r="BA28" s="202"/>
      <c r="BB28" s="202"/>
      <c r="BC28" s="234">
        <f t="shared" si="10"/>
        <v>0</v>
      </c>
      <c r="BD28" s="202"/>
      <c r="BE28" s="234">
        <f t="shared" si="139"/>
        <v>0</v>
      </c>
      <c r="BF28" s="202"/>
      <c r="BG28" s="202"/>
      <c r="BH28" s="234">
        <f t="shared" si="11"/>
        <v>0</v>
      </c>
      <c r="BI28" s="202"/>
      <c r="BJ28" s="234">
        <f t="shared" si="140"/>
        <v>0</v>
      </c>
      <c r="BK28" s="202"/>
      <c r="BL28" s="202"/>
      <c r="BM28" s="234">
        <f t="shared" si="12"/>
        <v>0</v>
      </c>
      <c r="BN28" s="202"/>
      <c r="BO28" s="234">
        <f t="shared" si="141"/>
        <v>0</v>
      </c>
      <c r="BP28" s="202"/>
      <c r="BQ28" s="202"/>
      <c r="BR28" s="234">
        <f t="shared" si="13"/>
        <v>0</v>
      </c>
      <c r="BS28" s="202"/>
      <c r="BT28" s="234">
        <f t="shared" si="142"/>
        <v>0</v>
      </c>
      <c r="BU28" s="202"/>
      <c r="BV28" s="202"/>
      <c r="BW28" s="234">
        <f t="shared" si="14"/>
        <v>0</v>
      </c>
      <c r="BX28" s="202"/>
      <c r="BY28" s="234">
        <f t="shared" si="143"/>
        <v>0</v>
      </c>
      <c r="BZ28" s="202"/>
      <c r="CA28" s="202"/>
      <c r="CB28" s="234">
        <f t="shared" si="15"/>
        <v>0</v>
      </c>
      <c r="CC28" s="202"/>
      <c r="CD28" s="234">
        <f t="shared" si="144"/>
        <v>0</v>
      </c>
      <c r="CE28" s="202"/>
      <c r="CF28" s="202"/>
      <c r="CG28" s="234">
        <f t="shared" si="16"/>
        <v>0</v>
      </c>
      <c r="CH28" s="202"/>
      <c r="CI28" s="234">
        <f t="shared" si="145"/>
        <v>0</v>
      </c>
      <c r="CJ28" s="202"/>
      <c r="CK28" s="202"/>
      <c r="CL28" s="234">
        <f t="shared" si="17"/>
        <v>0</v>
      </c>
      <c r="CM28" s="202"/>
      <c r="CN28" s="234">
        <f t="shared" si="146"/>
        <v>0</v>
      </c>
      <c r="CO28" s="202"/>
      <c r="CP28" s="202"/>
      <c r="CQ28" s="234">
        <f t="shared" si="18"/>
        <v>0</v>
      </c>
      <c r="CR28" s="202"/>
      <c r="CS28" s="234">
        <f t="shared" si="147"/>
        <v>0</v>
      </c>
      <c r="CT28" s="202"/>
      <c r="CU28" s="202"/>
      <c r="CV28" s="234">
        <f t="shared" si="19"/>
        <v>0</v>
      </c>
      <c r="CW28" s="202"/>
      <c r="CX28" s="234">
        <f t="shared" si="148"/>
        <v>0</v>
      </c>
      <c r="CY28" s="202"/>
      <c r="CZ28" s="202"/>
      <c r="DA28" s="234">
        <f t="shared" si="20"/>
        <v>0</v>
      </c>
      <c r="DB28" s="202"/>
      <c r="DC28" s="234">
        <f t="shared" si="149"/>
        <v>0</v>
      </c>
      <c r="DD28" s="202"/>
      <c r="DE28" s="202"/>
      <c r="DF28" s="234">
        <f t="shared" si="21"/>
        <v>0</v>
      </c>
      <c r="DG28" s="202"/>
      <c r="DH28" s="234">
        <f t="shared" si="150"/>
        <v>0</v>
      </c>
      <c r="DI28" s="202"/>
      <c r="DJ28" s="202"/>
      <c r="DK28" s="234">
        <f t="shared" si="22"/>
        <v>0</v>
      </c>
      <c r="DL28" s="202"/>
      <c r="DM28" s="234">
        <f t="shared" si="151"/>
        <v>0</v>
      </c>
      <c r="DN28" s="202"/>
      <c r="DO28" s="202"/>
      <c r="DP28" s="234">
        <f t="shared" si="23"/>
        <v>0</v>
      </c>
      <c r="DQ28" s="202"/>
      <c r="DR28" s="234">
        <f t="shared" si="152"/>
        <v>0</v>
      </c>
      <c r="DS28" s="202"/>
      <c r="DT28" s="202"/>
      <c r="DU28" s="234">
        <f t="shared" si="24"/>
        <v>0</v>
      </c>
      <c r="DV28" s="202"/>
      <c r="DW28" s="234">
        <f t="shared" si="153"/>
        <v>0</v>
      </c>
      <c r="DX28" s="202"/>
      <c r="DY28" s="202"/>
      <c r="DZ28" s="234">
        <f t="shared" si="25"/>
        <v>0</v>
      </c>
      <c r="EA28" s="202"/>
      <c r="EB28" s="234">
        <f t="shared" si="154"/>
        <v>0</v>
      </c>
      <c r="EC28" s="202"/>
      <c r="ED28" s="202"/>
      <c r="EE28" s="234">
        <f t="shared" si="26"/>
        <v>0</v>
      </c>
      <c r="EF28" s="202"/>
      <c r="EG28" s="234">
        <f t="shared" si="155"/>
        <v>0</v>
      </c>
      <c r="EH28" s="202"/>
      <c r="EI28" s="202"/>
      <c r="EJ28" s="234">
        <f t="shared" si="27"/>
        <v>0</v>
      </c>
      <c r="EK28" s="202"/>
      <c r="EL28" s="234">
        <f t="shared" si="156"/>
        <v>0</v>
      </c>
      <c r="EM28" s="202"/>
      <c r="EN28" s="202"/>
      <c r="EO28" s="234">
        <f t="shared" si="28"/>
        <v>0</v>
      </c>
      <c r="EP28" s="202"/>
      <c r="EQ28" s="234">
        <f t="shared" si="157"/>
        <v>0</v>
      </c>
      <c r="ER28" s="202"/>
      <c r="ES28" s="202"/>
      <c r="ET28" s="234">
        <f t="shared" si="29"/>
        <v>0</v>
      </c>
      <c r="EU28" s="202"/>
      <c r="EV28" s="234">
        <f t="shared" si="158"/>
        <v>0</v>
      </c>
      <c r="EW28" s="202"/>
      <c r="EX28" s="202"/>
      <c r="EY28" s="234">
        <f t="shared" si="30"/>
        <v>0</v>
      </c>
      <c r="EZ28" s="202"/>
      <c r="FA28" s="234">
        <f t="shared" si="159"/>
        <v>0</v>
      </c>
      <c r="FB28" s="202"/>
      <c r="FC28" s="202"/>
      <c r="FD28" s="234">
        <f t="shared" si="31"/>
        <v>0</v>
      </c>
      <c r="FE28" s="202"/>
      <c r="FF28" s="234">
        <f t="shared" si="160"/>
        <v>0</v>
      </c>
      <c r="FG28" s="202"/>
      <c r="FH28" s="202"/>
      <c r="FI28" s="234">
        <f t="shared" si="32"/>
        <v>0</v>
      </c>
      <c r="FJ28" s="202"/>
      <c r="FK28" s="234">
        <f t="shared" si="161"/>
        <v>0</v>
      </c>
      <c r="FL28" s="202"/>
      <c r="FM28" s="202"/>
      <c r="FN28" s="234">
        <f t="shared" si="33"/>
        <v>0</v>
      </c>
      <c r="FO28" s="202"/>
      <c r="FP28" s="234">
        <f t="shared" si="162"/>
        <v>0</v>
      </c>
      <c r="FQ28" s="202"/>
      <c r="FR28" s="202"/>
      <c r="FS28" s="234">
        <f t="shared" si="34"/>
        <v>0</v>
      </c>
      <c r="FT28" s="202"/>
      <c r="FU28" s="234">
        <f t="shared" si="163"/>
        <v>0</v>
      </c>
      <c r="FV28" s="202"/>
      <c r="FW28" s="202"/>
      <c r="FX28" s="234">
        <f t="shared" si="35"/>
        <v>0</v>
      </c>
      <c r="FY28" s="202"/>
      <c r="FZ28" s="234">
        <f t="shared" si="164"/>
        <v>0</v>
      </c>
      <c r="GA28" s="202"/>
      <c r="GB28" s="202"/>
      <c r="GC28" s="234">
        <f t="shared" si="36"/>
        <v>0</v>
      </c>
      <c r="GD28" s="202"/>
      <c r="GE28" s="234">
        <f t="shared" si="165"/>
        <v>0</v>
      </c>
      <c r="GF28" s="202"/>
      <c r="GG28" s="202"/>
      <c r="GH28" s="234">
        <f t="shared" si="37"/>
        <v>0</v>
      </c>
      <c r="GI28" s="202"/>
      <c r="GJ28" s="234">
        <f t="shared" si="166"/>
        <v>0</v>
      </c>
      <c r="GK28" s="202"/>
      <c r="GL28" s="202"/>
      <c r="GM28" s="234">
        <f t="shared" si="38"/>
        <v>0</v>
      </c>
      <c r="GN28" s="202"/>
      <c r="GO28" s="234">
        <f t="shared" si="167"/>
        <v>0</v>
      </c>
      <c r="GP28" s="202"/>
      <c r="GQ28" s="202"/>
      <c r="GR28" s="234">
        <f t="shared" si="39"/>
        <v>0</v>
      </c>
      <c r="GS28" s="202"/>
      <c r="GT28" s="234">
        <f t="shared" si="168"/>
        <v>0</v>
      </c>
      <c r="GU28" s="202"/>
      <c r="GV28" s="202"/>
      <c r="GW28" s="234">
        <f t="shared" si="40"/>
        <v>0</v>
      </c>
      <c r="GX28" s="202"/>
      <c r="GY28" s="234">
        <f t="shared" si="169"/>
        <v>0</v>
      </c>
      <c r="GZ28" s="202"/>
      <c r="HA28" s="202"/>
      <c r="HB28" s="234">
        <f t="shared" si="41"/>
        <v>0</v>
      </c>
      <c r="HC28" s="202"/>
      <c r="HD28" s="234">
        <f t="shared" si="170"/>
        <v>0</v>
      </c>
      <c r="HE28" s="202"/>
      <c r="HF28" s="202"/>
      <c r="HG28" s="234">
        <f t="shared" si="42"/>
        <v>0</v>
      </c>
      <c r="HH28" s="202"/>
      <c r="HI28" s="234">
        <f t="shared" si="171"/>
        <v>0</v>
      </c>
      <c r="HJ28" s="202"/>
      <c r="HK28" s="202"/>
      <c r="HL28" s="234">
        <f t="shared" si="43"/>
        <v>0</v>
      </c>
      <c r="HM28" s="202"/>
      <c r="HN28" s="234">
        <f t="shared" si="172"/>
        <v>0</v>
      </c>
      <c r="HO28" s="202"/>
      <c r="HP28" s="202"/>
      <c r="HQ28" s="234">
        <f t="shared" si="44"/>
        <v>0</v>
      </c>
      <c r="HR28" s="202"/>
      <c r="HS28" s="234">
        <f t="shared" si="173"/>
        <v>0</v>
      </c>
      <c r="HT28" s="202"/>
      <c r="HU28" s="202"/>
      <c r="HV28" s="234">
        <f t="shared" si="45"/>
        <v>0</v>
      </c>
      <c r="HW28" s="202"/>
      <c r="HX28" s="234">
        <f t="shared" si="174"/>
        <v>0</v>
      </c>
      <c r="HY28" s="202"/>
      <c r="HZ28" s="202"/>
      <c r="IA28" s="234">
        <f t="shared" si="46"/>
        <v>0</v>
      </c>
      <c r="IB28" s="202"/>
      <c r="IC28" s="234">
        <f t="shared" si="175"/>
        <v>0</v>
      </c>
      <c r="ID28" s="202"/>
      <c r="IE28" s="202"/>
      <c r="IF28" s="234">
        <f t="shared" si="47"/>
        <v>0</v>
      </c>
      <c r="IG28" s="202"/>
      <c r="IH28" s="234">
        <f t="shared" si="176"/>
        <v>0</v>
      </c>
      <c r="II28" s="202"/>
      <c r="IJ28" s="202"/>
      <c r="IK28" s="234">
        <f t="shared" si="48"/>
        <v>0</v>
      </c>
      <c r="IL28" s="202"/>
      <c r="IM28" s="234">
        <f t="shared" si="177"/>
        <v>0</v>
      </c>
      <c r="IN28" s="202"/>
      <c r="IO28" s="202"/>
      <c r="IP28" s="234">
        <f t="shared" si="49"/>
        <v>0</v>
      </c>
      <c r="IQ28" s="202"/>
      <c r="IR28" s="234">
        <f t="shared" si="178"/>
        <v>0</v>
      </c>
      <c r="IS28" s="202"/>
      <c r="IT28" s="202"/>
      <c r="IU28" s="234">
        <f t="shared" si="50"/>
        <v>0</v>
      </c>
      <c r="IV28" s="202"/>
      <c r="IW28" s="234">
        <f t="shared" si="179"/>
        <v>0</v>
      </c>
      <c r="IX28" s="202"/>
      <c r="IY28" s="202"/>
      <c r="IZ28" s="234">
        <f t="shared" si="51"/>
        <v>0</v>
      </c>
      <c r="JA28" s="202"/>
      <c r="JB28" s="234">
        <f t="shared" si="180"/>
        <v>0</v>
      </c>
      <c r="JC28" s="202"/>
      <c r="JD28" s="202"/>
      <c r="JE28" s="234">
        <f t="shared" si="52"/>
        <v>0</v>
      </c>
      <c r="JF28" s="202"/>
      <c r="JG28" s="234">
        <f t="shared" si="181"/>
        <v>0</v>
      </c>
      <c r="JH28" s="202"/>
      <c r="JI28" s="202"/>
      <c r="JJ28" s="234">
        <f t="shared" si="53"/>
        <v>0</v>
      </c>
      <c r="JK28" s="202"/>
      <c r="JL28" s="234">
        <f t="shared" si="182"/>
        <v>0</v>
      </c>
      <c r="JM28" s="202"/>
      <c r="JN28" s="202"/>
      <c r="JO28" s="234">
        <f t="shared" si="54"/>
        <v>0</v>
      </c>
      <c r="JP28" s="202"/>
      <c r="JQ28" s="234">
        <f t="shared" si="183"/>
        <v>0</v>
      </c>
      <c r="JR28" s="202"/>
      <c r="JS28" s="202"/>
      <c r="JT28" s="234">
        <f t="shared" si="55"/>
        <v>0</v>
      </c>
      <c r="JU28" s="202"/>
      <c r="JV28" s="234">
        <f t="shared" si="184"/>
        <v>0</v>
      </c>
      <c r="JW28" s="202"/>
      <c r="JX28" s="202"/>
      <c r="JY28" s="234">
        <f t="shared" si="56"/>
        <v>0</v>
      </c>
      <c r="JZ28" s="202"/>
      <c r="KA28" s="234">
        <f t="shared" si="185"/>
        <v>0</v>
      </c>
      <c r="KB28" s="202"/>
      <c r="KC28" s="202"/>
      <c r="KD28" s="234">
        <f t="shared" si="57"/>
        <v>0</v>
      </c>
      <c r="KE28" s="202"/>
      <c r="KF28" s="234">
        <f t="shared" si="186"/>
        <v>0</v>
      </c>
      <c r="KG28" s="202"/>
      <c r="KH28" s="202"/>
      <c r="KI28" s="234">
        <f t="shared" si="58"/>
        <v>0</v>
      </c>
      <c r="KJ28" s="202"/>
      <c r="KK28" s="234">
        <f t="shared" si="187"/>
        <v>0</v>
      </c>
      <c r="KL28" s="202"/>
      <c r="KM28" s="202"/>
      <c r="KN28" s="234">
        <f t="shared" si="59"/>
        <v>0</v>
      </c>
      <c r="KO28" s="202"/>
      <c r="KP28" s="234">
        <f t="shared" si="188"/>
        <v>0</v>
      </c>
      <c r="KQ28" s="202"/>
      <c r="KR28" s="202"/>
      <c r="KS28" s="234">
        <f t="shared" si="60"/>
        <v>0</v>
      </c>
      <c r="KT28" s="202"/>
      <c r="KU28" s="234">
        <f t="shared" si="189"/>
        <v>0</v>
      </c>
      <c r="KV28" s="202"/>
      <c r="KW28" s="202"/>
      <c r="KX28" s="234">
        <f t="shared" si="61"/>
        <v>0</v>
      </c>
      <c r="KY28" s="202"/>
      <c r="KZ28" s="234">
        <f t="shared" si="190"/>
        <v>0</v>
      </c>
      <c r="LA28" s="210">
        <f t="shared" si="191"/>
        <v>0</v>
      </c>
      <c r="LB28" s="210">
        <f t="shared" si="192"/>
        <v>0</v>
      </c>
      <c r="LC28" s="234">
        <f t="shared" si="62"/>
        <v>0</v>
      </c>
      <c r="LD28" s="210">
        <f t="shared" si="193"/>
        <v>0</v>
      </c>
      <c r="LE28" s="234">
        <f t="shared" si="194"/>
        <v>0</v>
      </c>
    </row>
    <row r="29" spans="1:317" ht="21.95" customHeight="1">
      <c r="A29" s="226">
        <v>343000</v>
      </c>
      <c r="B29" s="196" t="s">
        <v>165</v>
      </c>
      <c r="C29" s="202"/>
      <c r="D29" s="202"/>
      <c r="E29" s="234">
        <f t="shared" si="0"/>
        <v>0</v>
      </c>
      <c r="F29" s="202"/>
      <c r="G29" s="234">
        <f t="shared" si="129"/>
        <v>0</v>
      </c>
      <c r="H29" s="202"/>
      <c r="I29" s="202"/>
      <c r="J29" s="234">
        <f t="shared" si="1"/>
        <v>0</v>
      </c>
      <c r="K29" s="202"/>
      <c r="L29" s="234">
        <f t="shared" si="130"/>
        <v>0</v>
      </c>
      <c r="M29" s="202"/>
      <c r="N29" s="202"/>
      <c r="O29" s="234">
        <f t="shared" si="2"/>
        <v>0</v>
      </c>
      <c r="P29" s="202"/>
      <c r="Q29" s="234">
        <f t="shared" si="131"/>
        <v>0</v>
      </c>
      <c r="R29" s="202"/>
      <c r="S29" s="202"/>
      <c r="T29" s="234">
        <f t="shared" si="3"/>
        <v>0</v>
      </c>
      <c r="U29" s="202"/>
      <c r="V29" s="234">
        <f t="shared" si="132"/>
        <v>0</v>
      </c>
      <c r="W29" s="202"/>
      <c r="X29" s="202"/>
      <c r="Y29" s="234">
        <f t="shared" si="4"/>
        <v>0</v>
      </c>
      <c r="Z29" s="202"/>
      <c r="AA29" s="234">
        <f t="shared" si="133"/>
        <v>0</v>
      </c>
      <c r="AB29" s="202"/>
      <c r="AC29" s="202"/>
      <c r="AD29" s="234">
        <f t="shared" si="5"/>
        <v>0</v>
      </c>
      <c r="AE29" s="202"/>
      <c r="AF29" s="234">
        <f t="shared" si="134"/>
        <v>0</v>
      </c>
      <c r="AG29" s="202"/>
      <c r="AH29" s="202"/>
      <c r="AI29" s="234">
        <f t="shared" si="6"/>
        <v>0</v>
      </c>
      <c r="AJ29" s="202"/>
      <c r="AK29" s="234">
        <f t="shared" si="135"/>
        <v>0</v>
      </c>
      <c r="AL29" s="202"/>
      <c r="AM29" s="202"/>
      <c r="AN29" s="234">
        <f t="shared" si="7"/>
        <v>0</v>
      </c>
      <c r="AO29" s="202"/>
      <c r="AP29" s="234">
        <f t="shared" si="136"/>
        <v>0</v>
      </c>
      <c r="AQ29" s="202"/>
      <c r="AR29" s="202"/>
      <c r="AS29" s="234">
        <f t="shared" si="8"/>
        <v>0</v>
      </c>
      <c r="AT29" s="202"/>
      <c r="AU29" s="234">
        <f t="shared" si="137"/>
        <v>0</v>
      </c>
      <c r="AV29" s="202"/>
      <c r="AW29" s="202"/>
      <c r="AX29" s="234">
        <f t="shared" si="9"/>
        <v>0</v>
      </c>
      <c r="AY29" s="202"/>
      <c r="AZ29" s="234">
        <f t="shared" si="138"/>
        <v>0</v>
      </c>
      <c r="BA29" s="202"/>
      <c r="BB29" s="202"/>
      <c r="BC29" s="234">
        <f t="shared" si="10"/>
        <v>0</v>
      </c>
      <c r="BD29" s="202"/>
      <c r="BE29" s="234">
        <f t="shared" si="139"/>
        <v>0</v>
      </c>
      <c r="BF29" s="202"/>
      <c r="BG29" s="202"/>
      <c r="BH29" s="234">
        <f t="shared" si="11"/>
        <v>0</v>
      </c>
      <c r="BI29" s="202"/>
      <c r="BJ29" s="234">
        <f t="shared" si="140"/>
        <v>0</v>
      </c>
      <c r="BK29" s="202"/>
      <c r="BL29" s="202"/>
      <c r="BM29" s="234">
        <f t="shared" si="12"/>
        <v>0</v>
      </c>
      <c r="BN29" s="202"/>
      <c r="BO29" s="234">
        <f t="shared" si="141"/>
        <v>0</v>
      </c>
      <c r="BP29" s="202"/>
      <c r="BQ29" s="202"/>
      <c r="BR29" s="234">
        <f t="shared" si="13"/>
        <v>0</v>
      </c>
      <c r="BS29" s="202"/>
      <c r="BT29" s="234">
        <f t="shared" si="142"/>
        <v>0</v>
      </c>
      <c r="BU29" s="202"/>
      <c r="BV29" s="202"/>
      <c r="BW29" s="234">
        <f t="shared" si="14"/>
        <v>0</v>
      </c>
      <c r="BX29" s="202"/>
      <c r="BY29" s="234">
        <f t="shared" si="143"/>
        <v>0</v>
      </c>
      <c r="BZ29" s="202"/>
      <c r="CA29" s="202"/>
      <c r="CB29" s="234">
        <f t="shared" si="15"/>
        <v>0</v>
      </c>
      <c r="CC29" s="202"/>
      <c r="CD29" s="234">
        <f t="shared" si="144"/>
        <v>0</v>
      </c>
      <c r="CE29" s="202"/>
      <c r="CF29" s="202"/>
      <c r="CG29" s="234">
        <f t="shared" si="16"/>
        <v>0</v>
      </c>
      <c r="CH29" s="202"/>
      <c r="CI29" s="234">
        <f t="shared" si="145"/>
        <v>0</v>
      </c>
      <c r="CJ29" s="202"/>
      <c r="CK29" s="202"/>
      <c r="CL29" s="234">
        <f t="shared" si="17"/>
        <v>0</v>
      </c>
      <c r="CM29" s="202"/>
      <c r="CN29" s="234">
        <f t="shared" si="146"/>
        <v>0</v>
      </c>
      <c r="CO29" s="202"/>
      <c r="CP29" s="202"/>
      <c r="CQ29" s="234">
        <f t="shared" si="18"/>
        <v>0</v>
      </c>
      <c r="CR29" s="202"/>
      <c r="CS29" s="234">
        <f t="shared" si="147"/>
        <v>0</v>
      </c>
      <c r="CT29" s="202"/>
      <c r="CU29" s="202"/>
      <c r="CV29" s="234">
        <f t="shared" si="19"/>
        <v>0</v>
      </c>
      <c r="CW29" s="202"/>
      <c r="CX29" s="234">
        <f t="shared" si="148"/>
        <v>0</v>
      </c>
      <c r="CY29" s="202"/>
      <c r="CZ29" s="202"/>
      <c r="DA29" s="234">
        <f t="shared" si="20"/>
        <v>0</v>
      </c>
      <c r="DB29" s="202"/>
      <c r="DC29" s="234">
        <f t="shared" si="149"/>
        <v>0</v>
      </c>
      <c r="DD29" s="202"/>
      <c r="DE29" s="202"/>
      <c r="DF29" s="234">
        <f t="shared" si="21"/>
        <v>0</v>
      </c>
      <c r="DG29" s="202"/>
      <c r="DH29" s="234">
        <f t="shared" si="150"/>
        <v>0</v>
      </c>
      <c r="DI29" s="202"/>
      <c r="DJ29" s="202"/>
      <c r="DK29" s="234">
        <f t="shared" si="22"/>
        <v>0</v>
      </c>
      <c r="DL29" s="202"/>
      <c r="DM29" s="234">
        <f t="shared" si="151"/>
        <v>0</v>
      </c>
      <c r="DN29" s="202"/>
      <c r="DO29" s="202"/>
      <c r="DP29" s="234">
        <f t="shared" si="23"/>
        <v>0</v>
      </c>
      <c r="DQ29" s="202"/>
      <c r="DR29" s="234">
        <f t="shared" si="152"/>
        <v>0</v>
      </c>
      <c r="DS29" s="202"/>
      <c r="DT29" s="202"/>
      <c r="DU29" s="234">
        <f t="shared" si="24"/>
        <v>0</v>
      </c>
      <c r="DV29" s="202"/>
      <c r="DW29" s="234">
        <f t="shared" si="153"/>
        <v>0</v>
      </c>
      <c r="DX29" s="202"/>
      <c r="DY29" s="202"/>
      <c r="DZ29" s="234">
        <f t="shared" si="25"/>
        <v>0</v>
      </c>
      <c r="EA29" s="202"/>
      <c r="EB29" s="234">
        <f t="shared" si="154"/>
        <v>0</v>
      </c>
      <c r="EC29" s="202"/>
      <c r="ED29" s="202"/>
      <c r="EE29" s="234">
        <f t="shared" si="26"/>
        <v>0</v>
      </c>
      <c r="EF29" s="202"/>
      <c r="EG29" s="234">
        <f t="shared" si="155"/>
        <v>0</v>
      </c>
      <c r="EH29" s="202"/>
      <c r="EI29" s="202"/>
      <c r="EJ29" s="234">
        <f t="shared" si="27"/>
        <v>0</v>
      </c>
      <c r="EK29" s="202"/>
      <c r="EL29" s="234">
        <f t="shared" si="156"/>
        <v>0</v>
      </c>
      <c r="EM29" s="202"/>
      <c r="EN29" s="202"/>
      <c r="EO29" s="234">
        <f t="shared" si="28"/>
        <v>0</v>
      </c>
      <c r="EP29" s="202"/>
      <c r="EQ29" s="234">
        <f t="shared" si="157"/>
        <v>0</v>
      </c>
      <c r="ER29" s="202"/>
      <c r="ES29" s="202"/>
      <c r="ET29" s="234">
        <f t="shared" si="29"/>
        <v>0</v>
      </c>
      <c r="EU29" s="202"/>
      <c r="EV29" s="234">
        <f t="shared" si="158"/>
        <v>0</v>
      </c>
      <c r="EW29" s="202"/>
      <c r="EX29" s="202"/>
      <c r="EY29" s="234">
        <f t="shared" si="30"/>
        <v>0</v>
      </c>
      <c r="EZ29" s="202"/>
      <c r="FA29" s="234">
        <f t="shared" si="159"/>
        <v>0</v>
      </c>
      <c r="FB29" s="202"/>
      <c r="FC29" s="202"/>
      <c r="FD29" s="234">
        <f t="shared" si="31"/>
        <v>0</v>
      </c>
      <c r="FE29" s="202"/>
      <c r="FF29" s="234">
        <f t="shared" si="160"/>
        <v>0</v>
      </c>
      <c r="FG29" s="202"/>
      <c r="FH29" s="202"/>
      <c r="FI29" s="234">
        <f t="shared" si="32"/>
        <v>0</v>
      </c>
      <c r="FJ29" s="202"/>
      <c r="FK29" s="234">
        <f t="shared" si="161"/>
        <v>0</v>
      </c>
      <c r="FL29" s="202"/>
      <c r="FM29" s="202"/>
      <c r="FN29" s="234">
        <f t="shared" si="33"/>
        <v>0</v>
      </c>
      <c r="FO29" s="202"/>
      <c r="FP29" s="234">
        <f t="shared" si="162"/>
        <v>0</v>
      </c>
      <c r="FQ29" s="202"/>
      <c r="FR29" s="202"/>
      <c r="FS29" s="234">
        <f t="shared" si="34"/>
        <v>0</v>
      </c>
      <c r="FT29" s="202"/>
      <c r="FU29" s="234">
        <f t="shared" si="163"/>
        <v>0</v>
      </c>
      <c r="FV29" s="202"/>
      <c r="FW29" s="202"/>
      <c r="FX29" s="234">
        <f t="shared" si="35"/>
        <v>0</v>
      </c>
      <c r="FY29" s="202"/>
      <c r="FZ29" s="234">
        <f t="shared" si="164"/>
        <v>0</v>
      </c>
      <c r="GA29" s="202"/>
      <c r="GB29" s="202"/>
      <c r="GC29" s="234">
        <f t="shared" si="36"/>
        <v>0</v>
      </c>
      <c r="GD29" s="202"/>
      <c r="GE29" s="234">
        <f t="shared" si="165"/>
        <v>0</v>
      </c>
      <c r="GF29" s="202"/>
      <c r="GG29" s="202"/>
      <c r="GH29" s="234">
        <f t="shared" si="37"/>
        <v>0</v>
      </c>
      <c r="GI29" s="202"/>
      <c r="GJ29" s="234">
        <f t="shared" si="166"/>
        <v>0</v>
      </c>
      <c r="GK29" s="202"/>
      <c r="GL29" s="202"/>
      <c r="GM29" s="234">
        <f t="shared" si="38"/>
        <v>0</v>
      </c>
      <c r="GN29" s="202"/>
      <c r="GO29" s="234">
        <f t="shared" si="167"/>
        <v>0</v>
      </c>
      <c r="GP29" s="202"/>
      <c r="GQ29" s="202"/>
      <c r="GR29" s="234">
        <f t="shared" si="39"/>
        <v>0</v>
      </c>
      <c r="GS29" s="202"/>
      <c r="GT29" s="234">
        <f t="shared" si="168"/>
        <v>0</v>
      </c>
      <c r="GU29" s="202"/>
      <c r="GV29" s="202"/>
      <c r="GW29" s="234">
        <f t="shared" si="40"/>
        <v>0</v>
      </c>
      <c r="GX29" s="202"/>
      <c r="GY29" s="234">
        <f t="shared" si="169"/>
        <v>0</v>
      </c>
      <c r="GZ29" s="202"/>
      <c r="HA29" s="202"/>
      <c r="HB29" s="234">
        <f t="shared" si="41"/>
        <v>0</v>
      </c>
      <c r="HC29" s="202"/>
      <c r="HD29" s="234">
        <f t="shared" si="170"/>
        <v>0</v>
      </c>
      <c r="HE29" s="202"/>
      <c r="HF29" s="202"/>
      <c r="HG29" s="234">
        <f t="shared" si="42"/>
        <v>0</v>
      </c>
      <c r="HH29" s="202"/>
      <c r="HI29" s="234">
        <f t="shared" si="171"/>
        <v>0</v>
      </c>
      <c r="HJ29" s="202"/>
      <c r="HK29" s="202"/>
      <c r="HL29" s="234">
        <f t="shared" si="43"/>
        <v>0</v>
      </c>
      <c r="HM29" s="202"/>
      <c r="HN29" s="234">
        <f t="shared" si="172"/>
        <v>0</v>
      </c>
      <c r="HO29" s="202"/>
      <c r="HP29" s="202"/>
      <c r="HQ29" s="234">
        <f t="shared" si="44"/>
        <v>0</v>
      </c>
      <c r="HR29" s="202"/>
      <c r="HS29" s="234">
        <f t="shared" si="173"/>
        <v>0</v>
      </c>
      <c r="HT29" s="202"/>
      <c r="HU29" s="202"/>
      <c r="HV29" s="234">
        <f t="shared" si="45"/>
        <v>0</v>
      </c>
      <c r="HW29" s="202"/>
      <c r="HX29" s="234">
        <f t="shared" si="174"/>
        <v>0</v>
      </c>
      <c r="HY29" s="202"/>
      <c r="HZ29" s="202"/>
      <c r="IA29" s="234">
        <f t="shared" si="46"/>
        <v>0</v>
      </c>
      <c r="IB29" s="202"/>
      <c r="IC29" s="234">
        <f t="shared" si="175"/>
        <v>0</v>
      </c>
      <c r="ID29" s="202"/>
      <c r="IE29" s="202"/>
      <c r="IF29" s="234">
        <f t="shared" si="47"/>
        <v>0</v>
      </c>
      <c r="IG29" s="202"/>
      <c r="IH29" s="234">
        <f t="shared" si="176"/>
        <v>0</v>
      </c>
      <c r="II29" s="202"/>
      <c r="IJ29" s="202"/>
      <c r="IK29" s="234">
        <f t="shared" si="48"/>
        <v>0</v>
      </c>
      <c r="IL29" s="202"/>
      <c r="IM29" s="234">
        <f t="shared" si="177"/>
        <v>0</v>
      </c>
      <c r="IN29" s="202"/>
      <c r="IO29" s="202"/>
      <c r="IP29" s="234">
        <f t="shared" si="49"/>
        <v>0</v>
      </c>
      <c r="IQ29" s="202"/>
      <c r="IR29" s="234">
        <f t="shared" si="178"/>
        <v>0</v>
      </c>
      <c r="IS29" s="202"/>
      <c r="IT29" s="202"/>
      <c r="IU29" s="234">
        <f t="shared" si="50"/>
        <v>0</v>
      </c>
      <c r="IV29" s="202"/>
      <c r="IW29" s="234">
        <f t="shared" si="179"/>
        <v>0</v>
      </c>
      <c r="IX29" s="202"/>
      <c r="IY29" s="202"/>
      <c r="IZ29" s="234">
        <f t="shared" si="51"/>
        <v>0</v>
      </c>
      <c r="JA29" s="202"/>
      <c r="JB29" s="234">
        <f t="shared" si="180"/>
        <v>0</v>
      </c>
      <c r="JC29" s="202"/>
      <c r="JD29" s="202"/>
      <c r="JE29" s="234">
        <f t="shared" si="52"/>
        <v>0</v>
      </c>
      <c r="JF29" s="202"/>
      <c r="JG29" s="234">
        <f t="shared" si="181"/>
        <v>0</v>
      </c>
      <c r="JH29" s="202"/>
      <c r="JI29" s="202"/>
      <c r="JJ29" s="234">
        <f t="shared" si="53"/>
        <v>0</v>
      </c>
      <c r="JK29" s="202"/>
      <c r="JL29" s="234">
        <f t="shared" si="182"/>
        <v>0</v>
      </c>
      <c r="JM29" s="202"/>
      <c r="JN29" s="202"/>
      <c r="JO29" s="234">
        <f t="shared" si="54"/>
        <v>0</v>
      </c>
      <c r="JP29" s="202"/>
      <c r="JQ29" s="234">
        <f t="shared" si="183"/>
        <v>0</v>
      </c>
      <c r="JR29" s="202"/>
      <c r="JS29" s="202"/>
      <c r="JT29" s="234">
        <f t="shared" si="55"/>
        <v>0</v>
      </c>
      <c r="JU29" s="202"/>
      <c r="JV29" s="234">
        <f t="shared" si="184"/>
        <v>0</v>
      </c>
      <c r="JW29" s="202"/>
      <c r="JX29" s="202"/>
      <c r="JY29" s="234">
        <f t="shared" si="56"/>
        <v>0</v>
      </c>
      <c r="JZ29" s="202"/>
      <c r="KA29" s="234">
        <f t="shared" si="185"/>
        <v>0</v>
      </c>
      <c r="KB29" s="202"/>
      <c r="KC29" s="202"/>
      <c r="KD29" s="234">
        <f t="shared" si="57"/>
        <v>0</v>
      </c>
      <c r="KE29" s="202"/>
      <c r="KF29" s="234">
        <f t="shared" si="186"/>
        <v>0</v>
      </c>
      <c r="KG29" s="202"/>
      <c r="KH29" s="202"/>
      <c r="KI29" s="234">
        <f t="shared" si="58"/>
        <v>0</v>
      </c>
      <c r="KJ29" s="202"/>
      <c r="KK29" s="234">
        <f t="shared" si="187"/>
        <v>0</v>
      </c>
      <c r="KL29" s="202"/>
      <c r="KM29" s="202"/>
      <c r="KN29" s="234">
        <f t="shared" si="59"/>
        <v>0</v>
      </c>
      <c r="KO29" s="202"/>
      <c r="KP29" s="234">
        <f t="shared" si="188"/>
        <v>0</v>
      </c>
      <c r="KQ29" s="202"/>
      <c r="KR29" s="202"/>
      <c r="KS29" s="234">
        <f t="shared" si="60"/>
        <v>0</v>
      </c>
      <c r="KT29" s="202"/>
      <c r="KU29" s="234">
        <f t="shared" si="189"/>
        <v>0</v>
      </c>
      <c r="KV29" s="202"/>
      <c r="KW29" s="202"/>
      <c r="KX29" s="234">
        <f t="shared" si="61"/>
        <v>0</v>
      </c>
      <c r="KY29" s="202"/>
      <c r="KZ29" s="234">
        <f t="shared" si="190"/>
        <v>0</v>
      </c>
      <c r="LA29" s="210">
        <f t="shared" si="191"/>
        <v>0</v>
      </c>
      <c r="LB29" s="210">
        <f t="shared" si="192"/>
        <v>0</v>
      </c>
      <c r="LC29" s="234">
        <f t="shared" si="62"/>
        <v>0</v>
      </c>
      <c r="LD29" s="210">
        <f t="shared" si="193"/>
        <v>0</v>
      </c>
      <c r="LE29" s="234">
        <f t="shared" si="194"/>
        <v>0</v>
      </c>
    </row>
    <row r="30" spans="1:317" ht="21.95" customHeight="1">
      <c r="A30" s="226">
        <v>344000</v>
      </c>
      <c r="B30" s="196" t="s">
        <v>133</v>
      </c>
      <c r="C30" s="202"/>
      <c r="D30" s="202"/>
      <c r="E30" s="234">
        <f t="shared" si="0"/>
        <v>0</v>
      </c>
      <c r="F30" s="202"/>
      <c r="G30" s="234">
        <f t="shared" si="129"/>
        <v>0</v>
      </c>
      <c r="H30" s="202"/>
      <c r="I30" s="202"/>
      <c r="J30" s="234">
        <f t="shared" si="1"/>
        <v>0</v>
      </c>
      <c r="K30" s="202"/>
      <c r="L30" s="234">
        <f t="shared" si="130"/>
        <v>0</v>
      </c>
      <c r="M30" s="202"/>
      <c r="N30" s="202"/>
      <c r="O30" s="234">
        <f t="shared" si="2"/>
        <v>0</v>
      </c>
      <c r="P30" s="202"/>
      <c r="Q30" s="234">
        <f t="shared" si="131"/>
        <v>0</v>
      </c>
      <c r="R30" s="202"/>
      <c r="S30" s="202"/>
      <c r="T30" s="234">
        <f t="shared" si="3"/>
        <v>0</v>
      </c>
      <c r="U30" s="202"/>
      <c r="V30" s="234">
        <f t="shared" si="132"/>
        <v>0</v>
      </c>
      <c r="W30" s="202"/>
      <c r="X30" s="202"/>
      <c r="Y30" s="234">
        <f t="shared" si="4"/>
        <v>0</v>
      </c>
      <c r="Z30" s="202"/>
      <c r="AA30" s="234">
        <f t="shared" si="133"/>
        <v>0</v>
      </c>
      <c r="AB30" s="202"/>
      <c r="AC30" s="202"/>
      <c r="AD30" s="234">
        <f t="shared" si="5"/>
        <v>0</v>
      </c>
      <c r="AE30" s="202"/>
      <c r="AF30" s="234">
        <f t="shared" si="134"/>
        <v>0</v>
      </c>
      <c r="AG30" s="202"/>
      <c r="AH30" s="202"/>
      <c r="AI30" s="234">
        <f t="shared" si="6"/>
        <v>0</v>
      </c>
      <c r="AJ30" s="202"/>
      <c r="AK30" s="234">
        <f t="shared" si="135"/>
        <v>0</v>
      </c>
      <c r="AL30" s="202"/>
      <c r="AM30" s="202"/>
      <c r="AN30" s="234">
        <f t="shared" si="7"/>
        <v>0</v>
      </c>
      <c r="AO30" s="202"/>
      <c r="AP30" s="234">
        <f t="shared" si="136"/>
        <v>0</v>
      </c>
      <c r="AQ30" s="202"/>
      <c r="AR30" s="202"/>
      <c r="AS30" s="234">
        <f t="shared" si="8"/>
        <v>0</v>
      </c>
      <c r="AT30" s="202"/>
      <c r="AU30" s="234">
        <f t="shared" si="137"/>
        <v>0</v>
      </c>
      <c r="AV30" s="202"/>
      <c r="AW30" s="202"/>
      <c r="AX30" s="234">
        <f t="shared" si="9"/>
        <v>0</v>
      </c>
      <c r="AY30" s="202"/>
      <c r="AZ30" s="234">
        <f t="shared" si="138"/>
        <v>0</v>
      </c>
      <c r="BA30" s="202"/>
      <c r="BB30" s="202"/>
      <c r="BC30" s="234">
        <f t="shared" si="10"/>
        <v>0</v>
      </c>
      <c r="BD30" s="202"/>
      <c r="BE30" s="234">
        <f t="shared" si="139"/>
        <v>0</v>
      </c>
      <c r="BF30" s="202"/>
      <c r="BG30" s="202"/>
      <c r="BH30" s="234">
        <f t="shared" si="11"/>
        <v>0</v>
      </c>
      <c r="BI30" s="202"/>
      <c r="BJ30" s="234">
        <f t="shared" si="140"/>
        <v>0</v>
      </c>
      <c r="BK30" s="202"/>
      <c r="BL30" s="202"/>
      <c r="BM30" s="234">
        <f t="shared" si="12"/>
        <v>0</v>
      </c>
      <c r="BN30" s="202"/>
      <c r="BO30" s="234">
        <f t="shared" si="141"/>
        <v>0</v>
      </c>
      <c r="BP30" s="202"/>
      <c r="BQ30" s="202"/>
      <c r="BR30" s="234">
        <f t="shared" si="13"/>
        <v>0</v>
      </c>
      <c r="BS30" s="202"/>
      <c r="BT30" s="234">
        <f t="shared" si="142"/>
        <v>0</v>
      </c>
      <c r="BU30" s="202"/>
      <c r="BV30" s="202"/>
      <c r="BW30" s="234">
        <f t="shared" si="14"/>
        <v>0</v>
      </c>
      <c r="BX30" s="202"/>
      <c r="BY30" s="234">
        <f t="shared" si="143"/>
        <v>0</v>
      </c>
      <c r="BZ30" s="202"/>
      <c r="CA30" s="202"/>
      <c r="CB30" s="234">
        <f t="shared" si="15"/>
        <v>0</v>
      </c>
      <c r="CC30" s="202"/>
      <c r="CD30" s="234">
        <f t="shared" si="144"/>
        <v>0</v>
      </c>
      <c r="CE30" s="202"/>
      <c r="CF30" s="202"/>
      <c r="CG30" s="234">
        <f t="shared" si="16"/>
        <v>0</v>
      </c>
      <c r="CH30" s="202"/>
      <c r="CI30" s="234">
        <f t="shared" si="145"/>
        <v>0</v>
      </c>
      <c r="CJ30" s="202"/>
      <c r="CK30" s="202"/>
      <c r="CL30" s="234">
        <f t="shared" si="17"/>
        <v>0</v>
      </c>
      <c r="CM30" s="202"/>
      <c r="CN30" s="234">
        <f t="shared" si="146"/>
        <v>0</v>
      </c>
      <c r="CO30" s="202"/>
      <c r="CP30" s="202"/>
      <c r="CQ30" s="234">
        <f t="shared" si="18"/>
        <v>0</v>
      </c>
      <c r="CR30" s="202"/>
      <c r="CS30" s="234">
        <f t="shared" si="147"/>
        <v>0</v>
      </c>
      <c r="CT30" s="202"/>
      <c r="CU30" s="202"/>
      <c r="CV30" s="234">
        <f t="shared" si="19"/>
        <v>0</v>
      </c>
      <c r="CW30" s="202"/>
      <c r="CX30" s="234">
        <f t="shared" si="148"/>
        <v>0</v>
      </c>
      <c r="CY30" s="202"/>
      <c r="CZ30" s="202"/>
      <c r="DA30" s="234">
        <f t="shared" si="20"/>
        <v>0</v>
      </c>
      <c r="DB30" s="202"/>
      <c r="DC30" s="234">
        <f t="shared" si="149"/>
        <v>0</v>
      </c>
      <c r="DD30" s="202"/>
      <c r="DE30" s="202"/>
      <c r="DF30" s="234">
        <f t="shared" si="21"/>
        <v>0</v>
      </c>
      <c r="DG30" s="202"/>
      <c r="DH30" s="234">
        <f t="shared" si="150"/>
        <v>0</v>
      </c>
      <c r="DI30" s="202"/>
      <c r="DJ30" s="202"/>
      <c r="DK30" s="234">
        <f t="shared" si="22"/>
        <v>0</v>
      </c>
      <c r="DL30" s="202"/>
      <c r="DM30" s="234">
        <f t="shared" si="151"/>
        <v>0</v>
      </c>
      <c r="DN30" s="202"/>
      <c r="DO30" s="202"/>
      <c r="DP30" s="234">
        <f t="shared" si="23"/>
        <v>0</v>
      </c>
      <c r="DQ30" s="202"/>
      <c r="DR30" s="234">
        <f t="shared" si="152"/>
        <v>0</v>
      </c>
      <c r="DS30" s="202"/>
      <c r="DT30" s="202"/>
      <c r="DU30" s="234">
        <f t="shared" si="24"/>
        <v>0</v>
      </c>
      <c r="DV30" s="202"/>
      <c r="DW30" s="234">
        <f t="shared" si="153"/>
        <v>0</v>
      </c>
      <c r="DX30" s="202"/>
      <c r="DY30" s="202"/>
      <c r="DZ30" s="234">
        <f t="shared" si="25"/>
        <v>0</v>
      </c>
      <c r="EA30" s="202"/>
      <c r="EB30" s="234">
        <f t="shared" si="154"/>
        <v>0</v>
      </c>
      <c r="EC30" s="202"/>
      <c r="ED30" s="202"/>
      <c r="EE30" s="234">
        <f t="shared" si="26"/>
        <v>0</v>
      </c>
      <c r="EF30" s="202"/>
      <c r="EG30" s="234">
        <f t="shared" si="155"/>
        <v>0</v>
      </c>
      <c r="EH30" s="202"/>
      <c r="EI30" s="202"/>
      <c r="EJ30" s="234">
        <f t="shared" si="27"/>
        <v>0</v>
      </c>
      <c r="EK30" s="202"/>
      <c r="EL30" s="234">
        <f t="shared" si="156"/>
        <v>0</v>
      </c>
      <c r="EM30" s="202"/>
      <c r="EN30" s="202"/>
      <c r="EO30" s="234">
        <f t="shared" si="28"/>
        <v>0</v>
      </c>
      <c r="EP30" s="202"/>
      <c r="EQ30" s="234">
        <f t="shared" si="157"/>
        <v>0</v>
      </c>
      <c r="ER30" s="202"/>
      <c r="ES30" s="202"/>
      <c r="ET30" s="234">
        <f t="shared" si="29"/>
        <v>0</v>
      </c>
      <c r="EU30" s="202"/>
      <c r="EV30" s="234">
        <f t="shared" si="158"/>
        <v>0</v>
      </c>
      <c r="EW30" s="202"/>
      <c r="EX30" s="202"/>
      <c r="EY30" s="234">
        <f t="shared" si="30"/>
        <v>0</v>
      </c>
      <c r="EZ30" s="202"/>
      <c r="FA30" s="234">
        <f t="shared" si="159"/>
        <v>0</v>
      </c>
      <c r="FB30" s="202"/>
      <c r="FC30" s="202"/>
      <c r="FD30" s="234">
        <f t="shared" si="31"/>
        <v>0</v>
      </c>
      <c r="FE30" s="202"/>
      <c r="FF30" s="234">
        <f t="shared" si="160"/>
        <v>0</v>
      </c>
      <c r="FG30" s="202"/>
      <c r="FH30" s="202"/>
      <c r="FI30" s="234">
        <f t="shared" si="32"/>
        <v>0</v>
      </c>
      <c r="FJ30" s="202"/>
      <c r="FK30" s="234">
        <f t="shared" si="161"/>
        <v>0</v>
      </c>
      <c r="FL30" s="202"/>
      <c r="FM30" s="202"/>
      <c r="FN30" s="234">
        <f t="shared" si="33"/>
        <v>0</v>
      </c>
      <c r="FO30" s="202"/>
      <c r="FP30" s="234">
        <f t="shared" si="162"/>
        <v>0</v>
      </c>
      <c r="FQ30" s="202"/>
      <c r="FR30" s="202"/>
      <c r="FS30" s="234">
        <f t="shared" si="34"/>
        <v>0</v>
      </c>
      <c r="FT30" s="202"/>
      <c r="FU30" s="234">
        <f t="shared" si="163"/>
        <v>0</v>
      </c>
      <c r="FV30" s="202"/>
      <c r="FW30" s="202"/>
      <c r="FX30" s="234">
        <f t="shared" si="35"/>
        <v>0</v>
      </c>
      <c r="FY30" s="202"/>
      <c r="FZ30" s="234">
        <f t="shared" si="164"/>
        <v>0</v>
      </c>
      <c r="GA30" s="202"/>
      <c r="GB30" s="202"/>
      <c r="GC30" s="234">
        <f t="shared" si="36"/>
        <v>0</v>
      </c>
      <c r="GD30" s="202"/>
      <c r="GE30" s="234">
        <f t="shared" si="165"/>
        <v>0</v>
      </c>
      <c r="GF30" s="202"/>
      <c r="GG30" s="202"/>
      <c r="GH30" s="234">
        <f t="shared" si="37"/>
        <v>0</v>
      </c>
      <c r="GI30" s="202"/>
      <c r="GJ30" s="234">
        <f t="shared" si="166"/>
        <v>0</v>
      </c>
      <c r="GK30" s="202"/>
      <c r="GL30" s="202"/>
      <c r="GM30" s="234">
        <f t="shared" si="38"/>
        <v>0</v>
      </c>
      <c r="GN30" s="202"/>
      <c r="GO30" s="234">
        <f t="shared" si="167"/>
        <v>0</v>
      </c>
      <c r="GP30" s="202"/>
      <c r="GQ30" s="202"/>
      <c r="GR30" s="234">
        <f t="shared" si="39"/>
        <v>0</v>
      </c>
      <c r="GS30" s="202"/>
      <c r="GT30" s="234">
        <f t="shared" si="168"/>
        <v>0</v>
      </c>
      <c r="GU30" s="202"/>
      <c r="GV30" s="202"/>
      <c r="GW30" s="234">
        <f t="shared" si="40"/>
        <v>0</v>
      </c>
      <c r="GX30" s="202"/>
      <c r="GY30" s="234">
        <f t="shared" si="169"/>
        <v>0</v>
      </c>
      <c r="GZ30" s="202"/>
      <c r="HA30" s="202"/>
      <c r="HB30" s="234">
        <f t="shared" si="41"/>
        <v>0</v>
      </c>
      <c r="HC30" s="202"/>
      <c r="HD30" s="234">
        <f t="shared" si="170"/>
        <v>0</v>
      </c>
      <c r="HE30" s="202"/>
      <c r="HF30" s="202"/>
      <c r="HG30" s="234">
        <f t="shared" si="42"/>
        <v>0</v>
      </c>
      <c r="HH30" s="202"/>
      <c r="HI30" s="234">
        <f t="shared" si="171"/>
        <v>0</v>
      </c>
      <c r="HJ30" s="202"/>
      <c r="HK30" s="202"/>
      <c r="HL30" s="234">
        <f t="shared" si="43"/>
        <v>0</v>
      </c>
      <c r="HM30" s="202"/>
      <c r="HN30" s="234">
        <f t="shared" si="172"/>
        <v>0</v>
      </c>
      <c r="HO30" s="202"/>
      <c r="HP30" s="202"/>
      <c r="HQ30" s="234">
        <f t="shared" si="44"/>
        <v>0</v>
      </c>
      <c r="HR30" s="202"/>
      <c r="HS30" s="234">
        <f t="shared" si="173"/>
        <v>0</v>
      </c>
      <c r="HT30" s="202"/>
      <c r="HU30" s="202"/>
      <c r="HV30" s="234">
        <f t="shared" si="45"/>
        <v>0</v>
      </c>
      <c r="HW30" s="202"/>
      <c r="HX30" s="234">
        <f t="shared" si="174"/>
        <v>0</v>
      </c>
      <c r="HY30" s="202"/>
      <c r="HZ30" s="202"/>
      <c r="IA30" s="234">
        <f t="shared" si="46"/>
        <v>0</v>
      </c>
      <c r="IB30" s="202"/>
      <c r="IC30" s="234">
        <f t="shared" si="175"/>
        <v>0</v>
      </c>
      <c r="ID30" s="202"/>
      <c r="IE30" s="202"/>
      <c r="IF30" s="234">
        <f t="shared" si="47"/>
        <v>0</v>
      </c>
      <c r="IG30" s="202"/>
      <c r="IH30" s="234">
        <f t="shared" si="176"/>
        <v>0</v>
      </c>
      <c r="II30" s="202"/>
      <c r="IJ30" s="202"/>
      <c r="IK30" s="234">
        <f t="shared" si="48"/>
        <v>0</v>
      </c>
      <c r="IL30" s="202"/>
      <c r="IM30" s="234">
        <f t="shared" si="177"/>
        <v>0</v>
      </c>
      <c r="IN30" s="202"/>
      <c r="IO30" s="202"/>
      <c r="IP30" s="234">
        <f t="shared" si="49"/>
        <v>0</v>
      </c>
      <c r="IQ30" s="202"/>
      <c r="IR30" s="234">
        <f t="shared" si="178"/>
        <v>0</v>
      </c>
      <c r="IS30" s="202"/>
      <c r="IT30" s="202"/>
      <c r="IU30" s="234">
        <f t="shared" si="50"/>
        <v>0</v>
      </c>
      <c r="IV30" s="202"/>
      <c r="IW30" s="234">
        <f t="shared" si="179"/>
        <v>0</v>
      </c>
      <c r="IX30" s="202"/>
      <c r="IY30" s="202"/>
      <c r="IZ30" s="234">
        <f t="shared" si="51"/>
        <v>0</v>
      </c>
      <c r="JA30" s="202"/>
      <c r="JB30" s="234">
        <f t="shared" si="180"/>
        <v>0</v>
      </c>
      <c r="JC30" s="202"/>
      <c r="JD30" s="202"/>
      <c r="JE30" s="234">
        <f t="shared" si="52"/>
        <v>0</v>
      </c>
      <c r="JF30" s="202"/>
      <c r="JG30" s="234">
        <f t="shared" si="181"/>
        <v>0</v>
      </c>
      <c r="JH30" s="202"/>
      <c r="JI30" s="202"/>
      <c r="JJ30" s="234">
        <f t="shared" si="53"/>
        <v>0</v>
      </c>
      <c r="JK30" s="202"/>
      <c r="JL30" s="234">
        <f t="shared" si="182"/>
        <v>0</v>
      </c>
      <c r="JM30" s="202"/>
      <c r="JN30" s="202"/>
      <c r="JO30" s="234">
        <f t="shared" si="54"/>
        <v>0</v>
      </c>
      <c r="JP30" s="202"/>
      <c r="JQ30" s="234">
        <f t="shared" si="183"/>
        <v>0</v>
      </c>
      <c r="JR30" s="202"/>
      <c r="JS30" s="202"/>
      <c r="JT30" s="234">
        <f t="shared" si="55"/>
        <v>0</v>
      </c>
      <c r="JU30" s="202"/>
      <c r="JV30" s="234">
        <f t="shared" si="184"/>
        <v>0</v>
      </c>
      <c r="JW30" s="202"/>
      <c r="JX30" s="202"/>
      <c r="JY30" s="234">
        <f t="shared" si="56"/>
        <v>0</v>
      </c>
      <c r="JZ30" s="202"/>
      <c r="KA30" s="234">
        <f t="shared" si="185"/>
        <v>0</v>
      </c>
      <c r="KB30" s="202"/>
      <c r="KC30" s="202"/>
      <c r="KD30" s="234">
        <f t="shared" si="57"/>
        <v>0</v>
      </c>
      <c r="KE30" s="202"/>
      <c r="KF30" s="234">
        <f t="shared" si="186"/>
        <v>0</v>
      </c>
      <c r="KG30" s="202"/>
      <c r="KH30" s="202"/>
      <c r="KI30" s="234">
        <f t="shared" si="58"/>
        <v>0</v>
      </c>
      <c r="KJ30" s="202"/>
      <c r="KK30" s="234">
        <f t="shared" si="187"/>
        <v>0</v>
      </c>
      <c r="KL30" s="202"/>
      <c r="KM30" s="202"/>
      <c r="KN30" s="234">
        <f t="shared" si="59"/>
        <v>0</v>
      </c>
      <c r="KO30" s="202"/>
      <c r="KP30" s="234">
        <f t="shared" si="188"/>
        <v>0</v>
      </c>
      <c r="KQ30" s="202"/>
      <c r="KR30" s="202"/>
      <c r="KS30" s="234">
        <f t="shared" si="60"/>
        <v>0</v>
      </c>
      <c r="KT30" s="202"/>
      <c r="KU30" s="234">
        <f t="shared" si="189"/>
        <v>0</v>
      </c>
      <c r="KV30" s="202"/>
      <c r="KW30" s="202"/>
      <c r="KX30" s="234">
        <f t="shared" si="61"/>
        <v>0</v>
      </c>
      <c r="KY30" s="202"/>
      <c r="KZ30" s="234">
        <f t="shared" si="190"/>
        <v>0</v>
      </c>
      <c r="LA30" s="210">
        <f t="shared" si="191"/>
        <v>0</v>
      </c>
      <c r="LB30" s="210">
        <f t="shared" si="192"/>
        <v>0</v>
      </c>
      <c r="LC30" s="234">
        <f t="shared" si="62"/>
        <v>0</v>
      </c>
      <c r="LD30" s="210">
        <f t="shared" si="193"/>
        <v>0</v>
      </c>
      <c r="LE30" s="234">
        <f t="shared" si="194"/>
        <v>0</v>
      </c>
    </row>
    <row r="31" spans="1:317" ht="21.95" customHeight="1">
      <c r="A31" s="226">
        <v>345000</v>
      </c>
      <c r="B31" s="196" t="s">
        <v>134</v>
      </c>
      <c r="C31" s="202"/>
      <c r="D31" s="202"/>
      <c r="E31" s="234">
        <f t="shared" si="0"/>
        <v>0</v>
      </c>
      <c r="F31" s="202"/>
      <c r="G31" s="234">
        <f t="shared" si="129"/>
        <v>0</v>
      </c>
      <c r="H31" s="202"/>
      <c r="I31" s="202"/>
      <c r="J31" s="234">
        <f t="shared" si="1"/>
        <v>0</v>
      </c>
      <c r="K31" s="202"/>
      <c r="L31" s="234">
        <f t="shared" si="130"/>
        <v>0</v>
      </c>
      <c r="M31" s="202"/>
      <c r="N31" s="202"/>
      <c r="O31" s="234">
        <f t="shared" si="2"/>
        <v>0</v>
      </c>
      <c r="P31" s="202"/>
      <c r="Q31" s="234">
        <f t="shared" si="131"/>
        <v>0</v>
      </c>
      <c r="R31" s="202"/>
      <c r="S31" s="202"/>
      <c r="T31" s="234">
        <f t="shared" si="3"/>
        <v>0</v>
      </c>
      <c r="U31" s="202"/>
      <c r="V31" s="234">
        <f t="shared" si="132"/>
        <v>0</v>
      </c>
      <c r="W31" s="202"/>
      <c r="X31" s="202"/>
      <c r="Y31" s="234">
        <f t="shared" si="4"/>
        <v>0</v>
      </c>
      <c r="Z31" s="202"/>
      <c r="AA31" s="234">
        <f t="shared" si="133"/>
        <v>0</v>
      </c>
      <c r="AB31" s="202"/>
      <c r="AC31" s="202"/>
      <c r="AD31" s="234">
        <f t="shared" si="5"/>
        <v>0</v>
      </c>
      <c r="AE31" s="202"/>
      <c r="AF31" s="234">
        <f t="shared" si="134"/>
        <v>0</v>
      </c>
      <c r="AG31" s="202"/>
      <c r="AH31" s="202"/>
      <c r="AI31" s="234">
        <f t="shared" si="6"/>
        <v>0</v>
      </c>
      <c r="AJ31" s="202"/>
      <c r="AK31" s="234">
        <f t="shared" si="135"/>
        <v>0</v>
      </c>
      <c r="AL31" s="202"/>
      <c r="AM31" s="202"/>
      <c r="AN31" s="234">
        <f t="shared" si="7"/>
        <v>0</v>
      </c>
      <c r="AO31" s="202"/>
      <c r="AP31" s="234">
        <f t="shared" si="136"/>
        <v>0</v>
      </c>
      <c r="AQ31" s="202"/>
      <c r="AR31" s="202"/>
      <c r="AS31" s="234">
        <f t="shared" si="8"/>
        <v>0</v>
      </c>
      <c r="AT31" s="202"/>
      <c r="AU31" s="234">
        <f t="shared" si="137"/>
        <v>0</v>
      </c>
      <c r="AV31" s="202"/>
      <c r="AW31" s="202"/>
      <c r="AX31" s="234">
        <f t="shared" si="9"/>
        <v>0</v>
      </c>
      <c r="AY31" s="202"/>
      <c r="AZ31" s="234">
        <f t="shared" si="138"/>
        <v>0</v>
      </c>
      <c r="BA31" s="202"/>
      <c r="BB31" s="202"/>
      <c r="BC31" s="234">
        <f t="shared" si="10"/>
        <v>0</v>
      </c>
      <c r="BD31" s="202"/>
      <c r="BE31" s="234">
        <f t="shared" si="139"/>
        <v>0</v>
      </c>
      <c r="BF31" s="202"/>
      <c r="BG31" s="202"/>
      <c r="BH31" s="234">
        <f t="shared" si="11"/>
        <v>0</v>
      </c>
      <c r="BI31" s="202"/>
      <c r="BJ31" s="234">
        <f t="shared" si="140"/>
        <v>0</v>
      </c>
      <c r="BK31" s="202"/>
      <c r="BL31" s="202"/>
      <c r="BM31" s="234">
        <f t="shared" si="12"/>
        <v>0</v>
      </c>
      <c r="BN31" s="202"/>
      <c r="BO31" s="234">
        <f t="shared" si="141"/>
        <v>0</v>
      </c>
      <c r="BP31" s="202"/>
      <c r="BQ31" s="202"/>
      <c r="BR31" s="234">
        <f t="shared" si="13"/>
        <v>0</v>
      </c>
      <c r="BS31" s="202"/>
      <c r="BT31" s="234">
        <f t="shared" si="142"/>
        <v>0</v>
      </c>
      <c r="BU31" s="202"/>
      <c r="BV31" s="202"/>
      <c r="BW31" s="234">
        <f t="shared" si="14"/>
        <v>0</v>
      </c>
      <c r="BX31" s="202"/>
      <c r="BY31" s="234">
        <f t="shared" si="143"/>
        <v>0</v>
      </c>
      <c r="BZ31" s="202"/>
      <c r="CA31" s="202"/>
      <c r="CB31" s="234">
        <f t="shared" si="15"/>
        <v>0</v>
      </c>
      <c r="CC31" s="202"/>
      <c r="CD31" s="234">
        <f t="shared" si="144"/>
        <v>0</v>
      </c>
      <c r="CE31" s="202"/>
      <c r="CF31" s="202"/>
      <c r="CG31" s="234">
        <f t="shared" si="16"/>
        <v>0</v>
      </c>
      <c r="CH31" s="202"/>
      <c r="CI31" s="234">
        <f t="shared" si="145"/>
        <v>0</v>
      </c>
      <c r="CJ31" s="202"/>
      <c r="CK31" s="202"/>
      <c r="CL31" s="234">
        <f t="shared" si="17"/>
        <v>0</v>
      </c>
      <c r="CM31" s="202"/>
      <c r="CN31" s="234">
        <f t="shared" si="146"/>
        <v>0</v>
      </c>
      <c r="CO31" s="202"/>
      <c r="CP31" s="202"/>
      <c r="CQ31" s="234">
        <f t="shared" si="18"/>
        <v>0</v>
      </c>
      <c r="CR31" s="202"/>
      <c r="CS31" s="234">
        <f t="shared" si="147"/>
        <v>0</v>
      </c>
      <c r="CT31" s="202"/>
      <c r="CU31" s="202"/>
      <c r="CV31" s="234">
        <f t="shared" si="19"/>
        <v>0</v>
      </c>
      <c r="CW31" s="202"/>
      <c r="CX31" s="234">
        <f t="shared" si="148"/>
        <v>0</v>
      </c>
      <c r="CY31" s="202"/>
      <c r="CZ31" s="202"/>
      <c r="DA31" s="234">
        <f t="shared" si="20"/>
        <v>0</v>
      </c>
      <c r="DB31" s="202"/>
      <c r="DC31" s="234">
        <f t="shared" si="149"/>
        <v>0</v>
      </c>
      <c r="DD31" s="202"/>
      <c r="DE31" s="202"/>
      <c r="DF31" s="234">
        <f t="shared" si="21"/>
        <v>0</v>
      </c>
      <c r="DG31" s="202"/>
      <c r="DH31" s="234">
        <f t="shared" si="150"/>
        <v>0</v>
      </c>
      <c r="DI31" s="202"/>
      <c r="DJ31" s="202"/>
      <c r="DK31" s="234">
        <f t="shared" si="22"/>
        <v>0</v>
      </c>
      <c r="DL31" s="202"/>
      <c r="DM31" s="234">
        <f t="shared" si="151"/>
        <v>0</v>
      </c>
      <c r="DN31" s="202"/>
      <c r="DO31" s="202"/>
      <c r="DP31" s="234">
        <f t="shared" si="23"/>
        <v>0</v>
      </c>
      <c r="DQ31" s="202"/>
      <c r="DR31" s="234">
        <f t="shared" si="152"/>
        <v>0</v>
      </c>
      <c r="DS31" s="202"/>
      <c r="DT31" s="202"/>
      <c r="DU31" s="234">
        <f t="shared" si="24"/>
        <v>0</v>
      </c>
      <c r="DV31" s="202"/>
      <c r="DW31" s="234">
        <f t="shared" si="153"/>
        <v>0</v>
      </c>
      <c r="DX31" s="202"/>
      <c r="DY31" s="202"/>
      <c r="DZ31" s="234">
        <f t="shared" si="25"/>
        <v>0</v>
      </c>
      <c r="EA31" s="202"/>
      <c r="EB31" s="234">
        <f t="shared" si="154"/>
        <v>0</v>
      </c>
      <c r="EC31" s="202"/>
      <c r="ED31" s="202"/>
      <c r="EE31" s="234">
        <f t="shared" si="26"/>
        <v>0</v>
      </c>
      <c r="EF31" s="202"/>
      <c r="EG31" s="234">
        <f t="shared" si="155"/>
        <v>0</v>
      </c>
      <c r="EH31" s="202"/>
      <c r="EI31" s="202"/>
      <c r="EJ31" s="234">
        <f t="shared" si="27"/>
        <v>0</v>
      </c>
      <c r="EK31" s="202"/>
      <c r="EL31" s="234">
        <f t="shared" si="156"/>
        <v>0</v>
      </c>
      <c r="EM31" s="202"/>
      <c r="EN31" s="202"/>
      <c r="EO31" s="234">
        <f t="shared" si="28"/>
        <v>0</v>
      </c>
      <c r="EP31" s="202"/>
      <c r="EQ31" s="234">
        <f t="shared" si="157"/>
        <v>0</v>
      </c>
      <c r="ER31" s="202"/>
      <c r="ES31" s="202"/>
      <c r="ET31" s="234">
        <f t="shared" si="29"/>
        <v>0</v>
      </c>
      <c r="EU31" s="202"/>
      <c r="EV31" s="234">
        <f t="shared" si="158"/>
        <v>0</v>
      </c>
      <c r="EW31" s="202"/>
      <c r="EX31" s="202"/>
      <c r="EY31" s="234">
        <f t="shared" si="30"/>
        <v>0</v>
      </c>
      <c r="EZ31" s="202"/>
      <c r="FA31" s="234">
        <f t="shared" si="159"/>
        <v>0</v>
      </c>
      <c r="FB31" s="202"/>
      <c r="FC31" s="202"/>
      <c r="FD31" s="234">
        <f t="shared" si="31"/>
        <v>0</v>
      </c>
      <c r="FE31" s="202"/>
      <c r="FF31" s="234">
        <f t="shared" si="160"/>
        <v>0</v>
      </c>
      <c r="FG31" s="202"/>
      <c r="FH31" s="202"/>
      <c r="FI31" s="234">
        <f t="shared" si="32"/>
        <v>0</v>
      </c>
      <c r="FJ31" s="202"/>
      <c r="FK31" s="234">
        <f t="shared" si="161"/>
        <v>0</v>
      </c>
      <c r="FL31" s="202"/>
      <c r="FM31" s="202"/>
      <c r="FN31" s="234">
        <f t="shared" si="33"/>
        <v>0</v>
      </c>
      <c r="FO31" s="202"/>
      <c r="FP31" s="234">
        <f t="shared" si="162"/>
        <v>0</v>
      </c>
      <c r="FQ31" s="202"/>
      <c r="FR31" s="202"/>
      <c r="FS31" s="234">
        <f t="shared" si="34"/>
        <v>0</v>
      </c>
      <c r="FT31" s="202"/>
      <c r="FU31" s="234">
        <f t="shared" si="163"/>
        <v>0</v>
      </c>
      <c r="FV31" s="202"/>
      <c r="FW31" s="202"/>
      <c r="FX31" s="234">
        <f t="shared" si="35"/>
        <v>0</v>
      </c>
      <c r="FY31" s="202"/>
      <c r="FZ31" s="234">
        <f t="shared" si="164"/>
        <v>0</v>
      </c>
      <c r="GA31" s="202"/>
      <c r="GB31" s="202"/>
      <c r="GC31" s="234">
        <f t="shared" si="36"/>
        <v>0</v>
      </c>
      <c r="GD31" s="202"/>
      <c r="GE31" s="234">
        <f t="shared" si="165"/>
        <v>0</v>
      </c>
      <c r="GF31" s="202"/>
      <c r="GG31" s="202"/>
      <c r="GH31" s="234">
        <f t="shared" si="37"/>
        <v>0</v>
      </c>
      <c r="GI31" s="202"/>
      <c r="GJ31" s="234">
        <f t="shared" si="166"/>
        <v>0</v>
      </c>
      <c r="GK31" s="202"/>
      <c r="GL31" s="202"/>
      <c r="GM31" s="234">
        <f t="shared" si="38"/>
        <v>0</v>
      </c>
      <c r="GN31" s="202"/>
      <c r="GO31" s="234">
        <f t="shared" si="167"/>
        <v>0</v>
      </c>
      <c r="GP31" s="202"/>
      <c r="GQ31" s="202"/>
      <c r="GR31" s="234">
        <f t="shared" si="39"/>
        <v>0</v>
      </c>
      <c r="GS31" s="202"/>
      <c r="GT31" s="234">
        <f t="shared" si="168"/>
        <v>0</v>
      </c>
      <c r="GU31" s="202"/>
      <c r="GV31" s="202"/>
      <c r="GW31" s="234">
        <f t="shared" si="40"/>
        <v>0</v>
      </c>
      <c r="GX31" s="202"/>
      <c r="GY31" s="234">
        <f t="shared" si="169"/>
        <v>0</v>
      </c>
      <c r="GZ31" s="202"/>
      <c r="HA31" s="202"/>
      <c r="HB31" s="234">
        <f t="shared" si="41"/>
        <v>0</v>
      </c>
      <c r="HC31" s="202"/>
      <c r="HD31" s="234">
        <f t="shared" si="170"/>
        <v>0</v>
      </c>
      <c r="HE31" s="202"/>
      <c r="HF31" s="202"/>
      <c r="HG31" s="234">
        <f t="shared" si="42"/>
        <v>0</v>
      </c>
      <c r="HH31" s="202"/>
      <c r="HI31" s="234">
        <f t="shared" si="171"/>
        <v>0</v>
      </c>
      <c r="HJ31" s="202"/>
      <c r="HK31" s="202"/>
      <c r="HL31" s="234">
        <f t="shared" si="43"/>
        <v>0</v>
      </c>
      <c r="HM31" s="202"/>
      <c r="HN31" s="234">
        <f t="shared" si="172"/>
        <v>0</v>
      </c>
      <c r="HO31" s="202"/>
      <c r="HP31" s="202"/>
      <c r="HQ31" s="234">
        <f t="shared" si="44"/>
        <v>0</v>
      </c>
      <c r="HR31" s="202"/>
      <c r="HS31" s="234">
        <f t="shared" si="173"/>
        <v>0</v>
      </c>
      <c r="HT31" s="202"/>
      <c r="HU31" s="202"/>
      <c r="HV31" s="234">
        <f t="shared" si="45"/>
        <v>0</v>
      </c>
      <c r="HW31" s="202"/>
      <c r="HX31" s="234">
        <f t="shared" si="174"/>
        <v>0</v>
      </c>
      <c r="HY31" s="202"/>
      <c r="HZ31" s="202"/>
      <c r="IA31" s="234">
        <f t="shared" si="46"/>
        <v>0</v>
      </c>
      <c r="IB31" s="202"/>
      <c r="IC31" s="234">
        <f t="shared" si="175"/>
        <v>0</v>
      </c>
      <c r="ID31" s="202"/>
      <c r="IE31" s="202"/>
      <c r="IF31" s="234">
        <f t="shared" si="47"/>
        <v>0</v>
      </c>
      <c r="IG31" s="202"/>
      <c r="IH31" s="234">
        <f t="shared" si="176"/>
        <v>0</v>
      </c>
      <c r="II31" s="202"/>
      <c r="IJ31" s="202"/>
      <c r="IK31" s="234">
        <f t="shared" si="48"/>
        <v>0</v>
      </c>
      <c r="IL31" s="202"/>
      <c r="IM31" s="234">
        <f t="shared" si="177"/>
        <v>0</v>
      </c>
      <c r="IN31" s="202"/>
      <c r="IO31" s="202"/>
      <c r="IP31" s="234">
        <f t="shared" si="49"/>
        <v>0</v>
      </c>
      <c r="IQ31" s="202"/>
      <c r="IR31" s="234">
        <f t="shared" si="178"/>
        <v>0</v>
      </c>
      <c r="IS31" s="202"/>
      <c r="IT31" s="202"/>
      <c r="IU31" s="234">
        <f t="shared" si="50"/>
        <v>0</v>
      </c>
      <c r="IV31" s="202"/>
      <c r="IW31" s="234">
        <f t="shared" si="179"/>
        <v>0</v>
      </c>
      <c r="IX31" s="202"/>
      <c r="IY31" s="202"/>
      <c r="IZ31" s="234">
        <f t="shared" si="51"/>
        <v>0</v>
      </c>
      <c r="JA31" s="202"/>
      <c r="JB31" s="234">
        <f t="shared" si="180"/>
        <v>0</v>
      </c>
      <c r="JC31" s="202"/>
      <c r="JD31" s="202"/>
      <c r="JE31" s="234">
        <f t="shared" si="52"/>
        <v>0</v>
      </c>
      <c r="JF31" s="202"/>
      <c r="JG31" s="234">
        <f t="shared" si="181"/>
        <v>0</v>
      </c>
      <c r="JH31" s="202"/>
      <c r="JI31" s="202"/>
      <c r="JJ31" s="234">
        <f t="shared" si="53"/>
        <v>0</v>
      </c>
      <c r="JK31" s="202"/>
      <c r="JL31" s="234">
        <f t="shared" si="182"/>
        <v>0</v>
      </c>
      <c r="JM31" s="202"/>
      <c r="JN31" s="202"/>
      <c r="JO31" s="234">
        <f t="shared" si="54"/>
        <v>0</v>
      </c>
      <c r="JP31" s="202"/>
      <c r="JQ31" s="234">
        <f t="shared" si="183"/>
        <v>0</v>
      </c>
      <c r="JR31" s="202"/>
      <c r="JS31" s="202"/>
      <c r="JT31" s="234">
        <f t="shared" si="55"/>
        <v>0</v>
      </c>
      <c r="JU31" s="202"/>
      <c r="JV31" s="234">
        <f t="shared" si="184"/>
        <v>0</v>
      </c>
      <c r="JW31" s="202"/>
      <c r="JX31" s="202"/>
      <c r="JY31" s="234">
        <f t="shared" si="56"/>
        <v>0</v>
      </c>
      <c r="JZ31" s="202"/>
      <c r="KA31" s="234">
        <f t="shared" si="185"/>
        <v>0</v>
      </c>
      <c r="KB31" s="202"/>
      <c r="KC31" s="202"/>
      <c r="KD31" s="234">
        <f t="shared" si="57"/>
        <v>0</v>
      </c>
      <c r="KE31" s="202"/>
      <c r="KF31" s="234">
        <f t="shared" si="186"/>
        <v>0</v>
      </c>
      <c r="KG31" s="202"/>
      <c r="KH31" s="202"/>
      <c r="KI31" s="234">
        <f t="shared" si="58"/>
        <v>0</v>
      </c>
      <c r="KJ31" s="202"/>
      <c r="KK31" s="234">
        <f t="shared" si="187"/>
        <v>0</v>
      </c>
      <c r="KL31" s="202"/>
      <c r="KM31" s="202"/>
      <c r="KN31" s="234">
        <f t="shared" si="59"/>
        <v>0</v>
      </c>
      <c r="KO31" s="202"/>
      <c r="KP31" s="234">
        <f t="shared" si="188"/>
        <v>0</v>
      </c>
      <c r="KQ31" s="202"/>
      <c r="KR31" s="202"/>
      <c r="KS31" s="234">
        <f t="shared" si="60"/>
        <v>0</v>
      </c>
      <c r="KT31" s="202"/>
      <c r="KU31" s="234">
        <f t="shared" si="189"/>
        <v>0</v>
      </c>
      <c r="KV31" s="202"/>
      <c r="KW31" s="202"/>
      <c r="KX31" s="234">
        <f t="shared" si="61"/>
        <v>0</v>
      </c>
      <c r="KY31" s="202"/>
      <c r="KZ31" s="234">
        <f t="shared" si="190"/>
        <v>0</v>
      </c>
      <c r="LA31" s="210">
        <f t="shared" si="191"/>
        <v>0</v>
      </c>
      <c r="LB31" s="210">
        <f t="shared" si="192"/>
        <v>0</v>
      </c>
      <c r="LC31" s="234">
        <f t="shared" si="62"/>
        <v>0</v>
      </c>
      <c r="LD31" s="210">
        <f t="shared" si="193"/>
        <v>0</v>
      </c>
      <c r="LE31" s="234">
        <f t="shared" si="194"/>
        <v>0</v>
      </c>
    </row>
    <row r="32" spans="1:317" ht="21.95" customHeight="1">
      <c r="A32" s="226">
        <v>346000</v>
      </c>
      <c r="B32" s="196" t="s">
        <v>168</v>
      </c>
      <c r="C32" s="202"/>
      <c r="D32" s="202"/>
      <c r="E32" s="234">
        <f t="shared" si="0"/>
        <v>0</v>
      </c>
      <c r="F32" s="202"/>
      <c r="G32" s="234">
        <f t="shared" si="129"/>
        <v>0</v>
      </c>
      <c r="H32" s="202"/>
      <c r="I32" s="202"/>
      <c r="J32" s="234">
        <f t="shared" si="1"/>
        <v>0</v>
      </c>
      <c r="K32" s="202"/>
      <c r="L32" s="234">
        <f t="shared" si="130"/>
        <v>0</v>
      </c>
      <c r="M32" s="202"/>
      <c r="N32" s="202"/>
      <c r="O32" s="234">
        <f t="shared" si="2"/>
        <v>0</v>
      </c>
      <c r="P32" s="202"/>
      <c r="Q32" s="234">
        <f t="shared" si="131"/>
        <v>0</v>
      </c>
      <c r="R32" s="202"/>
      <c r="S32" s="202"/>
      <c r="T32" s="234">
        <f t="shared" si="3"/>
        <v>0</v>
      </c>
      <c r="U32" s="202"/>
      <c r="V32" s="234">
        <f t="shared" si="132"/>
        <v>0</v>
      </c>
      <c r="W32" s="202"/>
      <c r="X32" s="202"/>
      <c r="Y32" s="234">
        <f t="shared" si="4"/>
        <v>0</v>
      </c>
      <c r="Z32" s="202"/>
      <c r="AA32" s="234">
        <f t="shared" si="133"/>
        <v>0</v>
      </c>
      <c r="AB32" s="202"/>
      <c r="AC32" s="202"/>
      <c r="AD32" s="234">
        <f t="shared" si="5"/>
        <v>0</v>
      </c>
      <c r="AE32" s="202"/>
      <c r="AF32" s="234">
        <f t="shared" si="134"/>
        <v>0</v>
      </c>
      <c r="AG32" s="202"/>
      <c r="AH32" s="202"/>
      <c r="AI32" s="234">
        <f t="shared" si="6"/>
        <v>0</v>
      </c>
      <c r="AJ32" s="202"/>
      <c r="AK32" s="234">
        <f t="shared" si="135"/>
        <v>0</v>
      </c>
      <c r="AL32" s="202"/>
      <c r="AM32" s="202"/>
      <c r="AN32" s="234">
        <f t="shared" si="7"/>
        <v>0</v>
      </c>
      <c r="AO32" s="202"/>
      <c r="AP32" s="234">
        <f t="shared" si="136"/>
        <v>0</v>
      </c>
      <c r="AQ32" s="202"/>
      <c r="AR32" s="202"/>
      <c r="AS32" s="234">
        <f t="shared" si="8"/>
        <v>0</v>
      </c>
      <c r="AT32" s="202"/>
      <c r="AU32" s="234">
        <f t="shared" si="137"/>
        <v>0</v>
      </c>
      <c r="AV32" s="202"/>
      <c r="AW32" s="202"/>
      <c r="AX32" s="234">
        <f t="shared" si="9"/>
        <v>0</v>
      </c>
      <c r="AY32" s="202"/>
      <c r="AZ32" s="234">
        <f t="shared" si="138"/>
        <v>0</v>
      </c>
      <c r="BA32" s="202"/>
      <c r="BB32" s="202"/>
      <c r="BC32" s="234">
        <f t="shared" si="10"/>
        <v>0</v>
      </c>
      <c r="BD32" s="202"/>
      <c r="BE32" s="234">
        <f t="shared" si="139"/>
        <v>0</v>
      </c>
      <c r="BF32" s="202"/>
      <c r="BG32" s="202"/>
      <c r="BH32" s="234">
        <f t="shared" si="11"/>
        <v>0</v>
      </c>
      <c r="BI32" s="202"/>
      <c r="BJ32" s="234">
        <f t="shared" si="140"/>
        <v>0</v>
      </c>
      <c r="BK32" s="202"/>
      <c r="BL32" s="202"/>
      <c r="BM32" s="234">
        <f t="shared" si="12"/>
        <v>0</v>
      </c>
      <c r="BN32" s="202"/>
      <c r="BO32" s="234">
        <f t="shared" si="141"/>
        <v>0</v>
      </c>
      <c r="BP32" s="202"/>
      <c r="BQ32" s="202"/>
      <c r="BR32" s="234">
        <f t="shared" si="13"/>
        <v>0</v>
      </c>
      <c r="BS32" s="202"/>
      <c r="BT32" s="234">
        <f t="shared" si="142"/>
        <v>0</v>
      </c>
      <c r="BU32" s="202"/>
      <c r="BV32" s="202"/>
      <c r="BW32" s="234">
        <f t="shared" si="14"/>
        <v>0</v>
      </c>
      <c r="BX32" s="202"/>
      <c r="BY32" s="234">
        <f t="shared" si="143"/>
        <v>0</v>
      </c>
      <c r="BZ32" s="202"/>
      <c r="CA32" s="202"/>
      <c r="CB32" s="234">
        <f t="shared" si="15"/>
        <v>0</v>
      </c>
      <c r="CC32" s="202"/>
      <c r="CD32" s="234">
        <f t="shared" si="144"/>
        <v>0</v>
      </c>
      <c r="CE32" s="202"/>
      <c r="CF32" s="202"/>
      <c r="CG32" s="234">
        <f t="shared" si="16"/>
        <v>0</v>
      </c>
      <c r="CH32" s="202"/>
      <c r="CI32" s="234">
        <f t="shared" si="145"/>
        <v>0</v>
      </c>
      <c r="CJ32" s="202"/>
      <c r="CK32" s="202"/>
      <c r="CL32" s="234">
        <f t="shared" si="17"/>
        <v>0</v>
      </c>
      <c r="CM32" s="202"/>
      <c r="CN32" s="234">
        <f t="shared" si="146"/>
        <v>0</v>
      </c>
      <c r="CO32" s="202"/>
      <c r="CP32" s="202"/>
      <c r="CQ32" s="234">
        <f t="shared" si="18"/>
        <v>0</v>
      </c>
      <c r="CR32" s="202"/>
      <c r="CS32" s="234">
        <f t="shared" si="147"/>
        <v>0</v>
      </c>
      <c r="CT32" s="202"/>
      <c r="CU32" s="202"/>
      <c r="CV32" s="234">
        <f t="shared" si="19"/>
        <v>0</v>
      </c>
      <c r="CW32" s="202"/>
      <c r="CX32" s="234">
        <f t="shared" si="148"/>
        <v>0</v>
      </c>
      <c r="CY32" s="202"/>
      <c r="CZ32" s="202"/>
      <c r="DA32" s="234">
        <f t="shared" si="20"/>
        <v>0</v>
      </c>
      <c r="DB32" s="202"/>
      <c r="DC32" s="234">
        <f t="shared" si="149"/>
        <v>0</v>
      </c>
      <c r="DD32" s="202"/>
      <c r="DE32" s="202"/>
      <c r="DF32" s="234">
        <f t="shared" si="21"/>
        <v>0</v>
      </c>
      <c r="DG32" s="202"/>
      <c r="DH32" s="234">
        <f t="shared" si="150"/>
        <v>0</v>
      </c>
      <c r="DI32" s="202"/>
      <c r="DJ32" s="202"/>
      <c r="DK32" s="234">
        <f t="shared" si="22"/>
        <v>0</v>
      </c>
      <c r="DL32" s="202"/>
      <c r="DM32" s="234">
        <f t="shared" si="151"/>
        <v>0</v>
      </c>
      <c r="DN32" s="202"/>
      <c r="DO32" s="202"/>
      <c r="DP32" s="234">
        <f t="shared" si="23"/>
        <v>0</v>
      </c>
      <c r="DQ32" s="202"/>
      <c r="DR32" s="234">
        <f t="shared" si="152"/>
        <v>0</v>
      </c>
      <c r="DS32" s="202"/>
      <c r="DT32" s="202"/>
      <c r="DU32" s="234">
        <f t="shared" si="24"/>
        <v>0</v>
      </c>
      <c r="DV32" s="202"/>
      <c r="DW32" s="234">
        <f t="shared" si="153"/>
        <v>0</v>
      </c>
      <c r="DX32" s="202"/>
      <c r="DY32" s="202"/>
      <c r="DZ32" s="234">
        <f t="shared" si="25"/>
        <v>0</v>
      </c>
      <c r="EA32" s="202"/>
      <c r="EB32" s="234">
        <f t="shared" si="154"/>
        <v>0</v>
      </c>
      <c r="EC32" s="202"/>
      <c r="ED32" s="202"/>
      <c r="EE32" s="234">
        <f t="shared" si="26"/>
        <v>0</v>
      </c>
      <c r="EF32" s="202"/>
      <c r="EG32" s="234">
        <f t="shared" si="155"/>
        <v>0</v>
      </c>
      <c r="EH32" s="202"/>
      <c r="EI32" s="202"/>
      <c r="EJ32" s="234">
        <f t="shared" si="27"/>
        <v>0</v>
      </c>
      <c r="EK32" s="202"/>
      <c r="EL32" s="234">
        <f t="shared" si="156"/>
        <v>0</v>
      </c>
      <c r="EM32" s="202"/>
      <c r="EN32" s="202"/>
      <c r="EO32" s="234">
        <f t="shared" si="28"/>
        <v>0</v>
      </c>
      <c r="EP32" s="202"/>
      <c r="EQ32" s="234">
        <f t="shared" si="157"/>
        <v>0</v>
      </c>
      <c r="ER32" s="202"/>
      <c r="ES32" s="202"/>
      <c r="ET32" s="234">
        <f t="shared" si="29"/>
        <v>0</v>
      </c>
      <c r="EU32" s="202"/>
      <c r="EV32" s="234">
        <f t="shared" si="158"/>
        <v>0</v>
      </c>
      <c r="EW32" s="202"/>
      <c r="EX32" s="202"/>
      <c r="EY32" s="234">
        <f t="shared" si="30"/>
        <v>0</v>
      </c>
      <c r="EZ32" s="202"/>
      <c r="FA32" s="234">
        <f t="shared" si="159"/>
        <v>0</v>
      </c>
      <c r="FB32" s="202"/>
      <c r="FC32" s="202"/>
      <c r="FD32" s="234">
        <f t="shared" si="31"/>
        <v>0</v>
      </c>
      <c r="FE32" s="202"/>
      <c r="FF32" s="234">
        <f t="shared" si="160"/>
        <v>0</v>
      </c>
      <c r="FG32" s="202"/>
      <c r="FH32" s="202"/>
      <c r="FI32" s="234">
        <f t="shared" si="32"/>
        <v>0</v>
      </c>
      <c r="FJ32" s="202"/>
      <c r="FK32" s="234">
        <f t="shared" si="161"/>
        <v>0</v>
      </c>
      <c r="FL32" s="202"/>
      <c r="FM32" s="202"/>
      <c r="FN32" s="234">
        <f t="shared" si="33"/>
        <v>0</v>
      </c>
      <c r="FO32" s="202"/>
      <c r="FP32" s="234">
        <f t="shared" si="162"/>
        <v>0</v>
      </c>
      <c r="FQ32" s="202"/>
      <c r="FR32" s="202"/>
      <c r="FS32" s="234">
        <f t="shared" si="34"/>
        <v>0</v>
      </c>
      <c r="FT32" s="202"/>
      <c r="FU32" s="234">
        <f t="shared" si="163"/>
        <v>0</v>
      </c>
      <c r="FV32" s="202"/>
      <c r="FW32" s="202"/>
      <c r="FX32" s="234">
        <f t="shared" si="35"/>
        <v>0</v>
      </c>
      <c r="FY32" s="202"/>
      <c r="FZ32" s="234">
        <f t="shared" si="164"/>
        <v>0</v>
      </c>
      <c r="GA32" s="202"/>
      <c r="GB32" s="202"/>
      <c r="GC32" s="234">
        <f t="shared" si="36"/>
        <v>0</v>
      </c>
      <c r="GD32" s="202"/>
      <c r="GE32" s="234">
        <f t="shared" si="165"/>
        <v>0</v>
      </c>
      <c r="GF32" s="202"/>
      <c r="GG32" s="202"/>
      <c r="GH32" s="234">
        <f t="shared" si="37"/>
        <v>0</v>
      </c>
      <c r="GI32" s="202"/>
      <c r="GJ32" s="234">
        <f t="shared" si="166"/>
        <v>0</v>
      </c>
      <c r="GK32" s="202"/>
      <c r="GL32" s="202"/>
      <c r="GM32" s="234">
        <f t="shared" si="38"/>
        <v>0</v>
      </c>
      <c r="GN32" s="202"/>
      <c r="GO32" s="234">
        <f t="shared" si="167"/>
        <v>0</v>
      </c>
      <c r="GP32" s="202"/>
      <c r="GQ32" s="202"/>
      <c r="GR32" s="234">
        <f t="shared" si="39"/>
        <v>0</v>
      </c>
      <c r="GS32" s="202"/>
      <c r="GT32" s="234">
        <f t="shared" si="168"/>
        <v>0</v>
      </c>
      <c r="GU32" s="202"/>
      <c r="GV32" s="202"/>
      <c r="GW32" s="234">
        <f t="shared" si="40"/>
        <v>0</v>
      </c>
      <c r="GX32" s="202"/>
      <c r="GY32" s="234">
        <f t="shared" si="169"/>
        <v>0</v>
      </c>
      <c r="GZ32" s="202"/>
      <c r="HA32" s="202"/>
      <c r="HB32" s="234">
        <f t="shared" si="41"/>
        <v>0</v>
      </c>
      <c r="HC32" s="202"/>
      <c r="HD32" s="234">
        <f t="shared" si="170"/>
        <v>0</v>
      </c>
      <c r="HE32" s="202"/>
      <c r="HF32" s="202"/>
      <c r="HG32" s="234">
        <f t="shared" si="42"/>
        <v>0</v>
      </c>
      <c r="HH32" s="202"/>
      <c r="HI32" s="234">
        <f t="shared" si="171"/>
        <v>0</v>
      </c>
      <c r="HJ32" s="202"/>
      <c r="HK32" s="202"/>
      <c r="HL32" s="234">
        <f t="shared" si="43"/>
        <v>0</v>
      </c>
      <c r="HM32" s="202"/>
      <c r="HN32" s="234">
        <f t="shared" si="172"/>
        <v>0</v>
      </c>
      <c r="HO32" s="202"/>
      <c r="HP32" s="202"/>
      <c r="HQ32" s="234">
        <f t="shared" si="44"/>
        <v>0</v>
      </c>
      <c r="HR32" s="202"/>
      <c r="HS32" s="234">
        <f t="shared" si="173"/>
        <v>0</v>
      </c>
      <c r="HT32" s="202"/>
      <c r="HU32" s="202"/>
      <c r="HV32" s="234">
        <f t="shared" si="45"/>
        <v>0</v>
      </c>
      <c r="HW32" s="202"/>
      <c r="HX32" s="234">
        <f t="shared" si="174"/>
        <v>0</v>
      </c>
      <c r="HY32" s="202"/>
      <c r="HZ32" s="202"/>
      <c r="IA32" s="234">
        <f t="shared" si="46"/>
        <v>0</v>
      </c>
      <c r="IB32" s="202"/>
      <c r="IC32" s="234">
        <f t="shared" si="175"/>
        <v>0</v>
      </c>
      <c r="ID32" s="202"/>
      <c r="IE32" s="202"/>
      <c r="IF32" s="234">
        <f t="shared" si="47"/>
        <v>0</v>
      </c>
      <c r="IG32" s="202"/>
      <c r="IH32" s="234">
        <f t="shared" si="176"/>
        <v>0</v>
      </c>
      <c r="II32" s="202"/>
      <c r="IJ32" s="202"/>
      <c r="IK32" s="234">
        <f t="shared" si="48"/>
        <v>0</v>
      </c>
      <c r="IL32" s="202"/>
      <c r="IM32" s="234">
        <f t="shared" si="177"/>
        <v>0</v>
      </c>
      <c r="IN32" s="202"/>
      <c r="IO32" s="202"/>
      <c r="IP32" s="234">
        <f t="shared" si="49"/>
        <v>0</v>
      </c>
      <c r="IQ32" s="202"/>
      <c r="IR32" s="234">
        <f t="shared" si="178"/>
        <v>0</v>
      </c>
      <c r="IS32" s="202"/>
      <c r="IT32" s="202"/>
      <c r="IU32" s="234">
        <f t="shared" si="50"/>
        <v>0</v>
      </c>
      <c r="IV32" s="202"/>
      <c r="IW32" s="234">
        <f t="shared" si="179"/>
        <v>0</v>
      </c>
      <c r="IX32" s="202"/>
      <c r="IY32" s="202"/>
      <c r="IZ32" s="234">
        <f t="shared" si="51"/>
        <v>0</v>
      </c>
      <c r="JA32" s="202"/>
      <c r="JB32" s="234">
        <f t="shared" si="180"/>
        <v>0</v>
      </c>
      <c r="JC32" s="202"/>
      <c r="JD32" s="202"/>
      <c r="JE32" s="234">
        <f t="shared" si="52"/>
        <v>0</v>
      </c>
      <c r="JF32" s="202"/>
      <c r="JG32" s="234">
        <f t="shared" si="181"/>
        <v>0</v>
      </c>
      <c r="JH32" s="202"/>
      <c r="JI32" s="202"/>
      <c r="JJ32" s="234">
        <f t="shared" si="53"/>
        <v>0</v>
      </c>
      <c r="JK32" s="202"/>
      <c r="JL32" s="234">
        <f t="shared" si="182"/>
        <v>0</v>
      </c>
      <c r="JM32" s="202"/>
      <c r="JN32" s="202"/>
      <c r="JO32" s="234">
        <f t="shared" si="54"/>
        <v>0</v>
      </c>
      <c r="JP32" s="202"/>
      <c r="JQ32" s="234">
        <f t="shared" si="183"/>
        <v>0</v>
      </c>
      <c r="JR32" s="202"/>
      <c r="JS32" s="202"/>
      <c r="JT32" s="234">
        <f t="shared" si="55"/>
        <v>0</v>
      </c>
      <c r="JU32" s="202"/>
      <c r="JV32" s="234">
        <f t="shared" si="184"/>
        <v>0</v>
      </c>
      <c r="JW32" s="202"/>
      <c r="JX32" s="202"/>
      <c r="JY32" s="234">
        <f t="shared" si="56"/>
        <v>0</v>
      </c>
      <c r="JZ32" s="202"/>
      <c r="KA32" s="234">
        <f t="shared" si="185"/>
        <v>0</v>
      </c>
      <c r="KB32" s="202"/>
      <c r="KC32" s="202"/>
      <c r="KD32" s="234">
        <f t="shared" si="57"/>
        <v>0</v>
      </c>
      <c r="KE32" s="202"/>
      <c r="KF32" s="234">
        <f t="shared" si="186"/>
        <v>0</v>
      </c>
      <c r="KG32" s="202"/>
      <c r="KH32" s="202"/>
      <c r="KI32" s="234">
        <f t="shared" si="58"/>
        <v>0</v>
      </c>
      <c r="KJ32" s="202"/>
      <c r="KK32" s="234">
        <f t="shared" si="187"/>
        <v>0</v>
      </c>
      <c r="KL32" s="202"/>
      <c r="KM32" s="202"/>
      <c r="KN32" s="234">
        <f t="shared" si="59"/>
        <v>0</v>
      </c>
      <c r="KO32" s="202"/>
      <c r="KP32" s="234">
        <f t="shared" si="188"/>
        <v>0</v>
      </c>
      <c r="KQ32" s="202"/>
      <c r="KR32" s="202"/>
      <c r="KS32" s="234">
        <f t="shared" si="60"/>
        <v>0</v>
      </c>
      <c r="KT32" s="202"/>
      <c r="KU32" s="234">
        <f t="shared" si="189"/>
        <v>0</v>
      </c>
      <c r="KV32" s="202"/>
      <c r="KW32" s="202"/>
      <c r="KX32" s="234">
        <f t="shared" si="61"/>
        <v>0</v>
      </c>
      <c r="KY32" s="202"/>
      <c r="KZ32" s="234">
        <f t="shared" si="190"/>
        <v>0</v>
      </c>
      <c r="LA32" s="210">
        <f t="shared" si="191"/>
        <v>0</v>
      </c>
      <c r="LB32" s="210">
        <f t="shared" si="192"/>
        <v>0</v>
      </c>
      <c r="LC32" s="234">
        <f t="shared" si="62"/>
        <v>0</v>
      </c>
      <c r="LD32" s="210">
        <f t="shared" si="193"/>
        <v>0</v>
      </c>
      <c r="LE32" s="234">
        <f t="shared" si="194"/>
        <v>0</v>
      </c>
    </row>
    <row r="33" spans="1:317" ht="21.95" customHeight="1">
      <c r="A33" s="285"/>
      <c r="B33" s="8" t="s">
        <v>158</v>
      </c>
      <c r="C33" s="210"/>
      <c r="D33" s="210"/>
      <c r="E33" s="234"/>
      <c r="F33" s="210"/>
      <c r="G33" s="210"/>
      <c r="H33" s="210"/>
      <c r="I33" s="210"/>
      <c r="J33" s="234"/>
      <c r="K33" s="210"/>
      <c r="L33" s="210"/>
      <c r="M33" s="210"/>
      <c r="N33" s="210"/>
      <c r="O33" s="234"/>
      <c r="P33" s="210"/>
      <c r="Q33" s="210"/>
      <c r="R33" s="210"/>
      <c r="S33" s="210"/>
      <c r="T33" s="234"/>
      <c r="U33" s="210"/>
      <c r="V33" s="210"/>
      <c r="W33" s="210"/>
      <c r="X33" s="210"/>
      <c r="Y33" s="234"/>
      <c r="Z33" s="210"/>
      <c r="AA33" s="210"/>
      <c r="AB33" s="210"/>
      <c r="AC33" s="210"/>
      <c r="AD33" s="234"/>
      <c r="AE33" s="210"/>
      <c r="AF33" s="210"/>
      <c r="AG33" s="210"/>
      <c r="AH33" s="210"/>
      <c r="AI33" s="234"/>
      <c r="AJ33" s="210"/>
      <c r="AK33" s="210"/>
      <c r="AL33" s="210"/>
      <c r="AM33" s="210"/>
      <c r="AN33" s="234"/>
      <c r="AO33" s="210"/>
      <c r="AP33" s="210"/>
      <c r="AQ33" s="210"/>
      <c r="AR33" s="210"/>
      <c r="AS33" s="234"/>
      <c r="AT33" s="210"/>
      <c r="AU33" s="210"/>
      <c r="AV33" s="210"/>
      <c r="AW33" s="210"/>
      <c r="AX33" s="234"/>
      <c r="AY33" s="210"/>
      <c r="AZ33" s="210"/>
      <c r="BA33" s="210"/>
      <c r="BB33" s="210"/>
      <c r="BC33" s="234"/>
      <c r="BD33" s="210"/>
      <c r="BE33" s="210"/>
      <c r="BF33" s="210"/>
      <c r="BG33" s="210"/>
      <c r="BH33" s="234"/>
      <c r="BI33" s="210"/>
      <c r="BJ33" s="210"/>
      <c r="BK33" s="210"/>
      <c r="BL33" s="210"/>
      <c r="BM33" s="234"/>
      <c r="BN33" s="210"/>
      <c r="BO33" s="210"/>
      <c r="BP33" s="210"/>
      <c r="BQ33" s="210"/>
      <c r="BR33" s="234"/>
      <c r="BS33" s="210"/>
      <c r="BT33" s="210"/>
      <c r="BU33" s="210"/>
      <c r="BV33" s="210"/>
      <c r="BW33" s="234"/>
      <c r="BX33" s="210"/>
      <c r="BY33" s="210"/>
      <c r="BZ33" s="210"/>
      <c r="CA33" s="210"/>
      <c r="CB33" s="234"/>
      <c r="CC33" s="210"/>
      <c r="CD33" s="210"/>
      <c r="CE33" s="210"/>
      <c r="CF33" s="210"/>
      <c r="CG33" s="234"/>
      <c r="CH33" s="210"/>
      <c r="CI33" s="210"/>
      <c r="CJ33" s="210"/>
      <c r="CK33" s="210"/>
      <c r="CL33" s="234"/>
      <c r="CM33" s="210"/>
      <c r="CN33" s="210"/>
      <c r="CO33" s="210"/>
      <c r="CP33" s="210"/>
      <c r="CQ33" s="234"/>
      <c r="CR33" s="210"/>
      <c r="CS33" s="210"/>
      <c r="CT33" s="210"/>
      <c r="CU33" s="210"/>
      <c r="CV33" s="234"/>
      <c r="CW33" s="210"/>
      <c r="CX33" s="210"/>
      <c r="CY33" s="210"/>
      <c r="CZ33" s="210"/>
      <c r="DA33" s="234"/>
      <c r="DB33" s="210"/>
      <c r="DC33" s="210"/>
      <c r="DD33" s="210"/>
      <c r="DE33" s="210"/>
      <c r="DF33" s="234"/>
      <c r="DG33" s="210"/>
      <c r="DH33" s="210"/>
      <c r="DI33" s="210"/>
      <c r="DJ33" s="210"/>
      <c r="DK33" s="234"/>
      <c r="DL33" s="210"/>
      <c r="DM33" s="210"/>
      <c r="DN33" s="210"/>
      <c r="DO33" s="210"/>
      <c r="DP33" s="234"/>
      <c r="DQ33" s="210"/>
      <c r="DR33" s="210"/>
      <c r="DS33" s="210"/>
      <c r="DT33" s="210"/>
      <c r="DU33" s="234"/>
      <c r="DV33" s="210"/>
      <c r="DW33" s="210"/>
      <c r="DX33" s="210"/>
      <c r="DY33" s="210"/>
      <c r="DZ33" s="234"/>
      <c r="EA33" s="210"/>
      <c r="EB33" s="210"/>
      <c r="EC33" s="210"/>
      <c r="ED33" s="210"/>
      <c r="EE33" s="234"/>
      <c r="EF33" s="210"/>
      <c r="EG33" s="210"/>
      <c r="EH33" s="210"/>
      <c r="EI33" s="210"/>
      <c r="EJ33" s="234"/>
      <c r="EK33" s="210"/>
      <c r="EL33" s="210"/>
      <c r="EM33" s="210"/>
      <c r="EN33" s="210"/>
      <c r="EO33" s="234"/>
      <c r="EP33" s="210"/>
      <c r="EQ33" s="210"/>
      <c r="ER33" s="210"/>
      <c r="ES33" s="210"/>
      <c r="ET33" s="234"/>
      <c r="EU33" s="210"/>
      <c r="EV33" s="210"/>
      <c r="EW33" s="210"/>
      <c r="EX33" s="210"/>
      <c r="EY33" s="234"/>
      <c r="EZ33" s="210"/>
      <c r="FA33" s="210"/>
      <c r="FB33" s="210"/>
      <c r="FC33" s="210"/>
      <c r="FD33" s="234"/>
      <c r="FE33" s="210"/>
      <c r="FF33" s="210"/>
      <c r="FG33" s="210"/>
      <c r="FH33" s="210"/>
      <c r="FI33" s="234"/>
      <c r="FJ33" s="210"/>
      <c r="FK33" s="210"/>
      <c r="FL33" s="210"/>
      <c r="FM33" s="210"/>
      <c r="FN33" s="234"/>
      <c r="FO33" s="210"/>
      <c r="FP33" s="210"/>
      <c r="FQ33" s="210"/>
      <c r="FR33" s="210"/>
      <c r="FS33" s="234"/>
      <c r="FT33" s="210"/>
      <c r="FU33" s="210"/>
      <c r="FV33" s="210"/>
      <c r="FW33" s="210"/>
      <c r="FX33" s="234"/>
      <c r="FY33" s="210"/>
      <c r="FZ33" s="210"/>
      <c r="GA33" s="210"/>
      <c r="GB33" s="210"/>
      <c r="GC33" s="234"/>
      <c r="GD33" s="210"/>
      <c r="GE33" s="210"/>
      <c r="GF33" s="210"/>
      <c r="GG33" s="210"/>
      <c r="GH33" s="234"/>
      <c r="GI33" s="210"/>
      <c r="GJ33" s="210"/>
      <c r="GK33" s="210"/>
      <c r="GL33" s="210"/>
      <c r="GM33" s="234"/>
      <c r="GN33" s="210"/>
      <c r="GO33" s="210"/>
      <c r="GP33" s="210"/>
      <c r="GQ33" s="210"/>
      <c r="GR33" s="234"/>
      <c r="GS33" s="210"/>
      <c r="GT33" s="210"/>
      <c r="GU33" s="210"/>
      <c r="GV33" s="210"/>
      <c r="GW33" s="234"/>
      <c r="GX33" s="210"/>
      <c r="GY33" s="210"/>
      <c r="GZ33" s="210"/>
      <c r="HA33" s="210"/>
      <c r="HB33" s="234"/>
      <c r="HC33" s="210"/>
      <c r="HD33" s="210"/>
      <c r="HE33" s="210"/>
      <c r="HF33" s="210"/>
      <c r="HG33" s="234"/>
      <c r="HH33" s="210"/>
      <c r="HI33" s="210"/>
      <c r="HJ33" s="210"/>
      <c r="HK33" s="210"/>
      <c r="HL33" s="234"/>
      <c r="HM33" s="210"/>
      <c r="HN33" s="210"/>
      <c r="HO33" s="210"/>
      <c r="HP33" s="210"/>
      <c r="HQ33" s="234"/>
      <c r="HR33" s="210"/>
      <c r="HS33" s="210"/>
      <c r="HT33" s="210"/>
      <c r="HU33" s="210"/>
      <c r="HV33" s="234"/>
      <c r="HW33" s="210"/>
      <c r="HX33" s="210"/>
      <c r="HY33" s="210"/>
      <c r="HZ33" s="210"/>
      <c r="IA33" s="234"/>
      <c r="IB33" s="210"/>
      <c r="IC33" s="210"/>
      <c r="ID33" s="210"/>
      <c r="IE33" s="210"/>
      <c r="IF33" s="234"/>
      <c r="IG33" s="210"/>
      <c r="IH33" s="210"/>
      <c r="II33" s="210"/>
      <c r="IJ33" s="210"/>
      <c r="IK33" s="234"/>
      <c r="IL33" s="210"/>
      <c r="IM33" s="210"/>
      <c r="IN33" s="210"/>
      <c r="IO33" s="210"/>
      <c r="IP33" s="234"/>
      <c r="IQ33" s="210"/>
      <c r="IR33" s="210"/>
      <c r="IS33" s="210"/>
      <c r="IT33" s="210"/>
      <c r="IU33" s="234"/>
      <c r="IV33" s="210"/>
      <c r="IW33" s="210"/>
      <c r="IX33" s="210"/>
      <c r="IY33" s="210"/>
      <c r="IZ33" s="234"/>
      <c r="JA33" s="210"/>
      <c r="JB33" s="210"/>
      <c r="JC33" s="210"/>
      <c r="JD33" s="210"/>
      <c r="JE33" s="234"/>
      <c r="JF33" s="210"/>
      <c r="JG33" s="210"/>
      <c r="JH33" s="210"/>
      <c r="JI33" s="210"/>
      <c r="JJ33" s="234"/>
      <c r="JK33" s="210"/>
      <c r="JL33" s="210"/>
      <c r="JM33" s="210"/>
      <c r="JN33" s="210"/>
      <c r="JO33" s="234"/>
      <c r="JP33" s="210"/>
      <c r="JQ33" s="210"/>
      <c r="JR33" s="210"/>
      <c r="JS33" s="210"/>
      <c r="JT33" s="234"/>
      <c r="JU33" s="210"/>
      <c r="JV33" s="210"/>
      <c r="JW33" s="210"/>
      <c r="JX33" s="210"/>
      <c r="JY33" s="234"/>
      <c r="JZ33" s="210"/>
      <c r="KA33" s="210"/>
      <c r="KB33" s="210"/>
      <c r="KC33" s="210"/>
      <c r="KD33" s="234"/>
      <c r="KE33" s="210"/>
      <c r="KF33" s="210"/>
      <c r="KG33" s="210"/>
      <c r="KH33" s="210"/>
      <c r="KI33" s="234"/>
      <c r="KJ33" s="210"/>
      <c r="KK33" s="210"/>
      <c r="KL33" s="210"/>
      <c r="KM33" s="210"/>
      <c r="KN33" s="234"/>
      <c r="KO33" s="210"/>
      <c r="KP33" s="210"/>
      <c r="KQ33" s="210"/>
      <c r="KR33" s="210"/>
      <c r="KS33" s="234"/>
      <c r="KT33" s="210"/>
      <c r="KU33" s="210"/>
      <c r="KV33" s="210"/>
      <c r="KW33" s="210"/>
      <c r="KX33" s="234"/>
      <c r="KY33" s="210"/>
      <c r="KZ33" s="210"/>
      <c r="LA33" s="210"/>
      <c r="LB33" s="210"/>
      <c r="LC33" s="234"/>
      <c r="LD33" s="210"/>
      <c r="LE33" s="210"/>
    </row>
    <row r="34" spans="1:317" ht="21.95" customHeight="1">
      <c r="A34" s="226">
        <v>351010</v>
      </c>
      <c r="B34" s="196" t="s">
        <v>238</v>
      </c>
      <c r="C34" s="202"/>
      <c r="D34" s="202"/>
      <c r="E34" s="234">
        <f t="shared" si="0"/>
        <v>0</v>
      </c>
      <c r="F34" s="202"/>
      <c r="G34" s="234">
        <f>-D34+F34</f>
        <v>0</v>
      </c>
      <c r="H34" s="202"/>
      <c r="I34" s="202"/>
      <c r="J34" s="234">
        <f t="shared" si="1"/>
        <v>0</v>
      </c>
      <c r="K34" s="202"/>
      <c r="L34" s="234">
        <f>-I34+K34</f>
        <v>0</v>
      </c>
      <c r="M34" s="202"/>
      <c r="N34" s="202"/>
      <c r="O34" s="234">
        <f t="shared" si="2"/>
        <v>0</v>
      </c>
      <c r="P34" s="202"/>
      <c r="Q34" s="234">
        <f>-N34+P34</f>
        <v>0</v>
      </c>
      <c r="R34" s="202"/>
      <c r="S34" s="202"/>
      <c r="T34" s="234">
        <f t="shared" si="3"/>
        <v>0</v>
      </c>
      <c r="U34" s="202"/>
      <c r="V34" s="234">
        <f>-S34+U34</f>
        <v>0</v>
      </c>
      <c r="W34" s="202"/>
      <c r="X34" s="202"/>
      <c r="Y34" s="234">
        <f t="shared" si="4"/>
        <v>0</v>
      </c>
      <c r="Z34" s="202"/>
      <c r="AA34" s="234">
        <f>-X34+Z34</f>
        <v>0</v>
      </c>
      <c r="AB34" s="202"/>
      <c r="AC34" s="202"/>
      <c r="AD34" s="234">
        <f t="shared" si="5"/>
        <v>0</v>
      </c>
      <c r="AE34" s="202"/>
      <c r="AF34" s="234">
        <f>-AC34+AE34</f>
        <v>0</v>
      </c>
      <c r="AG34" s="202"/>
      <c r="AH34" s="202"/>
      <c r="AI34" s="234">
        <f t="shared" si="6"/>
        <v>0</v>
      </c>
      <c r="AJ34" s="202"/>
      <c r="AK34" s="234">
        <f>-AH34+AJ34</f>
        <v>0</v>
      </c>
      <c r="AL34" s="202"/>
      <c r="AM34" s="202"/>
      <c r="AN34" s="234">
        <f t="shared" si="7"/>
        <v>0</v>
      </c>
      <c r="AO34" s="202"/>
      <c r="AP34" s="234">
        <f>-AM34+AO34</f>
        <v>0</v>
      </c>
      <c r="AQ34" s="202"/>
      <c r="AR34" s="202"/>
      <c r="AS34" s="234">
        <f t="shared" si="8"/>
        <v>0</v>
      </c>
      <c r="AT34" s="202"/>
      <c r="AU34" s="234">
        <f>-AR34+AT34</f>
        <v>0</v>
      </c>
      <c r="AV34" s="202"/>
      <c r="AW34" s="202"/>
      <c r="AX34" s="234">
        <f t="shared" si="9"/>
        <v>0</v>
      </c>
      <c r="AY34" s="202"/>
      <c r="AZ34" s="234">
        <f>-AW34+AY34</f>
        <v>0</v>
      </c>
      <c r="BA34" s="202"/>
      <c r="BB34" s="202"/>
      <c r="BC34" s="234">
        <f t="shared" si="10"/>
        <v>0</v>
      </c>
      <c r="BD34" s="202"/>
      <c r="BE34" s="234">
        <f>-BB34+BD34</f>
        <v>0</v>
      </c>
      <c r="BF34" s="202"/>
      <c r="BG34" s="202"/>
      <c r="BH34" s="234">
        <f t="shared" si="11"/>
        <v>0</v>
      </c>
      <c r="BI34" s="202"/>
      <c r="BJ34" s="234">
        <f>-BG34+BI34</f>
        <v>0</v>
      </c>
      <c r="BK34" s="202"/>
      <c r="BL34" s="202"/>
      <c r="BM34" s="234">
        <f t="shared" si="12"/>
        <v>0</v>
      </c>
      <c r="BN34" s="202"/>
      <c r="BO34" s="234">
        <f>-BL34+BN34</f>
        <v>0</v>
      </c>
      <c r="BP34" s="202"/>
      <c r="BQ34" s="202"/>
      <c r="BR34" s="234">
        <f t="shared" si="13"/>
        <v>0</v>
      </c>
      <c r="BS34" s="202"/>
      <c r="BT34" s="234">
        <f>-BQ34+BS34</f>
        <v>0</v>
      </c>
      <c r="BU34" s="202"/>
      <c r="BV34" s="202"/>
      <c r="BW34" s="234">
        <f t="shared" si="14"/>
        <v>0</v>
      </c>
      <c r="BX34" s="202"/>
      <c r="BY34" s="234">
        <f>-BV34+BX34</f>
        <v>0</v>
      </c>
      <c r="BZ34" s="202"/>
      <c r="CA34" s="202"/>
      <c r="CB34" s="234">
        <f t="shared" si="15"/>
        <v>0</v>
      </c>
      <c r="CC34" s="202"/>
      <c r="CD34" s="234">
        <f>-CA34+CC34</f>
        <v>0</v>
      </c>
      <c r="CE34" s="202"/>
      <c r="CF34" s="202"/>
      <c r="CG34" s="234">
        <f t="shared" si="16"/>
        <v>0</v>
      </c>
      <c r="CH34" s="202"/>
      <c r="CI34" s="234">
        <f>-CF34+CH34</f>
        <v>0</v>
      </c>
      <c r="CJ34" s="202"/>
      <c r="CK34" s="202"/>
      <c r="CL34" s="234">
        <f t="shared" si="17"/>
        <v>0</v>
      </c>
      <c r="CM34" s="202"/>
      <c r="CN34" s="234">
        <f>-CK34+CM34</f>
        <v>0</v>
      </c>
      <c r="CO34" s="202"/>
      <c r="CP34" s="202"/>
      <c r="CQ34" s="234">
        <f t="shared" si="18"/>
        <v>0</v>
      </c>
      <c r="CR34" s="202"/>
      <c r="CS34" s="234">
        <f>-CP34+CR34</f>
        <v>0</v>
      </c>
      <c r="CT34" s="202"/>
      <c r="CU34" s="202"/>
      <c r="CV34" s="234">
        <f t="shared" si="19"/>
        <v>0</v>
      </c>
      <c r="CW34" s="202"/>
      <c r="CX34" s="234">
        <f>-CU34+CW34</f>
        <v>0</v>
      </c>
      <c r="CY34" s="202"/>
      <c r="CZ34" s="202"/>
      <c r="DA34" s="234">
        <f t="shared" si="20"/>
        <v>0</v>
      </c>
      <c r="DB34" s="202"/>
      <c r="DC34" s="234">
        <f>-CZ34+DB34</f>
        <v>0</v>
      </c>
      <c r="DD34" s="202"/>
      <c r="DE34" s="202"/>
      <c r="DF34" s="234">
        <f t="shared" si="21"/>
        <v>0</v>
      </c>
      <c r="DG34" s="202"/>
      <c r="DH34" s="234">
        <f>-DE34+DG34</f>
        <v>0</v>
      </c>
      <c r="DI34" s="202"/>
      <c r="DJ34" s="202"/>
      <c r="DK34" s="234">
        <f t="shared" si="22"/>
        <v>0</v>
      </c>
      <c r="DL34" s="202"/>
      <c r="DM34" s="234">
        <f>-DJ34+DL34</f>
        <v>0</v>
      </c>
      <c r="DN34" s="202"/>
      <c r="DO34" s="202"/>
      <c r="DP34" s="234">
        <f t="shared" si="23"/>
        <v>0</v>
      </c>
      <c r="DQ34" s="202"/>
      <c r="DR34" s="234">
        <f>-DO34+DQ34</f>
        <v>0</v>
      </c>
      <c r="DS34" s="202"/>
      <c r="DT34" s="202"/>
      <c r="DU34" s="234">
        <f t="shared" si="24"/>
        <v>0</v>
      </c>
      <c r="DV34" s="202"/>
      <c r="DW34" s="234">
        <f>-DT34+DV34</f>
        <v>0</v>
      </c>
      <c r="DX34" s="202"/>
      <c r="DY34" s="202"/>
      <c r="DZ34" s="234">
        <f t="shared" si="25"/>
        <v>0</v>
      </c>
      <c r="EA34" s="202"/>
      <c r="EB34" s="234">
        <f>-DY34+EA34</f>
        <v>0</v>
      </c>
      <c r="EC34" s="202"/>
      <c r="ED34" s="202"/>
      <c r="EE34" s="234">
        <f t="shared" si="26"/>
        <v>0</v>
      </c>
      <c r="EF34" s="202"/>
      <c r="EG34" s="234">
        <f>-ED34+EF34</f>
        <v>0</v>
      </c>
      <c r="EH34" s="202"/>
      <c r="EI34" s="202"/>
      <c r="EJ34" s="234">
        <f t="shared" si="27"/>
        <v>0</v>
      </c>
      <c r="EK34" s="202"/>
      <c r="EL34" s="234">
        <f>-EI34+EK34</f>
        <v>0</v>
      </c>
      <c r="EM34" s="202"/>
      <c r="EN34" s="202"/>
      <c r="EO34" s="234">
        <f t="shared" si="28"/>
        <v>0</v>
      </c>
      <c r="EP34" s="202"/>
      <c r="EQ34" s="234">
        <f>-EN34+EP34</f>
        <v>0</v>
      </c>
      <c r="ER34" s="202"/>
      <c r="ES34" s="202"/>
      <c r="ET34" s="234">
        <f t="shared" si="29"/>
        <v>0</v>
      </c>
      <c r="EU34" s="202"/>
      <c r="EV34" s="234">
        <f>-ES34+EU34</f>
        <v>0</v>
      </c>
      <c r="EW34" s="202"/>
      <c r="EX34" s="202"/>
      <c r="EY34" s="234">
        <f t="shared" si="30"/>
        <v>0</v>
      </c>
      <c r="EZ34" s="202"/>
      <c r="FA34" s="234">
        <f>-EX34+EZ34</f>
        <v>0</v>
      </c>
      <c r="FB34" s="202"/>
      <c r="FC34" s="202"/>
      <c r="FD34" s="234">
        <f t="shared" si="31"/>
        <v>0</v>
      </c>
      <c r="FE34" s="202"/>
      <c r="FF34" s="234">
        <f>-FC34+FE34</f>
        <v>0</v>
      </c>
      <c r="FG34" s="202"/>
      <c r="FH34" s="202"/>
      <c r="FI34" s="234">
        <f t="shared" si="32"/>
        <v>0</v>
      </c>
      <c r="FJ34" s="202"/>
      <c r="FK34" s="234">
        <f>-FH34+FJ34</f>
        <v>0</v>
      </c>
      <c r="FL34" s="202"/>
      <c r="FM34" s="202"/>
      <c r="FN34" s="234">
        <f t="shared" si="33"/>
        <v>0</v>
      </c>
      <c r="FO34" s="202"/>
      <c r="FP34" s="234">
        <f>-FM34+FO34</f>
        <v>0</v>
      </c>
      <c r="FQ34" s="202"/>
      <c r="FR34" s="202"/>
      <c r="FS34" s="234">
        <f t="shared" si="34"/>
        <v>0</v>
      </c>
      <c r="FT34" s="202"/>
      <c r="FU34" s="234">
        <f>-FR34+FT34</f>
        <v>0</v>
      </c>
      <c r="FV34" s="202"/>
      <c r="FW34" s="202"/>
      <c r="FX34" s="234">
        <f t="shared" si="35"/>
        <v>0</v>
      </c>
      <c r="FY34" s="202"/>
      <c r="FZ34" s="234">
        <f>-FW34+FY34</f>
        <v>0</v>
      </c>
      <c r="GA34" s="202"/>
      <c r="GB34" s="202"/>
      <c r="GC34" s="234">
        <f t="shared" si="36"/>
        <v>0</v>
      </c>
      <c r="GD34" s="202"/>
      <c r="GE34" s="234">
        <f>-GB34+GD34</f>
        <v>0</v>
      </c>
      <c r="GF34" s="202"/>
      <c r="GG34" s="202"/>
      <c r="GH34" s="234">
        <f t="shared" si="37"/>
        <v>0</v>
      </c>
      <c r="GI34" s="202"/>
      <c r="GJ34" s="234">
        <f>-GG34+GI34</f>
        <v>0</v>
      </c>
      <c r="GK34" s="202"/>
      <c r="GL34" s="202"/>
      <c r="GM34" s="234">
        <f t="shared" si="38"/>
        <v>0</v>
      </c>
      <c r="GN34" s="202"/>
      <c r="GO34" s="234">
        <f>-GL34+GN34</f>
        <v>0</v>
      </c>
      <c r="GP34" s="202"/>
      <c r="GQ34" s="202"/>
      <c r="GR34" s="234">
        <f t="shared" si="39"/>
        <v>0</v>
      </c>
      <c r="GS34" s="202"/>
      <c r="GT34" s="234">
        <f>-GQ34+GS34</f>
        <v>0</v>
      </c>
      <c r="GU34" s="202"/>
      <c r="GV34" s="202"/>
      <c r="GW34" s="234">
        <f t="shared" si="40"/>
        <v>0</v>
      </c>
      <c r="GX34" s="202"/>
      <c r="GY34" s="234">
        <f>-GV34+GX34</f>
        <v>0</v>
      </c>
      <c r="GZ34" s="202"/>
      <c r="HA34" s="202"/>
      <c r="HB34" s="234">
        <f t="shared" si="41"/>
        <v>0</v>
      </c>
      <c r="HC34" s="202"/>
      <c r="HD34" s="234">
        <f>-HA34+HC34</f>
        <v>0</v>
      </c>
      <c r="HE34" s="202"/>
      <c r="HF34" s="202"/>
      <c r="HG34" s="234">
        <f t="shared" si="42"/>
        <v>0</v>
      </c>
      <c r="HH34" s="202"/>
      <c r="HI34" s="234">
        <f>-HF34+HH34</f>
        <v>0</v>
      </c>
      <c r="HJ34" s="202"/>
      <c r="HK34" s="202"/>
      <c r="HL34" s="234">
        <f t="shared" si="43"/>
        <v>0</v>
      </c>
      <c r="HM34" s="202"/>
      <c r="HN34" s="234">
        <f>-HK34+HM34</f>
        <v>0</v>
      </c>
      <c r="HO34" s="202"/>
      <c r="HP34" s="202"/>
      <c r="HQ34" s="234">
        <f t="shared" si="44"/>
        <v>0</v>
      </c>
      <c r="HR34" s="202"/>
      <c r="HS34" s="234">
        <f>-HP34+HR34</f>
        <v>0</v>
      </c>
      <c r="HT34" s="202"/>
      <c r="HU34" s="202"/>
      <c r="HV34" s="234">
        <f t="shared" si="45"/>
        <v>0</v>
      </c>
      <c r="HW34" s="202"/>
      <c r="HX34" s="234">
        <f>-HU34+HW34</f>
        <v>0</v>
      </c>
      <c r="HY34" s="202"/>
      <c r="HZ34" s="202"/>
      <c r="IA34" s="234">
        <f t="shared" si="46"/>
        <v>0</v>
      </c>
      <c r="IB34" s="202"/>
      <c r="IC34" s="234">
        <f>-HZ34+IB34</f>
        <v>0</v>
      </c>
      <c r="ID34" s="202"/>
      <c r="IE34" s="202"/>
      <c r="IF34" s="234">
        <f t="shared" si="47"/>
        <v>0</v>
      </c>
      <c r="IG34" s="202"/>
      <c r="IH34" s="234">
        <f>-IE34+IG34</f>
        <v>0</v>
      </c>
      <c r="II34" s="202"/>
      <c r="IJ34" s="202"/>
      <c r="IK34" s="234">
        <f t="shared" si="48"/>
        <v>0</v>
      </c>
      <c r="IL34" s="202"/>
      <c r="IM34" s="234">
        <f>-IJ34+IL34</f>
        <v>0</v>
      </c>
      <c r="IN34" s="202"/>
      <c r="IO34" s="202"/>
      <c r="IP34" s="234">
        <f t="shared" si="49"/>
        <v>0</v>
      </c>
      <c r="IQ34" s="202"/>
      <c r="IR34" s="234">
        <f>-IO34+IQ34</f>
        <v>0</v>
      </c>
      <c r="IS34" s="202"/>
      <c r="IT34" s="202"/>
      <c r="IU34" s="234">
        <f t="shared" si="50"/>
        <v>0</v>
      </c>
      <c r="IV34" s="202"/>
      <c r="IW34" s="234">
        <f>-IT34+IV34</f>
        <v>0</v>
      </c>
      <c r="IX34" s="202"/>
      <c r="IY34" s="202"/>
      <c r="IZ34" s="234">
        <f t="shared" si="51"/>
        <v>0</v>
      </c>
      <c r="JA34" s="202"/>
      <c r="JB34" s="234">
        <f>-IY34+JA34</f>
        <v>0</v>
      </c>
      <c r="JC34" s="202"/>
      <c r="JD34" s="202"/>
      <c r="JE34" s="234">
        <f t="shared" si="52"/>
        <v>0</v>
      </c>
      <c r="JF34" s="202"/>
      <c r="JG34" s="234">
        <f>-JD34+JF34</f>
        <v>0</v>
      </c>
      <c r="JH34" s="202"/>
      <c r="JI34" s="202"/>
      <c r="JJ34" s="234">
        <f t="shared" si="53"/>
        <v>0</v>
      </c>
      <c r="JK34" s="202"/>
      <c r="JL34" s="234">
        <f>-JI34+JK34</f>
        <v>0</v>
      </c>
      <c r="JM34" s="202"/>
      <c r="JN34" s="202"/>
      <c r="JO34" s="234">
        <f t="shared" si="54"/>
        <v>0</v>
      </c>
      <c r="JP34" s="202"/>
      <c r="JQ34" s="234">
        <f>-JN34+JP34</f>
        <v>0</v>
      </c>
      <c r="JR34" s="202"/>
      <c r="JS34" s="202"/>
      <c r="JT34" s="234">
        <f t="shared" si="55"/>
        <v>0</v>
      </c>
      <c r="JU34" s="202"/>
      <c r="JV34" s="234">
        <f>-JS34+JU34</f>
        <v>0</v>
      </c>
      <c r="JW34" s="202"/>
      <c r="JX34" s="202"/>
      <c r="JY34" s="234">
        <f t="shared" si="56"/>
        <v>0</v>
      </c>
      <c r="JZ34" s="202"/>
      <c r="KA34" s="234">
        <f>-JX34+JZ34</f>
        <v>0</v>
      </c>
      <c r="KB34" s="202"/>
      <c r="KC34" s="202"/>
      <c r="KD34" s="234">
        <f t="shared" si="57"/>
        <v>0</v>
      </c>
      <c r="KE34" s="202"/>
      <c r="KF34" s="234">
        <f>-KC34+KE34</f>
        <v>0</v>
      </c>
      <c r="KG34" s="202"/>
      <c r="KH34" s="202"/>
      <c r="KI34" s="234">
        <f t="shared" si="58"/>
        <v>0</v>
      </c>
      <c r="KJ34" s="202"/>
      <c r="KK34" s="234">
        <f>-KH34+KJ34</f>
        <v>0</v>
      </c>
      <c r="KL34" s="202"/>
      <c r="KM34" s="202"/>
      <c r="KN34" s="234">
        <f t="shared" si="59"/>
        <v>0</v>
      </c>
      <c r="KO34" s="202"/>
      <c r="KP34" s="234">
        <f>-KM34+KO34</f>
        <v>0</v>
      </c>
      <c r="KQ34" s="202"/>
      <c r="KR34" s="202"/>
      <c r="KS34" s="234">
        <f t="shared" si="60"/>
        <v>0</v>
      </c>
      <c r="KT34" s="202"/>
      <c r="KU34" s="234">
        <f>-KR34+KT34</f>
        <v>0</v>
      </c>
      <c r="KV34" s="202"/>
      <c r="KW34" s="202"/>
      <c r="KX34" s="234">
        <f t="shared" si="61"/>
        <v>0</v>
      </c>
      <c r="KY34" s="202"/>
      <c r="KZ34" s="234">
        <f>-KW34+KY34</f>
        <v>0</v>
      </c>
      <c r="LA34" s="210">
        <f t="shared" ref="LA34:LB38" si="195">+C34+H34+M34+R34+W34+AB34+AG34+AL34+AQ34+AV34+BA34+BF34+BK34+BP34+BU34+BZ34+CE34+CJ34+CO34+CT34+CY34+DD34+DI34+DN34+DS34+DX34+EC34+EH34+EM34+ER34+EW34+FB34+FG34+FL34+FQ34+FV34+GA34+GF34+GK34+GP34+GU34+GZ34+HE34+HJ34+HO34+HT34+HY34+ID34+II34+IN34+IS34+IX34+JC34+JH34+JM34+JR34+JW34+KB34+KG34+KL34+KQ34+KV34</f>
        <v>0</v>
      </c>
      <c r="LB34" s="210">
        <f t="shared" si="195"/>
        <v>0</v>
      </c>
      <c r="LC34" s="234">
        <f t="shared" si="62"/>
        <v>0</v>
      </c>
      <c r="LD34" s="210">
        <f>+F34+K34+P34+U34+Z34+AE34+AJ34+AO34+AT34+AY34+BD34+BI34+BN34+BS34+BX34+CC34+CH34+CM34+CR34+CW34+DB34+DG34+DL34+DQ34+DV34+EA34+EF34+EK34+EP34+EU34+EZ34+FE34+FJ34+FO34+FT34+FY34+GD34+GI34+GN34+GS34+GX34+HC34+HH34+HM34+HR34+HW34+IB34+IG34+IL34+IQ34+IV34+JA34+JF34+JK34+JP34+JU34+JZ34+KE34+KJ34+KO34+KT34+KY34</f>
        <v>0</v>
      </c>
      <c r="LE34" s="234">
        <f>-LB34+LD34</f>
        <v>0</v>
      </c>
    </row>
    <row r="35" spans="1:317" ht="21.95" customHeight="1">
      <c r="A35" s="226">
        <v>351020</v>
      </c>
      <c r="B35" s="196" t="s">
        <v>240</v>
      </c>
      <c r="C35" s="202"/>
      <c r="D35" s="202"/>
      <c r="E35" s="234">
        <f t="shared" si="0"/>
        <v>0</v>
      </c>
      <c r="F35" s="202"/>
      <c r="G35" s="234">
        <f>-D35+F35</f>
        <v>0</v>
      </c>
      <c r="H35" s="202"/>
      <c r="I35" s="202"/>
      <c r="J35" s="234">
        <f t="shared" si="1"/>
        <v>0</v>
      </c>
      <c r="K35" s="202"/>
      <c r="L35" s="234">
        <f>-I35+K35</f>
        <v>0</v>
      </c>
      <c r="M35" s="202"/>
      <c r="N35" s="202"/>
      <c r="O35" s="234">
        <f t="shared" si="2"/>
        <v>0</v>
      </c>
      <c r="P35" s="202"/>
      <c r="Q35" s="234">
        <f>-N35+P35</f>
        <v>0</v>
      </c>
      <c r="R35" s="202"/>
      <c r="S35" s="202"/>
      <c r="T35" s="234">
        <f t="shared" si="3"/>
        <v>0</v>
      </c>
      <c r="U35" s="202"/>
      <c r="V35" s="234">
        <f>-S35+U35</f>
        <v>0</v>
      </c>
      <c r="W35" s="202"/>
      <c r="X35" s="202"/>
      <c r="Y35" s="234">
        <f t="shared" si="4"/>
        <v>0</v>
      </c>
      <c r="Z35" s="202"/>
      <c r="AA35" s="234">
        <f>-X35+Z35</f>
        <v>0</v>
      </c>
      <c r="AB35" s="202"/>
      <c r="AC35" s="202"/>
      <c r="AD35" s="234">
        <f t="shared" si="5"/>
        <v>0</v>
      </c>
      <c r="AE35" s="202"/>
      <c r="AF35" s="234">
        <f>-AC35+AE35</f>
        <v>0</v>
      </c>
      <c r="AG35" s="202"/>
      <c r="AH35" s="202"/>
      <c r="AI35" s="234">
        <f t="shared" si="6"/>
        <v>0</v>
      </c>
      <c r="AJ35" s="202"/>
      <c r="AK35" s="234">
        <f>-AH35+AJ35</f>
        <v>0</v>
      </c>
      <c r="AL35" s="202"/>
      <c r="AM35" s="202"/>
      <c r="AN35" s="234">
        <f t="shared" si="7"/>
        <v>0</v>
      </c>
      <c r="AO35" s="202"/>
      <c r="AP35" s="234">
        <f>-AM35+AO35</f>
        <v>0</v>
      </c>
      <c r="AQ35" s="202"/>
      <c r="AR35" s="202"/>
      <c r="AS35" s="234">
        <f t="shared" si="8"/>
        <v>0</v>
      </c>
      <c r="AT35" s="202"/>
      <c r="AU35" s="234">
        <f>-AR35+AT35</f>
        <v>0</v>
      </c>
      <c r="AV35" s="202"/>
      <c r="AW35" s="202"/>
      <c r="AX35" s="234">
        <f t="shared" si="9"/>
        <v>0</v>
      </c>
      <c r="AY35" s="202"/>
      <c r="AZ35" s="234">
        <f>-AW35+AY35</f>
        <v>0</v>
      </c>
      <c r="BA35" s="202"/>
      <c r="BB35" s="202"/>
      <c r="BC35" s="234">
        <f t="shared" si="10"/>
        <v>0</v>
      </c>
      <c r="BD35" s="202"/>
      <c r="BE35" s="234">
        <f>-BB35+BD35</f>
        <v>0</v>
      </c>
      <c r="BF35" s="202"/>
      <c r="BG35" s="202"/>
      <c r="BH35" s="234">
        <f t="shared" si="11"/>
        <v>0</v>
      </c>
      <c r="BI35" s="202"/>
      <c r="BJ35" s="234">
        <f>-BG35+BI35</f>
        <v>0</v>
      </c>
      <c r="BK35" s="202"/>
      <c r="BL35" s="202"/>
      <c r="BM35" s="234">
        <f t="shared" si="12"/>
        <v>0</v>
      </c>
      <c r="BN35" s="202"/>
      <c r="BO35" s="234">
        <f>-BL35+BN35</f>
        <v>0</v>
      </c>
      <c r="BP35" s="202"/>
      <c r="BQ35" s="202"/>
      <c r="BR35" s="234">
        <f t="shared" si="13"/>
        <v>0</v>
      </c>
      <c r="BS35" s="202"/>
      <c r="BT35" s="234">
        <f>-BQ35+BS35</f>
        <v>0</v>
      </c>
      <c r="BU35" s="202"/>
      <c r="BV35" s="202"/>
      <c r="BW35" s="234">
        <f t="shared" si="14"/>
        <v>0</v>
      </c>
      <c r="BX35" s="202"/>
      <c r="BY35" s="234">
        <f>-BV35+BX35</f>
        <v>0</v>
      </c>
      <c r="BZ35" s="202"/>
      <c r="CA35" s="202"/>
      <c r="CB35" s="234">
        <f t="shared" si="15"/>
        <v>0</v>
      </c>
      <c r="CC35" s="202"/>
      <c r="CD35" s="234">
        <f>-CA35+CC35</f>
        <v>0</v>
      </c>
      <c r="CE35" s="202"/>
      <c r="CF35" s="202"/>
      <c r="CG35" s="234">
        <f t="shared" si="16"/>
        <v>0</v>
      </c>
      <c r="CH35" s="202"/>
      <c r="CI35" s="234">
        <f>-CF35+CH35</f>
        <v>0</v>
      </c>
      <c r="CJ35" s="202"/>
      <c r="CK35" s="202"/>
      <c r="CL35" s="234">
        <f t="shared" si="17"/>
        <v>0</v>
      </c>
      <c r="CM35" s="202"/>
      <c r="CN35" s="234">
        <f>-CK35+CM35</f>
        <v>0</v>
      </c>
      <c r="CO35" s="202"/>
      <c r="CP35" s="202"/>
      <c r="CQ35" s="234">
        <f t="shared" si="18"/>
        <v>0</v>
      </c>
      <c r="CR35" s="202"/>
      <c r="CS35" s="234">
        <f>-CP35+CR35</f>
        <v>0</v>
      </c>
      <c r="CT35" s="202"/>
      <c r="CU35" s="202"/>
      <c r="CV35" s="234">
        <f t="shared" si="19"/>
        <v>0</v>
      </c>
      <c r="CW35" s="202"/>
      <c r="CX35" s="234">
        <f>-CU35+CW35</f>
        <v>0</v>
      </c>
      <c r="CY35" s="202"/>
      <c r="CZ35" s="202"/>
      <c r="DA35" s="234">
        <f t="shared" si="20"/>
        <v>0</v>
      </c>
      <c r="DB35" s="202"/>
      <c r="DC35" s="234">
        <f>-CZ35+DB35</f>
        <v>0</v>
      </c>
      <c r="DD35" s="202"/>
      <c r="DE35" s="202"/>
      <c r="DF35" s="234">
        <f t="shared" si="21"/>
        <v>0</v>
      </c>
      <c r="DG35" s="202"/>
      <c r="DH35" s="234">
        <f>-DE35+DG35</f>
        <v>0</v>
      </c>
      <c r="DI35" s="202"/>
      <c r="DJ35" s="202"/>
      <c r="DK35" s="234">
        <f t="shared" si="22"/>
        <v>0</v>
      </c>
      <c r="DL35" s="202"/>
      <c r="DM35" s="234">
        <f>-DJ35+DL35</f>
        <v>0</v>
      </c>
      <c r="DN35" s="202"/>
      <c r="DO35" s="202"/>
      <c r="DP35" s="234">
        <f t="shared" si="23"/>
        <v>0</v>
      </c>
      <c r="DQ35" s="202"/>
      <c r="DR35" s="234">
        <f>-DO35+DQ35</f>
        <v>0</v>
      </c>
      <c r="DS35" s="202"/>
      <c r="DT35" s="202"/>
      <c r="DU35" s="234">
        <f t="shared" si="24"/>
        <v>0</v>
      </c>
      <c r="DV35" s="202"/>
      <c r="DW35" s="234">
        <f>-DT35+DV35</f>
        <v>0</v>
      </c>
      <c r="DX35" s="202"/>
      <c r="DY35" s="202"/>
      <c r="DZ35" s="234">
        <f t="shared" si="25"/>
        <v>0</v>
      </c>
      <c r="EA35" s="202"/>
      <c r="EB35" s="234">
        <f>-DY35+EA35</f>
        <v>0</v>
      </c>
      <c r="EC35" s="202"/>
      <c r="ED35" s="202"/>
      <c r="EE35" s="234">
        <f t="shared" si="26"/>
        <v>0</v>
      </c>
      <c r="EF35" s="202"/>
      <c r="EG35" s="234">
        <f>-ED35+EF35</f>
        <v>0</v>
      </c>
      <c r="EH35" s="202"/>
      <c r="EI35" s="202"/>
      <c r="EJ35" s="234">
        <f t="shared" si="27"/>
        <v>0</v>
      </c>
      <c r="EK35" s="202"/>
      <c r="EL35" s="234">
        <f>-EI35+EK35</f>
        <v>0</v>
      </c>
      <c r="EM35" s="202"/>
      <c r="EN35" s="202"/>
      <c r="EO35" s="234">
        <f t="shared" si="28"/>
        <v>0</v>
      </c>
      <c r="EP35" s="202"/>
      <c r="EQ35" s="234">
        <f>-EN35+EP35</f>
        <v>0</v>
      </c>
      <c r="ER35" s="202"/>
      <c r="ES35" s="202"/>
      <c r="ET35" s="234">
        <f t="shared" si="29"/>
        <v>0</v>
      </c>
      <c r="EU35" s="202"/>
      <c r="EV35" s="234">
        <f>-ES35+EU35</f>
        <v>0</v>
      </c>
      <c r="EW35" s="202"/>
      <c r="EX35" s="202"/>
      <c r="EY35" s="234">
        <f t="shared" si="30"/>
        <v>0</v>
      </c>
      <c r="EZ35" s="202"/>
      <c r="FA35" s="234">
        <f>-EX35+EZ35</f>
        <v>0</v>
      </c>
      <c r="FB35" s="202"/>
      <c r="FC35" s="202"/>
      <c r="FD35" s="234">
        <f t="shared" si="31"/>
        <v>0</v>
      </c>
      <c r="FE35" s="202"/>
      <c r="FF35" s="234">
        <f>-FC35+FE35</f>
        <v>0</v>
      </c>
      <c r="FG35" s="202"/>
      <c r="FH35" s="202"/>
      <c r="FI35" s="234">
        <f t="shared" si="32"/>
        <v>0</v>
      </c>
      <c r="FJ35" s="202"/>
      <c r="FK35" s="234">
        <f>-FH35+FJ35</f>
        <v>0</v>
      </c>
      <c r="FL35" s="202"/>
      <c r="FM35" s="202"/>
      <c r="FN35" s="234">
        <f t="shared" si="33"/>
        <v>0</v>
      </c>
      <c r="FO35" s="202"/>
      <c r="FP35" s="234">
        <f>-FM35+FO35</f>
        <v>0</v>
      </c>
      <c r="FQ35" s="202"/>
      <c r="FR35" s="202"/>
      <c r="FS35" s="234">
        <f t="shared" si="34"/>
        <v>0</v>
      </c>
      <c r="FT35" s="202"/>
      <c r="FU35" s="234">
        <f>-FR35+FT35</f>
        <v>0</v>
      </c>
      <c r="FV35" s="202"/>
      <c r="FW35" s="202"/>
      <c r="FX35" s="234">
        <f t="shared" si="35"/>
        <v>0</v>
      </c>
      <c r="FY35" s="202"/>
      <c r="FZ35" s="234">
        <f>-FW35+FY35</f>
        <v>0</v>
      </c>
      <c r="GA35" s="202"/>
      <c r="GB35" s="202"/>
      <c r="GC35" s="234">
        <f t="shared" si="36"/>
        <v>0</v>
      </c>
      <c r="GD35" s="202"/>
      <c r="GE35" s="234">
        <f>-GB35+GD35</f>
        <v>0</v>
      </c>
      <c r="GF35" s="202"/>
      <c r="GG35" s="202"/>
      <c r="GH35" s="234">
        <f t="shared" si="37"/>
        <v>0</v>
      </c>
      <c r="GI35" s="202"/>
      <c r="GJ35" s="234">
        <f>-GG35+GI35</f>
        <v>0</v>
      </c>
      <c r="GK35" s="202"/>
      <c r="GL35" s="202"/>
      <c r="GM35" s="234">
        <f t="shared" si="38"/>
        <v>0</v>
      </c>
      <c r="GN35" s="202"/>
      <c r="GO35" s="234">
        <f>-GL35+GN35</f>
        <v>0</v>
      </c>
      <c r="GP35" s="202"/>
      <c r="GQ35" s="202"/>
      <c r="GR35" s="234">
        <f t="shared" si="39"/>
        <v>0</v>
      </c>
      <c r="GS35" s="202"/>
      <c r="GT35" s="234">
        <f>-GQ35+GS35</f>
        <v>0</v>
      </c>
      <c r="GU35" s="202"/>
      <c r="GV35" s="202"/>
      <c r="GW35" s="234">
        <f t="shared" si="40"/>
        <v>0</v>
      </c>
      <c r="GX35" s="202"/>
      <c r="GY35" s="234">
        <f>-GV35+GX35</f>
        <v>0</v>
      </c>
      <c r="GZ35" s="202"/>
      <c r="HA35" s="202"/>
      <c r="HB35" s="234">
        <f t="shared" si="41"/>
        <v>0</v>
      </c>
      <c r="HC35" s="202"/>
      <c r="HD35" s="234">
        <f>-HA35+HC35</f>
        <v>0</v>
      </c>
      <c r="HE35" s="202"/>
      <c r="HF35" s="202"/>
      <c r="HG35" s="234">
        <f t="shared" si="42"/>
        <v>0</v>
      </c>
      <c r="HH35" s="202"/>
      <c r="HI35" s="234">
        <f>-HF35+HH35</f>
        <v>0</v>
      </c>
      <c r="HJ35" s="202"/>
      <c r="HK35" s="202"/>
      <c r="HL35" s="234">
        <f t="shared" si="43"/>
        <v>0</v>
      </c>
      <c r="HM35" s="202"/>
      <c r="HN35" s="234">
        <f>-HK35+HM35</f>
        <v>0</v>
      </c>
      <c r="HO35" s="202"/>
      <c r="HP35" s="202"/>
      <c r="HQ35" s="234">
        <f t="shared" si="44"/>
        <v>0</v>
      </c>
      <c r="HR35" s="202"/>
      <c r="HS35" s="234">
        <f>-HP35+HR35</f>
        <v>0</v>
      </c>
      <c r="HT35" s="202"/>
      <c r="HU35" s="202"/>
      <c r="HV35" s="234">
        <f t="shared" si="45"/>
        <v>0</v>
      </c>
      <c r="HW35" s="202"/>
      <c r="HX35" s="234">
        <f>-HU35+HW35</f>
        <v>0</v>
      </c>
      <c r="HY35" s="202"/>
      <c r="HZ35" s="202"/>
      <c r="IA35" s="234">
        <f t="shared" si="46"/>
        <v>0</v>
      </c>
      <c r="IB35" s="202"/>
      <c r="IC35" s="234">
        <f>-HZ35+IB35</f>
        <v>0</v>
      </c>
      <c r="ID35" s="202"/>
      <c r="IE35" s="202"/>
      <c r="IF35" s="234">
        <f t="shared" si="47"/>
        <v>0</v>
      </c>
      <c r="IG35" s="202"/>
      <c r="IH35" s="234">
        <f>-IE35+IG35</f>
        <v>0</v>
      </c>
      <c r="II35" s="202"/>
      <c r="IJ35" s="202"/>
      <c r="IK35" s="234">
        <f t="shared" si="48"/>
        <v>0</v>
      </c>
      <c r="IL35" s="202"/>
      <c r="IM35" s="234">
        <f>-IJ35+IL35</f>
        <v>0</v>
      </c>
      <c r="IN35" s="202"/>
      <c r="IO35" s="202"/>
      <c r="IP35" s="234">
        <f t="shared" si="49"/>
        <v>0</v>
      </c>
      <c r="IQ35" s="202"/>
      <c r="IR35" s="234">
        <f>-IO35+IQ35</f>
        <v>0</v>
      </c>
      <c r="IS35" s="202"/>
      <c r="IT35" s="202"/>
      <c r="IU35" s="234">
        <f t="shared" si="50"/>
        <v>0</v>
      </c>
      <c r="IV35" s="202"/>
      <c r="IW35" s="234">
        <f>-IT35+IV35</f>
        <v>0</v>
      </c>
      <c r="IX35" s="202"/>
      <c r="IY35" s="202"/>
      <c r="IZ35" s="234">
        <f t="shared" si="51"/>
        <v>0</v>
      </c>
      <c r="JA35" s="202"/>
      <c r="JB35" s="234">
        <f>-IY35+JA35</f>
        <v>0</v>
      </c>
      <c r="JC35" s="202"/>
      <c r="JD35" s="202"/>
      <c r="JE35" s="234">
        <f t="shared" si="52"/>
        <v>0</v>
      </c>
      <c r="JF35" s="202"/>
      <c r="JG35" s="234">
        <f>-JD35+JF35</f>
        <v>0</v>
      </c>
      <c r="JH35" s="202"/>
      <c r="JI35" s="202"/>
      <c r="JJ35" s="234">
        <f t="shared" si="53"/>
        <v>0</v>
      </c>
      <c r="JK35" s="202"/>
      <c r="JL35" s="234">
        <f>-JI35+JK35</f>
        <v>0</v>
      </c>
      <c r="JM35" s="202"/>
      <c r="JN35" s="202"/>
      <c r="JO35" s="234">
        <f t="shared" si="54"/>
        <v>0</v>
      </c>
      <c r="JP35" s="202"/>
      <c r="JQ35" s="234">
        <f>-JN35+JP35</f>
        <v>0</v>
      </c>
      <c r="JR35" s="202"/>
      <c r="JS35" s="202"/>
      <c r="JT35" s="234">
        <f t="shared" si="55"/>
        <v>0</v>
      </c>
      <c r="JU35" s="202"/>
      <c r="JV35" s="234">
        <f>-JS35+JU35</f>
        <v>0</v>
      </c>
      <c r="JW35" s="202"/>
      <c r="JX35" s="202"/>
      <c r="JY35" s="234">
        <f t="shared" si="56"/>
        <v>0</v>
      </c>
      <c r="JZ35" s="202"/>
      <c r="KA35" s="234">
        <f>-JX35+JZ35</f>
        <v>0</v>
      </c>
      <c r="KB35" s="202"/>
      <c r="KC35" s="202"/>
      <c r="KD35" s="234">
        <f t="shared" si="57"/>
        <v>0</v>
      </c>
      <c r="KE35" s="202"/>
      <c r="KF35" s="234">
        <f>-KC35+KE35</f>
        <v>0</v>
      </c>
      <c r="KG35" s="202"/>
      <c r="KH35" s="202"/>
      <c r="KI35" s="234">
        <f t="shared" si="58"/>
        <v>0</v>
      </c>
      <c r="KJ35" s="202"/>
      <c r="KK35" s="234">
        <f>-KH35+KJ35</f>
        <v>0</v>
      </c>
      <c r="KL35" s="202"/>
      <c r="KM35" s="202"/>
      <c r="KN35" s="234">
        <f t="shared" si="59"/>
        <v>0</v>
      </c>
      <c r="KO35" s="202"/>
      <c r="KP35" s="234">
        <f>-KM35+KO35</f>
        <v>0</v>
      </c>
      <c r="KQ35" s="202"/>
      <c r="KR35" s="202"/>
      <c r="KS35" s="234">
        <f t="shared" si="60"/>
        <v>0</v>
      </c>
      <c r="KT35" s="202"/>
      <c r="KU35" s="234">
        <f>-KR35+KT35</f>
        <v>0</v>
      </c>
      <c r="KV35" s="202"/>
      <c r="KW35" s="202"/>
      <c r="KX35" s="234">
        <f t="shared" si="61"/>
        <v>0</v>
      </c>
      <c r="KY35" s="202"/>
      <c r="KZ35" s="234">
        <f>-KW35+KY35</f>
        <v>0</v>
      </c>
      <c r="LA35" s="210">
        <f t="shared" si="195"/>
        <v>0</v>
      </c>
      <c r="LB35" s="210">
        <f t="shared" si="195"/>
        <v>0</v>
      </c>
      <c r="LC35" s="234">
        <f t="shared" si="62"/>
        <v>0</v>
      </c>
      <c r="LD35" s="210">
        <f>+F35+K35+P35+U35+Z35+AE35+AJ35+AO35+AT35+AY35+BD35+BI35+BN35+BS35+BX35+CC35+CH35+CM35+CR35+CW35+DB35+DG35+DL35+DQ35+DV35+EA35+EF35+EK35+EP35+EU35+EZ35+FE35+FJ35+FO35+FT35+FY35+GD35+GI35+GN35+GS35+GX35+HC35+HH35+HM35+HR35+HW35+IB35+IG35+IL35+IQ35+IV35+JA35+JF35+JK35+JP35+JU35+JZ35+KE35+KJ35+KO35+KT35+KY35</f>
        <v>0</v>
      </c>
      <c r="LE35" s="234">
        <f>-LB35+LD35</f>
        <v>0</v>
      </c>
    </row>
    <row r="36" spans="1:317" ht="21.95" customHeight="1">
      <c r="A36" s="226">
        <v>351030</v>
      </c>
      <c r="B36" s="196" t="s">
        <v>239</v>
      </c>
      <c r="C36" s="202"/>
      <c r="D36" s="202"/>
      <c r="E36" s="234">
        <f t="shared" si="0"/>
        <v>0</v>
      </c>
      <c r="F36" s="202"/>
      <c r="G36" s="234">
        <f>-D36+F36</f>
        <v>0</v>
      </c>
      <c r="H36" s="202"/>
      <c r="I36" s="202"/>
      <c r="J36" s="234">
        <f t="shared" si="1"/>
        <v>0</v>
      </c>
      <c r="K36" s="202"/>
      <c r="L36" s="234">
        <f>-I36+K36</f>
        <v>0</v>
      </c>
      <c r="M36" s="202"/>
      <c r="N36" s="202"/>
      <c r="O36" s="234">
        <f t="shared" si="2"/>
        <v>0</v>
      </c>
      <c r="P36" s="202"/>
      <c r="Q36" s="234">
        <f>-N36+P36</f>
        <v>0</v>
      </c>
      <c r="R36" s="202"/>
      <c r="S36" s="202"/>
      <c r="T36" s="234">
        <f t="shared" si="3"/>
        <v>0</v>
      </c>
      <c r="U36" s="202"/>
      <c r="V36" s="234">
        <f>-S36+U36</f>
        <v>0</v>
      </c>
      <c r="W36" s="202"/>
      <c r="X36" s="202"/>
      <c r="Y36" s="234">
        <f t="shared" si="4"/>
        <v>0</v>
      </c>
      <c r="Z36" s="202"/>
      <c r="AA36" s="234">
        <f>-X36+Z36</f>
        <v>0</v>
      </c>
      <c r="AB36" s="202"/>
      <c r="AC36" s="202"/>
      <c r="AD36" s="234">
        <f t="shared" si="5"/>
        <v>0</v>
      </c>
      <c r="AE36" s="202"/>
      <c r="AF36" s="234">
        <f>-AC36+AE36</f>
        <v>0</v>
      </c>
      <c r="AG36" s="202"/>
      <c r="AH36" s="202"/>
      <c r="AI36" s="234">
        <f t="shared" si="6"/>
        <v>0</v>
      </c>
      <c r="AJ36" s="202"/>
      <c r="AK36" s="234">
        <f>-AH36+AJ36</f>
        <v>0</v>
      </c>
      <c r="AL36" s="202"/>
      <c r="AM36" s="202"/>
      <c r="AN36" s="234">
        <f t="shared" si="7"/>
        <v>0</v>
      </c>
      <c r="AO36" s="202"/>
      <c r="AP36" s="234">
        <f>-AM36+AO36</f>
        <v>0</v>
      </c>
      <c r="AQ36" s="202"/>
      <c r="AR36" s="202"/>
      <c r="AS36" s="234">
        <f t="shared" si="8"/>
        <v>0</v>
      </c>
      <c r="AT36" s="202"/>
      <c r="AU36" s="234">
        <f>-AR36+AT36</f>
        <v>0</v>
      </c>
      <c r="AV36" s="202"/>
      <c r="AW36" s="202"/>
      <c r="AX36" s="234">
        <f t="shared" si="9"/>
        <v>0</v>
      </c>
      <c r="AY36" s="202"/>
      <c r="AZ36" s="234">
        <f>-AW36+AY36</f>
        <v>0</v>
      </c>
      <c r="BA36" s="202"/>
      <c r="BB36" s="202"/>
      <c r="BC36" s="234">
        <f t="shared" si="10"/>
        <v>0</v>
      </c>
      <c r="BD36" s="202"/>
      <c r="BE36" s="234">
        <f>-BB36+BD36</f>
        <v>0</v>
      </c>
      <c r="BF36" s="202"/>
      <c r="BG36" s="202"/>
      <c r="BH36" s="234">
        <f t="shared" si="11"/>
        <v>0</v>
      </c>
      <c r="BI36" s="202"/>
      <c r="BJ36" s="234">
        <f>-BG36+BI36</f>
        <v>0</v>
      </c>
      <c r="BK36" s="202"/>
      <c r="BL36" s="202"/>
      <c r="BM36" s="234">
        <f t="shared" si="12"/>
        <v>0</v>
      </c>
      <c r="BN36" s="202"/>
      <c r="BO36" s="234">
        <f>-BL36+BN36</f>
        <v>0</v>
      </c>
      <c r="BP36" s="202"/>
      <c r="BQ36" s="202"/>
      <c r="BR36" s="234">
        <f t="shared" si="13"/>
        <v>0</v>
      </c>
      <c r="BS36" s="202"/>
      <c r="BT36" s="234">
        <f>-BQ36+BS36</f>
        <v>0</v>
      </c>
      <c r="BU36" s="202"/>
      <c r="BV36" s="202"/>
      <c r="BW36" s="234">
        <f t="shared" si="14"/>
        <v>0</v>
      </c>
      <c r="BX36" s="202"/>
      <c r="BY36" s="234">
        <f>-BV36+BX36</f>
        <v>0</v>
      </c>
      <c r="BZ36" s="202"/>
      <c r="CA36" s="202"/>
      <c r="CB36" s="234">
        <f t="shared" si="15"/>
        <v>0</v>
      </c>
      <c r="CC36" s="202"/>
      <c r="CD36" s="234">
        <f>-CA36+CC36</f>
        <v>0</v>
      </c>
      <c r="CE36" s="202"/>
      <c r="CF36" s="202"/>
      <c r="CG36" s="234">
        <f t="shared" si="16"/>
        <v>0</v>
      </c>
      <c r="CH36" s="202"/>
      <c r="CI36" s="234">
        <f>-CF36+CH36</f>
        <v>0</v>
      </c>
      <c r="CJ36" s="202"/>
      <c r="CK36" s="202"/>
      <c r="CL36" s="234">
        <f t="shared" si="17"/>
        <v>0</v>
      </c>
      <c r="CM36" s="202"/>
      <c r="CN36" s="234">
        <f>-CK36+CM36</f>
        <v>0</v>
      </c>
      <c r="CO36" s="202"/>
      <c r="CP36" s="202"/>
      <c r="CQ36" s="234">
        <f t="shared" si="18"/>
        <v>0</v>
      </c>
      <c r="CR36" s="202"/>
      <c r="CS36" s="234">
        <f>-CP36+CR36</f>
        <v>0</v>
      </c>
      <c r="CT36" s="202"/>
      <c r="CU36" s="202"/>
      <c r="CV36" s="234">
        <f t="shared" si="19"/>
        <v>0</v>
      </c>
      <c r="CW36" s="202"/>
      <c r="CX36" s="234">
        <f>-CU36+CW36</f>
        <v>0</v>
      </c>
      <c r="CY36" s="202"/>
      <c r="CZ36" s="202"/>
      <c r="DA36" s="234">
        <f t="shared" si="20"/>
        <v>0</v>
      </c>
      <c r="DB36" s="202"/>
      <c r="DC36" s="234">
        <f>-CZ36+DB36</f>
        <v>0</v>
      </c>
      <c r="DD36" s="202"/>
      <c r="DE36" s="202"/>
      <c r="DF36" s="234">
        <f t="shared" si="21"/>
        <v>0</v>
      </c>
      <c r="DG36" s="202"/>
      <c r="DH36" s="234">
        <f>-DE36+DG36</f>
        <v>0</v>
      </c>
      <c r="DI36" s="202"/>
      <c r="DJ36" s="202"/>
      <c r="DK36" s="234">
        <f t="shared" si="22"/>
        <v>0</v>
      </c>
      <c r="DL36" s="202"/>
      <c r="DM36" s="234">
        <f>-DJ36+DL36</f>
        <v>0</v>
      </c>
      <c r="DN36" s="202"/>
      <c r="DO36" s="202"/>
      <c r="DP36" s="234">
        <f t="shared" si="23"/>
        <v>0</v>
      </c>
      <c r="DQ36" s="202"/>
      <c r="DR36" s="234">
        <f>-DO36+DQ36</f>
        <v>0</v>
      </c>
      <c r="DS36" s="202"/>
      <c r="DT36" s="202"/>
      <c r="DU36" s="234">
        <f t="shared" si="24"/>
        <v>0</v>
      </c>
      <c r="DV36" s="202"/>
      <c r="DW36" s="234">
        <f>-DT36+DV36</f>
        <v>0</v>
      </c>
      <c r="DX36" s="202"/>
      <c r="DY36" s="202"/>
      <c r="DZ36" s="234">
        <f t="shared" si="25"/>
        <v>0</v>
      </c>
      <c r="EA36" s="202"/>
      <c r="EB36" s="234">
        <f>-DY36+EA36</f>
        <v>0</v>
      </c>
      <c r="EC36" s="202"/>
      <c r="ED36" s="202"/>
      <c r="EE36" s="234">
        <f t="shared" si="26"/>
        <v>0</v>
      </c>
      <c r="EF36" s="202"/>
      <c r="EG36" s="234">
        <f>-ED36+EF36</f>
        <v>0</v>
      </c>
      <c r="EH36" s="202"/>
      <c r="EI36" s="202"/>
      <c r="EJ36" s="234">
        <f t="shared" si="27"/>
        <v>0</v>
      </c>
      <c r="EK36" s="202"/>
      <c r="EL36" s="234">
        <f>-EI36+EK36</f>
        <v>0</v>
      </c>
      <c r="EM36" s="202"/>
      <c r="EN36" s="202"/>
      <c r="EO36" s="234">
        <f t="shared" si="28"/>
        <v>0</v>
      </c>
      <c r="EP36" s="202"/>
      <c r="EQ36" s="234">
        <f>-EN36+EP36</f>
        <v>0</v>
      </c>
      <c r="ER36" s="202"/>
      <c r="ES36" s="202"/>
      <c r="ET36" s="234">
        <f t="shared" si="29"/>
        <v>0</v>
      </c>
      <c r="EU36" s="202"/>
      <c r="EV36" s="234">
        <f>-ES36+EU36</f>
        <v>0</v>
      </c>
      <c r="EW36" s="202"/>
      <c r="EX36" s="202"/>
      <c r="EY36" s="234">
        <f t="shared" si="30"/>
        <v>0</v>
      </c>
      <c r="EZ36" s="202"/>
      <c r="FA36" s="234">
        <f>-EX36+EZ36</f>
        <v>0</v>
      </c>
      <c r="FB36" s="202"/>
      <c r="FC36" s="202"/>
      <c r="FD36" s="234">
        <f t="shared" si="31"/>
        <v>0</v>
      </c>
      <c r="FE36" s="202"/>
      <c r="FF36" s="234">
        <f>-FC36+FE36</f>
        <v>0</v>
      </c>
      <c r="FG36" s="202"/>
      <c r="FH36" s="202"/>
      <c r="FI36" s="234">
        <f t="shared" si="32"/>
        <v>0</v>
      </c>
      <c r="FJ36" s="202"/>
      <c r="FK36" s="234">
        <f>-FH36+FJ36</f>
        <v>0</v>
      </c>
      <c r="FL36" s="202"/>
      <c r="FM36" s="202"/>
      <c r="FN36" s="234">
        <f t="shared" si="33"/>
        <v>0</v>
      </c>
      <c r="FO36" s="202"/>
      <c r="FP36" s="234">
        <f>-FM36+FO36</f>
        <v>0</v>
      </c>
      <c r="FQ36" s="202"/>
      <c r="FR36" s="202"/>
      <c r="FS36" s="234">
        <f t="shared" si="34"/>
        <v>0</v>
      </c>
      <c r="FT36" s="202"/>
      <c r="FU36" s="234">
        <f>-FR36+FT36</f>
        <v>0</v>
      </c>
      <c r="FV36" s="202"/>
      <c r="FW36" s="202"/>
      <c r="FX36" s="234">
        <f t="shared" si="35"/>
        <v>0</v>
      </c>
      <c r="FY36" s="202"/>
      <c r="FZ36" s="234">
        <f>-FW36+FY36</f>
        <v>0</v>
      </c>
      <c r="GA36" s="202"/>
      <c r="GB36" s="202"/>
      <c r="GC36" s="234">
        <f t="shared" si="36"/>
        <v>0</v>
      </c>
      <c r="GD36" s="202"/>
      <c r="GE36" s="234">
        <f>-GB36+GD36</f>
        <v>0</v>
      </c>
      <c r="GF36" s="202"/>
      <c r="GG36" s="202"/>
      <c r="GH36" s="234">
        <f t="shared" si="37"/>
        <v>0</v>
      </c>
      <c r="GI36" s="202"/>
      <c r="GJ36" s="234">
        <f>-GG36+GI36</f>
        <v>0</v>
      </c>
      <c r="GK36" s="202"/>
      <c r="GL36" s="202"/>
      <c r="GM36" s="234">
        <f t="shared" si="38"/>
        <v>0</v>
      </c>
      <c r="GN36" s="202"/>
      <c r="GO36" s="234">
        <f>-GL36+GN36</f>
        <v>0</v>
      </c>
      <c r="GP36" s="202"/>
      <c r="GQ36" s="202"/>
      <c r="GR36" s="234">
        <f t="shared" si="39"/>
        <v>0</v>
      </c>
      <c r="GS36" s="202"/>
      <c r="GT36" s="234">
        <f>-GQ36+GS36</f>
        <v>0</v>
      </c>
      <c r="GU36" s="202"/>
      <c r="GV36" s="202"/>
      <c r="GW36" s="234">
        <f t="shared" si="40"/>
        <v>0</v>
      </c>
      <c r="GX36" s="202"/>
      <c r="GY36" s="234">
        <f>-GV36+GX36</f>
        <v>0</v>
      </c>
      <c r="GZ36" s="202"/>
      <c r="HA36" s="202"/>
      <c r="HB36" s="234">
        <f t="shared" si="41"/>
        <v>0</v>
      </c>
      <c r="HC36" s="202"/>
      <c r="HD36" s="234">
        <f>-HA36+HC36</f>
        <v>0</v>
      </c>
      <c r="HE36" s="202"/>
      <c r="HF36" s="202"/>
      <c r="HG36" s="234">
        <f t="shared" si="42"/>
        <v>0</v>
      </c>
      <c r="HH36" s="202"/>
      <c r="HI36" s="234">
        <f>-HF36+HH36</f>
        <v>0</v>
      </c>
      <c r="HJ36" s="202"/>
      <c r="HK36" s="202"/>
      <c r="HL36" s="234">
        <f t="shared" si="43"/>
        <v>0</v>
      </c>
      <c r="HM36" s="202"/>
      <c r="HN36" s="234">
        <f>-HK36+HM36</f>
        <v>0</v>
      </c>
      <c r="HO36" s="202"/>
      <c r="HP36" s="202"/>
      <c r="HQ36" s="234">
        <f t="shared" si="44"/>
        <v>0</v>
      </c>
      <c r="HR36" s="202"/>
      <c r="HS36" s="234">
        <f>-HP36+HR36</f>
        <v>0</v>
      </c>
      <c r="HT36" s="202"/>
      <c r="HU36" s="202"/>
      <c r="HV36" s="234">
        <f t="shared" si="45"/>
        <v>0</v>
      </c>
      <c r="HW36" s="202"/>
      <c r="HX36" s="234">
        <f>-HU36+HW36</f>
        <v>0</v>
      </c>
      <c r="HY36" s="202"/>
      <c r="HZ36" s="202"/>
      <c r="IA36" s="234">
        <f t="shared" si="46"/>
        <v>0</v>
      </c>
      <c r="IB36" s="202"/>
      <c r="IC36" s="234">
        <f>-HZ36+IB36</f>
        <v>0</v>
      </c>
      <c r="ID36" s="202"/>
      <c r="IE36" s="202"/>
      <c r="IF36" s="234">
        <f t="shared" si="47"/>
        <v>0</v>
      </c>
      <c r="IG36" s="202"/>
      <c r="IH36" s="234">
        <f>-IE36+IG36</f>
        <v>0</v>
      </c>
      <c r="II36" s="202"/>
      <c r="IJ36" s="202"/>
      <c r="IK36" s="234">
        <f t="shared" si="48"/>
        <v>0</v>
      </c>
      <c r="IL36" s="202"/>
      <c r="IM36" s="234">
        <f>-IJ36+IL36</f>
        <v>0</v>
      </c>
      <c r="IN36" s="202"/>
      <c r="IO36" s="202"/>
      <c r="IP36" s="234">
        <f t="shared" si="49"/>
        <v>0</v>
      </c>
      <c r="IQ36" s="202"/>
      <c r="IR36" s="234">
        <f>-IO36+IQ36</f>
        <v>0</v>
      </c>
      <c r="IS36" s="202"/>
      <c r="IT36" s="202"/>
      <c r="IU36" s="234">
        <f t="shared" si="50"/>
        <v>0</v>
      </c>
      <c r="IV36" s="202"/>
      <c r="IW36" s="234">
        <f>-IT36+IV36</f>
        <v>0</v>
      </c>
      <c r="IX36" s="202"/>
      <c r="IY36" s="202"/>
      <c r="IZ36" s="234">
        <f t="shared" si="51"/>
        <v>0</v>
      </c>
      <c r="JA36" s="202"/>
      <c r="JB36" s="234">
        <f>-IY36+JA36</f>
        <v>0</v>
      </c>
      <c r="JC36" s="202"/>
      <c r="JD36" s="202"/>
      <c r="JE36" s="234">
        <f t="shared" si="52"/>
        <v>0</v>
      </c>
      <c r="JF36" s="202"/>
      <c r="JG36" s="234">
        <f>-JD36+JF36</f>
        <v>0</v>
      </c>
      <c r="JH36" s="202"/>
      <c r="JI36" s="202"/>
      <c r="JJ36" s="234">
        <f t="shared" si="53"/>
        <v>0</v>
      </c>
      <c r="JK36" s="202"/>
      <c r="JL36" s="234">
        <f>-JI36+JK36</f>
        <v>0</v>
      </c>
      <c r="JM36" s="202"/>
      <c r="JN36" s="202"/>
      <c r="JO36" s="234">
        <f t="shared" si="54"/>
        <v>0</v>
      </c>
      <c r="JP36" s="202"/>
      <c r="JQ36" s="234">
        <f>-JN36+JP36</f>
        <v>0</v>
      </c>
      <c r="JR36" s="202"/>
      <c r="JS36" s="202"/>
      <c r="JT36" s="234">
        <f t="shared" si="55"/>
        <v>0</v>
      </c>
      <c r="JU36" s="202"/>
      <c r="JV36" s="234">
        <f>-JS36+JU36</f>
        <v>0</v>
      </c>
      <c r="JW36" s="202"/>
      <c r="JX36" s="202"/>
      <c r="JY36" s="234">
        <f t="shared" si="56"/>
        <v>0</v>
      </c>
      <c r="JZ36" s="202"/>
      <c r="KA36" s="234">
        <f>-JX36+JZ36</f>
        <v>0</v>
      </c>
      <c r="KB36" s="202"/>
      <c r="KC36" s="202"/>
      <c r="KD36" s="234">
        <f t="shared" si="57"/>
        <v>0</v>
      </c>
      <c r="KE36" s="202"/>
      <c r="KF36" s="234">
        <f>-KC36+KE36</f>
        <v>0</v>
      </c>
      <c r="KG36" s="202"/>
      <c r="KH36" s="202"/>
      <c r="KI36" s="234">
        <f t="shared" si="58"/>
        <v>0</v>
      </c>
      <c r="KJ36" s="202"/>
      <c r="KK36" s="234">
        <f>-KH36+KJ36</f>
        <v>0</v>
      </c>
      <c r="KL36" s="202"/>
      <c r="KM36" s="202"/>
      <c r="KN36" s="234">
        <f t="shared" si="59"/>
        <v>0</v>
      </c>
      <c r="KO36" s="202"/>
      <c r="KP36" s="234">
        <f>-KM36+KO36</f>
        <v>0</v>
      </c>
      <c r="KQ36" s="202"/>
      <c r="KR36" s="202"/>
      <c r="KS36" s="234">
        <f t="shared" si="60"/>
        <v>0</v>
      </c>
      <c r="KT36" s="202"/>
      <c r="KU36" s="234">
        <f>-KR36+KT36</f>
        <v>0</v>
      </c>
      <c r="KV36" s="202"/>
      <c r="KW36" s="202"/>
      <c r="KX36" s="234">
        <f t="shared" si="61"/>
        <v>0</v>
      </c>
      <c r="KY36" s="202"/>
      <c r="KZ36" s="234">
        <f>-KW36+KY36</f>
        <v>0</v>
      </c>
      <c r="LA36" s="210">
        <f t="shared" si="195"/>
        <v>0</v>
      </c>
      <c r="LB36" s="210">
        <f t="shared" si="195"/>
        <v>0</v>
      </c>
      <c r="LC36" s="234">
        <f t="shared" si="62"/>
        <v>0</v>
      </c>
      <c r="LD36" s="210">
        <f>+F36+K36+P36+U36+Z36+AE36+AJ36+AO36+AT36+AY36+BD36+BI36+BN36+BS36+BX36+CC36+CH36+CM36+CR36+CW36+DB36+DG36+DL36+DQ36+DV36+EA36+EF36+EK36+EP36+EU36+EZ36+FE36+FJ36+FO36+FT36+FY36+GD36+GI36+GN36+GS36+GX36+HC36+HH36+HM36+HR36+HW36+IB36+IG36+IL36+IQ36+IV36+JA36+JF36+JK36+JP36+JU36+JZ36+KE36+KJ36+KO36+KT36+KY36</f>
        <v>0</v>
      </c>
      <c r="LE36" s="234">
        <f>-LB36+LD36</f>
        <v>0</v>
      </c>
    </row>
    <row r="37" spans="1:317" ht="21.95" customHeight="1">
      <c r="A37" s="226">
        <v>360000</v>
      </c>
      <c r="B37" s="201" t="s">
        <v>159</v>
      </c>
      <c r="C37" s="202"/>
      <c r="D37" s="202"/>
      <c r="E37" s="234">
        <f t="shared" si="0"/>
        <v>0</v>
      </c>
      <c r="F37" s="202"/>
      <c r="G37" s="234">
        <f>-D37+F37</f>
        <v>0</v>
      </c>
      <c r="H37" s="202"/>
      <c r="I37" s="202"/>
      <c r="J37" s="234">
        <f t="shared" si="1"/>
        <v>0</v>
      </c>
      <c r="K37" s="202"/>
      <c r="L37" s="234">
        <f>-I37+K37</f>
        <v>0</v>
      </c>
      <c r="M37" s="202"/>
      <c r="N37" s="202"/>
      <c r="O37" s="234">
        <f t="shared" si="2"/>
        <v>0</v>
      </c>
      <c r="P37" s="202"/>
      <c r="Q37" s="234">
        <f>-N37+P37</f>
        <v>0</v>
      </c>
      <c r="R37" s="202"/>
      <c r="S37" s="202"/>
      <c r="T37" s="234">
        <f t="shared" si="3"/>
        <v>0</v>
      </c>
      <c r="U37" s="202"/>
      <c r="V37" s="234">
        <f>-S37+U37</f>
        <v>0</v>
      </c>
      <c r="W37" s="202"/>
      <c r="X37" s="202"/>
      <c r="Y37" s="234">
        <f t="shared" si="4"/>
        <v>0</v>
      </c>
      <c r="Z37" s="202"/>
      <c r="AA37" s="234">
        <f>-X37+Z37</f>
        <v>0</v>
      </c>
      <c r="AB37" s="202"/>
      <c r="AC37" s="202"/>
      <c r="AD37" s="234">
        <f t="shared" si="5"/>
        <v>0</v>
      </c>
      <c r="AE37" s="202"/>
      <c r="AF37" s="234">
        <f>-AC37+AE37</f>
        <v>0</v>
      </c>
      <c r="AG37" s="202"/>
      <c r="AH37" s="202"/>
      <c r="AI37" s="234">
        <f t="shared" si="6"/>
        <v>0</v>
      </c>
      <c r="AJ37" s="202"/>
      <c r="AK37" s="234">
        <f>-AH37+AJ37</f>
        <v>0</v>
      </c>
      <c r="AL37" s="202"/>
      <c r="AM37" s="202"/>
      <c r="AN37" s="234">
        <f t="shared" si="7"/>
        <v>0</v>
      </c>
      <c r="AO37" s="202"/>
      <c r="AP37" s="234">
        <f>-AM37+AO37</f>
        <v>0</v>
      </c>
      <c r="AQ37" s="202"/>
      <c r="AR37" s="202"/>
      <c r="AS37" s="234">
        <f t="shared" si="8"/>
        <v>0</v>
      </c>
      <c r="AT37" s="202"/>
      <c r="AU37" s="234">
        <f>-AR37+AT37</f>
        <v>0</v>
      </c>
      <c r="AV37" s="202"/>
      <c r="AW37" s="202"/>
      <c r="AX37" s="234">
        <f t="shared" si="9"/>
        <v>0</v>
      </c>
      <c r="AY37" s="202"/>
      <c r="AZ37" s="234">
        <f>-AW37+AY37</f>
        <v>0</v>
      </c>
      <c r="BA37" s="202"/>
      <c r="BB37" s="202"/>
      <c r="BC37" s="234">
        <f t="shared" si="10"/>
        <v>0</v>
      </c>
      <c r="BD37" s="202"/>
      <c r="BE37" s="234">
        <f>-BB37+BD37</f>
        <v>0</v>
      </c>
      <c r="BF37" s="202"/>
      <c r="BG37" s="202"/>
      <c r="BH37" s="234">
        <f t="shared" si="11"/>
        <v>0</v>
      </c>
      <c r="BI37" s="202"/>
      <c r="BJ37" s="234">
        <f>-BG37+BI37</f>
        <v>0</v>
      </c>
      <c r="BK37" s="202"/>
      <c r="BL37" s="202"/>
      <c r="BM37" s="234">
        <f t="shared" si="12"/>
        <v>0</v>
      </c>
      <c r="BN37" s="202"/>
      <c r="BO37" s="234">
        <f>-BL37+BN37</f>
        <v>0</v>
      </c>
      <c r="BP37" s="202"/>
      <c r="BQ37" s="202"/>
      <c r="BR37" s="234">
        <f t="shared" si="13"/>
        <v>0</v>
      </c>
      <c r="BS37" s="202"/>
      <c r="BT37" s="234">
        <f>-BQ37+BS37</f>
        <v>0</v>
      </c>
      <c r="BU37" s="202"/>
      <c r="BV37" s="202"/>
      <c r="BW37" s="234">
        <f t="shared" si="14"/>
        <v>0</v>
      </c>
      <c r="BX37" s="202"/>
      <c r="BY37" s="234">
        <f>-BV37+BX37</f>
        <v>0</v>
      </c>
      <c r="BZ37" s="202"/>
      <c r="CA37" s="202"/>
      <c r="CB37" s="234">
        <f t="shared" si="15"/>
        <v>0</v>
      </c>
      <c r="CC37" s="202"/>
      <c r="CD37" s="234">
        <f>-CA37+CC37</f>
        <v>0</v>
      </c>
      <c r="CE37" s="202"/>
      <c r="CF37" s="202"/>
      <c r="CG37" s="234">
        <f t="shared" si="16"/>
        <v>0</v>
      </c>
      <c r="CH37" s="202"/>
      <c r="CI37" s="234">
        <f>-CF37+CH37</f>
        <v>0</v>
      </c>
      <c r="CJ37" s="202"/>
      <c r="CK37" s="202"/>
      <c r="CL37" s="234">
        <f t="shared" si="17"/>
        <v>0</v>
      </c>
      <c r="CM37" s="202"/>
      <c r="CN37" s="234">
        <f>-CK37+CM37</f>
        <v>0</v>
      </c>
      <c r="CO37" s="202"/>
      <c r="CP37" s="202"/>
      <c r="CQ37" s="234">
        <f t="shared" si="18"/>
        <v>0</v>
      </c>
      <c r="CR37" s="202"/>
      <c r="CS37" s="234">
        <f>-CP37+CR37</f>
        <v>0</v>
      </c>
      <c r="CT37" s="202"/>
      <c r="CU37" s="202"/>
      <c r="CV37" s="234">
        <f t="shared" si="19"/>
        <v>0</v>
      </c>
      <c r="CW37" s="202"/>
      <c r="CX37" s="234">
        <f>-CU37+CW37</f>
        <v>0</v>
      </c>
      <c r="CY37" s="202"/>
      <c r="CZ37" s="202"/>
      <c r="DA37" s="234">
        <f t="shared" si="20"/>
        <v>0</v>
      </c>
      <c r="DB37" s="202"/>
      <c r="DC37" s="234">
        <f>-CZ37+DB37</f>
        <v>0</v>
      </c>
      <c r="DD37" s="202"/>
      <c r="DE37" s="202"/>
      <c r="DF37" s="234">
        <f t="shared" si="21"/>
        <v>0</v>
      </c>
      <c r="DG37" s="202"/>
      <c r="DH37" s="234">
        <f>-DE37+DG37</f>
        <v>0</v>
      </c>
      <c r="DI37" s="202"/>
      <c r="DJ37" s="202"/>
      <c r="DK37" s="234">
        <f t="shared" si="22"/>
        <v>0</v>
      </c>
      <c r="DL37" s="202"/>
      <c r="DM37" s="234">
        <f>-DJ37+DL37</f>
        <v>0</v>
      </c>
      <c r="DN37" s="202"/>
      <c r="DO37" s="202"/>
      <c r="DP37" s="234">
        <f t="shared" si="23"/>
        <v>0</v>
      </c>
      <c r="DQ37" s="202"/>
      <c r="DR37" s="234">
        <f>-DO37+DQ37</f>
        <v>0</v>
      </c>
      <c r="DS37" s="202"/>
      <c r="DT37" s="202"/>
      <c r="DU37" s="234">
        <f t="shared" si="24"/>
        <v>0</v>
      </c>
      <c r="DV37" s="202"/>
      <c r="DW37" s="234">
        <f>-DT37+DV37</f>
        <v>0</v>
      </c>
      <c r="DX37" s="202"/>
      <c r="DY37" s="202"/>
      <c r="DZ37" s="234">
        <f t="shared" si="25"/>
        <v>0</v>
      </c>
      <c r="EA37" s="202"/>
      <c r="EB37" s="234">
        <f>-DY37+EA37</f>
        <v>0</v>
      </c>
      <c r="EC37" s="202"/>
      <c r="ED37" s="202"/>
      <c r="EE37" s="234">
        <f t="shared" si="26"/>
        <v>0</v>
      </c>
      <c r="EF37" s="202"/>
      <c r="EG37" s="234">
        <f>-ED37+EF37</f>
        <v>0</v>
      </c>
      <c r="EH37" s="202"/>
      <c r="EI37" s="202"/>
      <c r="EJ37" s="234">
        <f t="shared" si="27"/>
        <v>0</v>
      </c>
      <c r="EK37" s="202"/>
      <c r="EL37" s="234">
        <f>-EI37+EK37</f>
        <v>0</v>
      </c>
      <c r="EM37" s="202"/>
      <c r="EN37" s="202"/>
      <c r="EO37" s="234">
        <f t="shared" si="28"/>
        <v>0</v>
      </c>
      <c r="EP37" s="202"/>
      <c r="EQ37" s="234">
        <f>-EN37+EP37</f>
        <v>0</v>
      </c>
      <c r="ER37" s="202"/>
      <c r="ES37" s="202"/>
      <c r="ET37" s="234">
        <f t="shared" si="29"/>
        <v>0</v>
      </c>
      <c r="EU37" s="202"/>
      <c r="EV37" s="234">
        <f>-ES37+EU37</f>
        <v>0</v>
      </c>
      <c r="EW37" s="202"/>
      <c r="EX37" s="202"/>
      <c r="EY37" s="234">
        <f t="shared" si="30"/>
        <v>0</v>
      </c>
      <c r="EZ37" s="202"/>
      <c r="FA37" s="234">
        <f>-EX37+EZ37</f>
        <v>0</v>
      </c>
      <c r="FB37" s="202"/>
      <c r="FC37" s="202"/>
      <c r="FD37" s="234">
        <f t="shared" si="31"/>
        <v>0</v>
      </c>
      <c r="FE37" s="202"/>
      <c r="FF37" s="234">
        <f>-FC37+FE37</f>
        <v>0</v>
      </c>
      <c r="FG37" s="202"/>
      <c r="FH37" s="202"/>
      <c r="FI37" s="234">
        <f t="shared" si="32"/>
        <v>0</v>
      </c>
      <c r="FJ37" s="202"/>
      <c r="FK37" s="234">
        <f>-FH37+FJ37</f>
        <v>0</v>
      </c>
      <c r="FL37" s="202"/>
      <c r="FM37" s="202"/>
      <c r="FN37" s="234">
        <f t="shared" si="33"/>
        <v>0</v>
      </c>
      <c r="FO37" s="202"/>
      <c r="FP37" s="234">
        <f>-FM37+FO37</f>
        <v>0</v>
      </c>
      <c r="FQ37" s="202"/>
      <c r="FR37" s="202"/>
      <c r="FS37" s="234">
        <f t="shared" si="34"/>
        <v>0</v>
      </c>
      <c r="FT37" s="202"/>
      <c r="FU37" s="234">
        <f>-FR37+FT37</f>
        <v>0</v>
      </c>
      <c r="FV37" s="202"/>
      <c r="FW37" s="202"/>
      <c r="FX37" s="234">
        <f t="shared" si="35"/>
        <v>0</v>
      </c>
      <c r="FY37" s="202"/>
      <c r="FZ37" s="234">
        <f>-FW37+FY37</f>
        <v>0</v>
      </c>
      <c r="GA37" s="202"/>
      <c r="GB37" s="202"/>
      <c r="GC37" s="234">
        <f t="shared" si="36"/>
        <v>0</v>
      </c>
      <c r="GD37" s="202"/>
      <c r="GE37" s="234">
        <f>-GB37+GD37</f>
        <v>0</v>
      </c>
      <c r="GF37" s="202"/>
      <c r="GG37" s="202"/>
      <c r="GH37" s="234">
        <f t="shared" si="37"/>
        <v>0</v>
      </c>
      <c r="GI37" s="202"/>
      <c r="GJ37" s="234">
        <f>-GG37+GI37</f>
        <v>0</v>
      </c>
      <c r="GK37" s="202"/>
      <c r="GL37" s="202"/>
      <c r="GM37" s="234">
        <f t="shared" si="38"/>
        <v>0</v>
      </c>
      <c r="GN37" s="202"/>
      <c r="GO37" s="234">
        <f>-GL37+GN37</f>
        <v>0</v>
      </c>
      <c r="GP37" s="202"/>
      <c r="GQ37" s="202"/>
      <c r="GR37" s="234">
        <f t="shared" si="39"/>
        <v>0</v>
      </c>
      <c r="GS37" s="202"/>
      <c r="GT37" s="234">
        <f>-GQ37+GS37</f>
        <v>0</v>
      </c>
      <c r="GU37" s="202"/>
      <c r="GV37" s="202"/>
      <c r="GW37" s="234">
        <f t="shared" si="40"/>
        <v>0</v>
      </c>
      <c r="GX37" s="202"/>
      <c r="GY37" s="234">
        <f>-GV37+GX37</f>
        <v>0</v>
      </c>
      <c r="GZ37" s="202"/>
      <c r="HA37" s="202"/>
      <c r="HB37" s="234">
        <f t="shared" si="41"/>
        <v>0</v>
      </c>
      <c r="HC37" s="202"/>
      <c r="HD37" s="234">
        <f>-HA37+HC37</f>
        <v>0</v>
      </c>
      <c r="HE37" s="202"/>
      <c r="HF37" s="202"/>
      <c r="HG37" s="234">
        <f t="shared" si="42"/>
        <v>0</v>
      </c>
      <c r="HH37" s="202"/>
      <c r="HI37" s="234">
        <f>-HF37+HH37</f>
        <v>0</v>
      </c>
      <c r="HJ37" s="202"/>
      <c r="HK37" s="202"/>
      <c r="HL37" s="234">
        <f t="shared" si="43"/>
        <v>0</v>
      </c>
      <c r="HM37" s="202"/>
      <c r="HN37" s="234">
        <f>-HK37+HM37</f>
        <v>0</v>
      </c>
      <c r="HO37" s="202"/>
      <c r="HP37" s="202"/>
      <c r="HQ37" s="234">
        <f t="shared" si="44"/>
        <v>0</v>
      </c>
      <c r="HR37" s="202"/>
      <c r="HS37" s="234">
        <f>-HP37+HR37</f>
        <v>0</v>
      </c>
      <c r="HT37" s="202"/>
      <c r="HU37" s="202"/>
      <c r="HV37" s="234">
        <f t="shared" si="45"/>
        <v>0</v>
      </c>
      <c r="HW37" s="202"/>
      <c r="HX37" s="234">
        <f>-HU37+HW37</f>
        <v>0</v>
      </c>
      <c r="HY37" s="202"/>
      <c r="HZ37" s="202"/>
      <c r="IA37" s="234">
        <f t="shared" si="46"/>
        <v>0</v>
      </c>
      <c r="IB37" s="202"/>
      <c r="IC37" s="234">
        <f>-HZ37+IB37</f>
        <v>0</v>
      </c>
      <c r="ID37" s="202"/>
      <c r="IE37" s="202"/>
      <c r="IF37" s="234">
        <f t="shared" si="47"/>
        <v>0</v>
      </c>
      <c r="IG37" s="202"/>
      <c r="IH37" s="234">
        <f>-IE37+IG37</f>
        <v>0</v>
      </c>
      <c r="II37" s="202"/>
      <c r="IJ37" s="202"/>
      <c r="IK37" s="234">
        <f t="shared" si="48"/>
        <v>0</v>
      </c>
      <c r="IL37" s="202"/>
      <c r="IM37" s="234">
        <f>-IJ37+IL37</f>
        <v>0</v>
      </c>
      <c r="IN37" s="202"/>
      <c r="IO37" s="202"/>
      <c r="IP37" s="234">
        <f t="shared" si="49"/>
        <v>0</v>
      </c>
      <c r="IQ37" s="202"/>
      <c r="IR37" s="234">
        <f>-IO37+IQ37</f>
        <v>0</v>
      </c>
      <c r="IS37" s="202"/>
      <c r="IT37" s="202"/>
      <c r="IU37" s="234">
        <f t="shared" si="50"/>
        <v>0</v>
      </c>
      <c r="IV37" s="202"/>
      <c r="IW37" s="234">
        <f>-IT37+IV37</f>
        <v>0</v>
      </c>
      <c r="IX37" s="202"/>
      <c r="IY37" s="202"/>
      <c r="IZ37" s="234">
        <f t="shared" si="51"/>
        <v>0</v>
      </c>
      <c r="JA37" s="202"/>
      <c r="JB37" s="234">
        <f>-IY37+JA37</f>
        <v>0</v>
      </c>
      <c r="JC37" s="202"/>
      <c r="JD37" s="202"/>
      <c r="JE37" s="234">
        <f t="shared" si="52"/>
        <v>0</v>
      </c>
      <c r="JF37" s="202"/>
      <c r="JG37" s="234">
        <f>-JD37+JF37</f>
        <v>0</v>
      </c>
      <c r="JH37" s="202"/>
      <c r="JI37" s="202"/>
      <c r="JJ37" s="234">
        <f t="shared" si="53"/>
        <v>0</v>
      </c>
      <c r="JK37" s="202"/>
      <c r="JL37" s="234">
        <f>-JI37+JK37</f>
        <v>0</v>
      </c>
      <c r="JM37" s="202"/>
      <c r="JN37" s="202"/>
      <c r="JO37" s="234">
        <f t="shared" si="54"/>
        <v>0</v>
      </c>
      <c r="JP37" s="202"/>
      <c r="JQ37" s="234">
        <f>-JN37+JP37</f>
        <v>0</v>
      </c>
      <c r="JR37" s="202"/>
      <c r="JS37" s="202"/>
      <c r="JT37" s="234">
        <f t="shared" si="55"/>
        <v>0</v>
      </c>
      <c r="JU37" s="202"/>
      <c r="JV37" s="234">
        <f>-JS37+JU37</f>
        <v>0</v>
      </c>
      <c r="JW37" s="202"/>
      <c r="JX37" s="202"/>
      <c r="JY37" s="234">
        <f t="shared" si="56"/>
        <v>0</v>
      </c>
      <c r="JZ37" s="202"/>
      <c r="KA37" s="234">
        <f>-JX37+JZ37</f>
        <v>0</v>
      </c>
      <c r="KB37" s="202"/>
      <c r="KC37" s="202"/>
      <c r="KD37" s="234">
        <f t="shared" si="57"/>
        <v>0</v>
      </c>
      <c r="KE37" s="202"/>
      <c r="KF37" s="234">
        <f>-KC37+KE37</f>
        <v>0</v>
      </c>
      <c r="KG37" s="202"/>
      <c r="KH37" s="202"/>
      <c r="KI37" s="234">
        <f t="shared" si="58"/>
        <v>0</v>
      </c>
      <c r="KJ37" s="202"/>
      <c r="KK37" s="234">
        <f>-KH37+KJ37</f>
        <v>0</v>
      </c>
      <c r="KL37" s="202"/>
      <c r="KM37" s="202"/>
      <c r="KN37" s="234">
        <f t="shared" si="59"/>
        <v>0</v>
      </c>
      <c r="KO37" s="202"/>
      <c r="KP37" s="234">
        <f>-KM37+KO37</f>
        <v>0</v>
      </c>
      <c r="KQ37" s="202"/>
      <c r="KR37" s="202"/>
      <c r="KS37" s="234">
        <f t="shared" si="60"/>
        <v>0</v>
      </c>
      <c r="KT37" s="202"/>
      <c r="KU37" s="234">
        <f>-KR37+KT37</f>
        <v>0</v>
      </c>
      <c r="KV37" s="202"/>
      <c r="KW37" s="202"/>
      <c r="KX37" s="234">
        <f t="shared" si="61"/>
        <v>0</v>
      </c>
      <c r="KY37" s="202"/>
      <c r="KZ37" s="234">
        <f>-KW37+KY37</f>
        <v>0</v>
      </c>
      <c r="LA37" s="210">
        <f t="shared" si="195"/>
        <v>0</v>
      </c>
      <c r="LB37" s="210">
        <f t="shared" si="195"/>
        <v>0</v>
      </c>
      <c r="LC37" s="234">
        <f t="shared" si="62"/>
        <v>0</v>
      </c>
      <c r="LD37" s="210">
        <f>+F37+K37+P37+U37+Z37+AE37+AJ37+AO37+AT37+AY37+BD37+BI37+BN37+BS37+BX37+CC37+CH37+CM37+CR37+CW37+DB37+DG37+DL37+DQ37+DV37+EA37+EF37+EK37+EP37+EU37+EZ37+FE37+FJ37+FO37+FT37+FY37+GD37+GI37+GN37+GS37+GX37+HC37+HH37+HM37+HR37+HW37+IB37+IG37+IL37+IQ37+IV37+JA37+JF37+JK37+JP37+JU37+JZ37+KE37+KJ37+KO37+KT37+KY37</f>
        <v>0</v>
      </c>
      <c r="LE37" s="234">
        <f>-LB37+LD37</f>
        <v>0</v>
      </c>
    </row>
    <row r="38" spans="1:317" ht="21.95" customHeight="1">
      <c r="A38" s="226">
        <v>370000</v>
      </c>
      <c r="B38" s="201" t="s">
        <v>160</v>
      </c>
      <c r="C38" s="202"/>
      <c r="D38" s="202"/>
      <c r="E38" s="234">
        <f t="shared" si="0"/>
        <v>0</v>
      </c>
      <c r="F38" s="202"/>
      <c r="G38" s="234">
        <f>-D38+F38</f>
        <v>0</v>
      </c>
      <c r="H38" s="202"/>
      <c r="I38" s="202"/>
      <c r="J38" s="234">
        <f t="shared" si="1"/>
        <v>0</v>
      </c>
      <c r="K38" s="202"/>
      <c r="L38" s="234">
        <f>-I38+K38</f>
        <v>0</v>
      </c>
      <c r="M38" s="202"/>
      <c r="N38" s="202"/>
      <c r="O38" s="234">
        <f t="shared" si="2"/>
        <v>0</v>
      </c>
      <c r="P38" s="202"/>
      <c r="Q38" s="234">
        <f>-N38+P38</f>
        <v>0</v>
      </c>
      <c r="R38" s="202"/>
      <c r="S38" s="202"/>
      <c r="T38" s="234">
        <f t="shared" si="3"/>
        <v>0</v>
      </c>
      <c r="U38" s="202"/>
      <c r="V38" s="234">
        <f>-S38+U38</f>
        <v>0</v>
      </c>
      <c r="W38" s="202"/>
      <c r="X38" s="202"/>
      <c r="Y38" s="234">
        <f t="shared" si="4"/>
        <v>0</v>
      </c>
      <c r="Z38" s="202"/>
      <c r="AA38" s="234">
        <f>-X38+Z38</f>
        <v>0</v>
      </c>
      <c r="AB38" s="202"/>
      <c r="AC38" s="202"/>
      <c r="AD38" s="234">
        <f t="shared" si="5"/>
        <v>0</v>
      </c>
      <c r="AE38" s="202"/>
      <c r="AF38" s="234">
        <f>-AC38+AE38</f>
        <v>0</v>
      </c>
      <c r="AG38" s="202"/>
      <c r="AH38" s="202"/>
      <c r="AI38" s="234">
        <f t="shared" si="6"/>
        <v>0</v>
      </c>
      <c r="AJ38" s="202"/>
      <c r="AK38" s="234">
        <f>-AH38+AJ38</f>
        <v>0</v>
      </c>
      <c r="AL38" s="202"/>
      <c r="AM38" s="202"/>
      <c r="AN38" s="234">
        <f t="shared" si="7"/>
        <v>0</v>
      </c>
      <c r="AO38" s="202"/>
      <c r="AP38" s="234">
        <f>-AM38+AO38</f>
        <v>0</v>
      </c>
      <c r="AQ38" s="202"/>
      <c r="AR38" s="202"/>
      <c r="AS38" s="234">
        <f t="shared" si="8"/>
        <v>0</v>
      </c>
      <c r="AT38" s="202"/>
      <c r="AU38" s="234">
        <f>-AR38+AT38</f>
        <v>0</v>
      </c>
      <c r="AV38" s="202"/>
      <c r="AW38" s="202"/>
      <c r="AX38" s="234">
        <f t="shared" si="9"/>
        <v>0</v>
      </c>
      <c r="AY38" s="202"/>
      <c r="AZ38" s="234">
        <f>-AW38+AY38</f>
        <v>0</v>
      </c>
      <c r="BA38" s="202"/>
      <c r="BB38" s="202"/>
      <c r="BC38" s="234">
        <f t="shared" si="10"/>
        <v>0</v>
      </c>
      <c r="BD38" s="202"/>
      <c r="BE38" s="234">
        <f>-BB38+BD38</f>
        <v>0</v>
      </c>
      <c r="BF38" s="202"/>
      <c r="BG38" s="202"/>
      <c r="BH38" s="234">
        <f t="shared" si="11"/>
        <v>0</v>
      </c>
      <c r="BI38" s="202"/>
      <c r="BJ38" s="234">
        <f>-BG38+BI38</f>
        <v>0</v>
      </c>
      <c r="BK38" s="202"/>
      <c r="BL38" s="202"/>
      <c r="BM38" s="234">
        <f t="shared" si="12"/>
        <v>0</v>
      </c>
      <c r="BN38" s="202"/>
      <c r="BO38" s="234">
        <f>-BL38+BN38</f>
        <v>0</v>
      </c>
      <c r="BP38" s="202"/>
      <c r="BQ38" s="202"/>
      <c r="BR38" s="234">
        <f t="shared" si="13"/>
        <v>0</v>
      </c>
      <c r="BS38" s="202"/>
      <c r="BT38" s="234">
        <f>-BQ38+BS38</f>
        <v>0</v>
      </c>
      <c r="BU38" s="202"/>
      <c r="BV38" s="202"/>
      <c r="BW38" s="234">
        <f t="shared" si="14"/>
        <v>0</v>
      </c>
      <c r="BX38" s="202"/>
      <c r="BY38" s="234">
        <f>-BV38+BX38</f>
        <v>0</v>
      </c>
      <c r="BZ38" s="202"/>
      <c r="CA38" s="202"/>
      <c r="CB38" s="234">
        <f t="shared" si="15"/>
        <v>0</v>
      </c>
      <c r="CC38" s="202"/>
      <c r="CD38" s="234">
        <f>-CA38+CC38</f>
        <v>0</v>
      </c>
      <c r="CE38" s="202"/>
      <c r="CF38" s="202"/>
      <c r="CG38" s="234">
        <f t="shared" si="16"/>
        <v>0</v>
      </c>
      <c r="CH38" s="202"/>
      <c r="CI38" s="234">
        <f>-CF38+CH38</f>
        <v>0</v>
      </c>
      <c r="CJ38" s="202"/>
      <c r="CK38" s="202"/>
      <c r="CL38" s="234">
        <f t="shared" si="17"/>
        <v>0</v>
      </c>
      <c r="CM38" s="202"/>
      <c r="CN38" s="234">
        <f>-CK38+CM38</f>
        <v>0</v>
      </c>
      <c r="CO38" s="202"/>
      <c r="CP38" s="202"/>
      <c r="CQ38" s="234">
        <f t="shared" si="18"/>
        <v>0</v>
      </c>
      <c r="CR38" s="202"/>
      <c r="CS38" s="234">
        <f>-CP38+CR38</f>
        <v>0</v>
      </c>
      <c r="CT38" s="202"/>
      <c r="CU38" s="202"/>
      <c r="CV38" s="234">
        <f t="shared" si="19"/>
        <v>0</v>
      </c>
      <c r="CW38" s="202"/>
      <c r="CX38" s="234">
        <f>-CU38+CW38</f>
        <v>0</v>
      </c>
      <c r="CY38" s="202"/>
      <c r="CZ38" s="202"/>
      <c r="DA38" s="234">
        <f t="shared" si="20"/>
        <v>0</v>
      </c>
      <c r="DB38" s="202"/>
      <c r="DC38" s="234">
        <f>-CZ38+DB38</f>
        <v>0</v>
      </c>
      <c r="DD38" s="202"/>
      <c r="DE38" s="202"/>
      <c r="DF38" s="234">
        <f t="shared" si="21"/>
        <v>0</v>
      </c>
      <c r="DG38" s="202"/>
      <c r="DH38" s="234">
        <f>-DE38+DG38</f>
        <v>0</v>
      </c>
      <c r="DI38" s="202"/>
      <c r="DJ38" s="202"/>
      <c r="DK38" s="234">
        <f t="shared" si="22"/>
        <v>0</v>
      </c>
      <c r="DL38" s="202"/>
      <c r="DM38" s="234">
        <f>-DJ38+DL38</f>
        <v>0</v>
      </c>
      <c r="DN38" s="202"/>
      <c r="DO38" s="202"/>
      <c r="DP38" s="234">
        <f t="shared" si="23"/>
        <v>0</v>
      </c>
      <c r="DQ38" s="202"/>
      <c r="DR38" s="234">
        <f>-DO38+DQ38</f>
        <v>0</v>
      </c>
      <c r="DS38" s="202"/>
      <c r="DT38" s="202"/>
      <c r="DU38" s="234">
        <f t="shared" si="24"/>
        <v>0</v>
      </c>
      <c r="DV38" s="202"/>
      <c r="DW38" s="234">
        <f>-DT38+DV38</f>
        <v>0</v>
      </c>
      <c r="DX38" s="202"/>
      <c r="DY38" s="202"/>
      <c r="DZ38" s="234">
        <f t="shared" si="25"/>
        <v>0</v>
      </c>
      <c r="EA38" s="202"/>
      <c r="EB38" s="234">
        <f>-DY38+EA38</f>
        <v>0</v>
      </c>
      <c r="EC38" s="202"/>
      <c r="ED38" s="202"/>
      <c r="EE38" s="234">
        <f t="shared" si="26"/>
        <v>0</v>
      </c>
      <c r="EF38" s="202"/>
      <c r="EG38" s="234">
        <f>-ED38+EF38</f>
        <v>0</v>
      </c>
      <c r="EH38" s="202"/>
      <c r="EI38" s="202"/>
      <c r="EJ38" s="234">
        <f t="shared" si="27"/>
        <v>0</v>
      </c>
      <c r="EK38" s="202"/>
      <c r="EL38" s="234">
        <f>-EI38+EK38</f>
        <v>0</v>
      </c>
      <c r="EM38" s="202"/>
      <c r="EN38" s="202"/>
      <c r="EO38" s="234">
        <f t="shared" si="28"/>
        <v>0</v>
      </c>
      <c r="EP38" s="202"/>
      <c r="EQ38" s="234">
        <f>-EN38+EP38</f>
        <v>0</v>
      </c>
      <c r="ER38" s="202"/>
      <c r="ES38" s="202"/>
      <c r="ET38" s="234">
        <f t="shared" si="29"/>
        <v>0</v>
      </c>
      <c r="EU38" s="202"/>
      <c r="EV38" s="234">
        <f>-ES38+EU38</f>
        <v>0</v>
      </c>
      <c r="EW38" s="202"/>
      <c r="EX38" s="202"/>
      <c r="EY38" s="234">
        <f t="shared" si="30"/>
        <v>0</v>
      </c>
      <c r="EZ38" s="202"/>
      <c r="FA38" s="234">
        <f>-EX38+EZ38</f>
        <v>0</v>
      </c>
      <c r="FB38" s="202"/>
      <c r="FC38" s="202"/>
      <c r="FD38" s="234">
        <f t="shared" si="31"/>
        <v>0</v>
      </c>
      <c r="FE38" s="202"/>
      <c r="FF38" s="234">
        <f>-FC38+FE38</f>
        <v>0</v>
      </c>
      <c r="FG38" s="202"/>
      <c r="FH38" s="202"/>
      <c r="FI38" s="234">
        <f t="shared" si="32"/>
        <v>0</v>
      </c>
      <c r="FJ38" s="202"/>
      <c r="FK38" s="234">
        <f>-FH38+FJ38</f>
        <v>0</v>
      </c>
      <c r="FL38" s="202"/>
      <c r="FM38" s="202"/>
      <c r="FN38" s="234">
        <f t="shared" si="33"/>
        <v>0</v>
      </c>
      <c r="FO38" s="202"/>
      <c r="FP38" s="234">
        <f>-FM38+FO38</f>
        <v>0</v>
      </c>
      <c r="FQ38" s="202"/>
      <c r="FR38" s="202"/>
      <c r="FS38" s="234">
        <f t="shared" si="34"/>
        <v>0</v>
      </c>
      <c r="FT38" s="202"/>
      <c r="FU38" s="234">
        <f>-FR38+FT38</f>
        <v>0</v>
      </c>
      <c r="FV38" s="202"/>
      <c r="FW38" s="202"/>
      <c r="FX38" s="234">
        <f t="shared" si="35"/>
        <v>0</v>
      </c>
      <c r="FY38" s="202"/>
      <c r="FZ38" s="234">
        <f>-FW38+FY38</f>
        <v>0</v>
      </c>
      <c r="GA38" s="202"/>
      <c r="GB38" s="202"/>
      <c r="GC38" s="234">
        <f t="shared" si="36"/>
        <v>0</v>
      </c>
      <c r="GD38" s="202"/>
      <c r="GE38" s="234">
        <f>-GB38+GD38</f>
        <v>0</v>
      </c>
      <c r="GF38" s="202"/>
      <c r="GG38" s="202"/>
      <c r="GH38" s="234">
        <f t="shared" si="37"/>
        <v>0</v>
      </c>
      <c r="GI38" s="202"/>
      <c r="GJ38" s="234">
        <f>-GG38+GI38</f>
        <v>0</v>
      </c>
      <c r="GK38" s="202"/>
      <c r="GL38" s="202"/>
      <c r="GM38" s="234">
        <f t="shared" si="38"/>
        <v>0</v>
      </c>
      <c r="GN38" s="202"/>
      <c r="GO38" s="234">
        <f>-GL38+GN38</f>
        <v>0</v>
      </c>
      <c r="GP38" s="202"/>
      <c r="GQ38" s="202"/>
      <c r="GR38" s="234">
        <f t="shared" si="39"/>
        <v>0</v>
      </c>
      <c r="GS38" s="202"/>
      <c r="GT38" s="234">
        <f>-GQ38+GS38</f>
        <v>0</v>
      </c>
      <c r="GU38" s="202"/>
      <c r="GV38" s="202"/>
      <c r="GW38" s="234">
        <f t="shared" si="40"/>
        <v>0</v>
      </c>
      <c r="GX38" s="202"/>
      <c r="GY38" s="234">
        <f>-GV38+GX38</f>
        <v>0</v>
      </c>
      <c r="GZ38" s="202"/>
      <c r="HA38" s="202"/>
      <c r="HB38" s="234">
        <f t="shared" si="41"/>
        <v>0</v>
      </c>
      <c r="HC38" s="202"/>
      <c r="HD38" s="234">
        <f>-HA38+HC38</f>
        <v>0</v>
      </c>
      <c r="HE38" s="202"/>
      <c r="HF38" s="202"/>
      <c r="HG38" s="234">
        <f t="shared" si="42"/>
        <v>0</v>
      </c>
      <c r="HH38" s="202"/>
      <c r="HI38" s="234">
        <f>-HF38+HH38</f>
        <v>0</v>
      </c>
      <c r="HJ38" s="202"/>
      <c r="HK38" s="202"/>
      <c r="HL38" s="234">
        <f t="shared" si="43"/>
        <v>0</v>
      </c>
      <c r="HM38" s="202"/>
      <c r="HN38" s="234">
        <f>-HK38+HM38</f>
        <v>0</v>
      </c>
      <c r="HO38" s="202"/>
      <c r="HP38" s="202"/>
      <c r="HQ38" s="234">
        <f t="shared" si="44"/>
        <v>0</v>
      </c>
      <c r="HR38" s="202"/>
      <c r="HS38" s="234">
        <f>-HP38+HR38</f>
        <v>0</v>
      </c>
      <c r="HT38" s="202"/>
      <c r="HU38" s="202"/>
      <c r="HV38" s="234">
        <f t="shared" si="45"/>
        <v>0</v>
      </c>
      <c r="HW38" s="202"/>
      <c r="HX38" s="234">
        <f>-HU38+HW38</f>
        <v>0</v>
      </c>
      <c r="HY38" s="202"/>
      <c r="HZ38" s="202"/>
      <c r="IA38" s="234">
        <f t="shared" si="46"/>
        <v>0</v>
      </c>
      <c r="IB38" s="202"/>
      <c r="IC38" s="234">
        <f>-HZ38+IB38</f>
        <v>0</v>
      </c>
      <c r="ID38" s="202"/>
      <c r="IE38" s="202"/>
      <c r="IF38" s="234">
        <f t="shared" si="47"/>
        <v>0</v>
      </c>
      <c r="IG38" s="202"/>
      <c r="IH38" s="234">
        <f>-IE38+IG38</f>
        <v>0</v>
      </c>
      <c r="II38" s="202"/>
      <c r="IJ38" s="202"/>
      <c r="IK38" s="234">
        <f t="shared" si="48"/>
        <v>0</v>
      </c>
      <c r="IL38" s="202"/>
      <c r="IM38" s="234">
        <f>-IJ38+IL38</f>
        <v>0</v>
      </c>
      <c r="IN38" s="202"/>
      <c r="IO38" s="202"/>
      <c r="IP38" s="234">
        <f t="shared" si="49"/>
        <v>0</v>
      </c>
      <c r="IQ38" s="202"/>
      <c r="IR38" s="234">
        <f>-IO38+IQ38</f>
        <v>0</v>
      </c>
      <c r="IS38" s="202"/>
      <c r="IT38" s="202"/>
      <c r="IU38" s="234">
        <f t="shared" si="50"/>
        <v>0</v>
      </c>
      <c r="IV38" s="202"/>
      <c r="IW38" s="234">
        <f>-IT38+IV38</f>
        <v>0</v>
      </c>
      <c r="IX38" s="202"/>
      <c r="IY38" s="202"/>
      <c r="IZ38" s="234">
        <f t="shared" si="51"/>
        <v>0</v>
      </c>
      <c r="JA38" s="202"/>
      <c r="JB38" s="234">
        <f>-IY38+JA38</f>
        <v>0</v>
      </c>
      <c r="JC38" s="202"/>
      <c r="JD38" s="202"/>
      <c r="JE38" s="234">
        <f t="shared" si="52"/>
        <v>0</v>
      </c>
      <c r="JF38" s="202"/>
      <c r="JG38" s="234">
        <f>-JD38+JF38</f>
        <v>0</v>
      </c>
      <c r="JH38" s="202"/>
      <c r="JI38" s="202"/>
      <c r="JJ38" s="234">
        <f t="shared" si="53"/>
        <v>0</v>
      </c>
      <c r="JK38" s="202"/>
      <c r="JL38" s="234">
        <f>-JI38+JK38</f>
        <v>0</v>
      </c>
      <c r="JM38" s="202"/>
      <c r="JN38" s="202"/>
      <c r="JO38" s="234">
        <f t="shared" si="54"/>
        <v>0</v>
      </c>
      <c r="JP38" s="202"/>
      <c r="JQ38" s="234">
        <f>-JN38+JP38</f>
        <v>0</v>
      </c>
      <c r="JR38" s="202"/>
      <c r="JS38" s="202"/>
      <c r="JT38" s="234">
        <f t="shared" si="55"/>
        <v>0</v>
      </c>
      <c r="JU38" s="202"/>
      <c r="JV38" s="234">
        <f>-JS38+JU38</f>
        <v>0</v>
      </c>
      <c r="JW38" s="202"/>
      <c r="JX38" s="202"/>
      <c r="JY38" s="234">
        <f t="shared" si="56"/>
        <v>0</v>
      </c>
      <c r="JZ38" s="202"/>
      <c r="KA38" s="234">
        <f>-JX38+JZ38</f>
        <v>0</v>
      </c>
      <c r="KB38" s="202"/>
      <c r="KC38" s="202"/>
      <c r="KD38" s="234">
        <f t="shared" si="57"/>
        <v>0</v>
      </c>
      <c r="KE38" s="202"/>
      <c r="KF38" s="234">
        <f>-KC38+KE38</f>
        <v>0</v>
      </c>
      <c r="KG38" s="202"/>
      <c r="KH38" s="202"/>
      <c r="KI38" s="234">
        <f t="shared" si="58"/>
        <v>0</v>
      </c>
      <c r="KJ38" s="202"/>
      <c r="KK38" s="234">
        <f>-KH38+KJ38</f>
        <v>0</v>
      </c>
      <c r="KL38" s="202"/>
      <c r="KM38" s="202"/>
      <c r="KN38" s="234">
        <f t="shared" si="59"/>
        <v>0</v>
      </c>
      <c r="KO38" s="202"/>
      <c r="KP38" s="234">
        <f>-KM38+KO38</f>
        <v>0</v>
      </c>
      <c r="KQ38" s="202"/>
      <c r="KR38" s="202"/>
      <c r="KS38" s="234">
        <f t="shared" si="60"/>
        <v>0</v>
      </c>
      <c r="KT38" s="202"/>
      <c r="KU38" s="234">
        <f>-KR38+KT38</f>
        <v>0</v>
      </c>
      <c r="KV38" s="202"/>
      <c r="KW38" s="202"/>
      <c r="KX38" s="234">
        <f t="shared" si="61"/>
        <v>0</v>
      </c>
      <c r="KY38" s="202"/>
      <c r="KZ38" s="234">
        <f>-KW38+KY38</f>
        <v>0</v>
      </c>
      <c r="LA38" s="210">
        <f t="shared" si="195"/>
        <v>0</v>
      </c>
      <c r="LB38" s="210">
        <f t="shared" si="195"/>
        <v>0</v>
      </c>
      <c r="LC38" s="234">
        <f t="shared" si="62"/>
        <v>0</v>
      </c>
      <c r="LD38" s="210">
        <f>+F38+K38+P38+U38+Z38+AE38+AJ38+AO38+AT38+AY38+BD38+BI38+BN38+BS38+BX38+CC38+CH38+CM38+CR38+CW38+DB38+DG38+DL38+DQ38+DV38+EA38+EF38+EK38+EP38+EU38+EZ38+FE38+FJ38+FO38+FT38+FY38+GD38+GI38+GN38+GS38+GX38+HC38+HH38+HM38+HR38+HW38+IB38+IG38+IL38+IQ38+IV38+JA38+JF38+JK38+JP38+JU38+JZ38+KE38+KJ38+KO38+KT38+KY38</f>
        <v>0</v>
      </c>
      <c r="LE38" s="234">
        <f>-LB38+LD38</f>
        <v>0</v>
      </c>
    </row>
    <row r="39" spans="1:317" ht="21.95" customHeight="1" thickBot="1">
      <c r="A39" s="285"/>
      <c r="B39" s="6"/>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c r="IU39" s="211"/>
      <c r="IV39" s="211"/>
      <c r="IW39" s="211"/>
      <c r="IX39" s="211"/>
      <c r="IY39" s="211"/>
      <c r="IZ39" s="211"/>
      <c r="JA39" s="211"/>
      <c r="JB39" s="211"/>
      <c r="JC39" s="211"/>
      <c r="JD39" s="211"/>
      <c r="JE39" s="211"/>
      <c r="JF39" s="211"/>
      <c r="JG39" s="211"/>
      <c r="JH39" s="211"/>
      <c r="JI39" s="211"/>
      <c r="JJ39" s="211"/>
      <c r="JK39" s="211"/>
      <c r="JL39" s="211"/>
      <c r="JM39" s="211"/>
      <c r="JN39" s="211"/>
      <c r="JO39" s="211"/>
      <c r="JP39" s="211"/>
      <c r="JQ39" s="211"/>
      <c r="JR39" s="211"/>
      <c r="JS39" s="211"/>
      <c r="JT39" s="211"/>
      <c r="JU39" s="211"/>
      <c r="JV39" s="211"/>
      <c r="JW39" s="211"/>
      <c r="JX39" s="211"/>
      <c r="JY39" s="211"/>
      <c r="JZ39" s="211"/>
      <c r="KA39" s="211"/>
      <c r="KB39" s="211"/>
      <c r="KC39" s="211"/>
      <c r="KD39" s="211"/>
      <c r="KE39" s="211"/>
      <c r="KF39" s="211"/>
      <c r="KG39" s="211"/>
      <c r="KH39" s="211"/>
      <c r="KI39" s="211"/>
      <c r="KJ39" s="211"/>
      <c r="KK39" s="211"/>
      <c r="KL39" s="211"/>
      <c r="KM39" s="211"/>
      <c r="KN39" s="211"/>
      <c r="KO39" s="211"/>
      <c r="KP39" s="211"/>
      <c r="KQ39" s="211"/>
      <c r="KR39" s="211"/>
      <c r="KS39" s="211"/>
      <c r="KT39" s="211"/>
      <c r="KU39" s="211"/>
      <c r="KV39" s="211"/>
      <c r="KW39" s="211"/>
      <c r="KX39" s="211"/>
      <c r="KY39" s="211"/>
      <c r="KZ39" s="211"/>
      <c r="LA39" s="211"/>
      <c r="LB39" s="211"/>
      <c r="LC39" s="211"/>
      <c r="LD39" s="211"/>
      <c r="LE39" s="211"/>
    </row>
    <row r="40" spans="1:317" ht="21.95" customHeight="1">
      <c r="A40" s="285"/>
      <c r="B40" s="9" t="s">
        <v>87</v>
      </c>
      <c r="C40" s="210">
        <f t="shared" ref="C40:AP40" si="196">SUM(C9:C39)</f>
        <v>0</v>
      </c>
      <c r="D40" s="210">
        <f t="shared" si="196"/>
        <v>0</v>
      </c>
      <c r="E40" s="210">
        <f t="shared" si="196"/>
        <v>0</v>
      </c>
      <c r="F40" s="210">
        <f t="shared" si="196"/>
        <v>0</v>
      </c>
      <c r="G40" s="210">
        <f t="shared" si="196"/>
        <v>0</v>
      </c>
      <c r="H40" s="210">
        <f t="shared" si="196"/>
        <v>0</v>
      </c>
      <c r="I40" s="210">
        <f t="shared" si="196"/>
        <v>0</v>
      </c>
      <c r="J40" s="210">
        <f t="shared" si="196"/>
        <v>0</v>
      </c>
      <c r="K40" s="210">
        <f t="shared" si="196"/>
        <v>0</v>
      </c>
      <c r="L40" s="210">
        <f t="shared" si="196"/>
        <v>0</v>
      </c>
      <c r="M40" s="210">
        <f t="shared" si="196"/>
        <v>0</v>
      </c>
      <c r="N40" s="210">
        <f t="shared" si="196"/>
        <v>0</v>
      </c>
      <c r="O40" s="210">
        <f t="shared" si="196"/>
        <v>0</v>
      </c>
      <c r="P40" s="210">
        <f t="shared" si="196"/>
        <v>0</v>
      </c>
      <c r="Q40" s="210">
        <f t="shared" si="196"/>
        <v>0</v>
      </c>
      <c r="R40" s="210">
        <f t="shared" si="196"/>
        <v>0</v>
      </c>
      <c r="S40" s="210">
        <f t="shared" si="196"/>
        <v>0</v>
      </c>
      <c r="T40" s="210">
        <f t="shared" si="196"/>
        <v>0</v>
      </c>
      <c r="U40" s="210">
        <f t="shared" si="196"/>
        <v>0</v>
      </c>
      <c r="V40" s="210">
        <f t="shared" si="196"/>
        <v>0</v>
      </c>
      <c r="W40" s="210">
        <f t="shared" si="196"/>
        <v>0</v>
      </c>
      <c r="X40" s="210">
        <f t="shared" si="196"/>
        <v>0</v>
      </c>
      <c r="Y40" s="210">
        <f t="shared" si="196"/>
        <v>0</v>
      </c>
      <c r="Z40" s="210">
        <f t="shared" si="196"/>
        <v>0</v>
      </c>
      <c r="AA40" s="210">
        <f t="shared" si="196"/>
        <v>0</v>
      </c>
      <c r="AB40" s="210">
        <f t="shared" si="196"/>
        <v>0</v>
      </c>
      <c r="AC40" s="210">
        <f t="shared" si="196"/>
        <v>0</v>
      </c>
      <c r="AD40" s="210">
        <f t="shared" si="196"/>
        <v>0</v>
      </c>
      <c r="AE40" s="210">
        <f t="shared" si="196"/>
        <v>0</v>
      </c>
      <c r="AF40" s="210">
        <f t="shared" si="196"/>
        <v>0</v>
      </c>
      <c r="AG40" s="210">
        <f t="shared" si="196"/>
        <v>0</v>
      </c>
      <c r="AH40" s="210">
        <f t="shared" si="196"/>
        <v>0</v>
      </c>
      <c r="AI40" s="210">
        <f t="shared" si="196"/>
        <v>0</v>
      </c>
      <c r="AJ40" s="210">
        <f t="shared" si="196"/>
        <v>0</v>
      </c>
      <c r="AK40" s="210">
        <f t="shared" si="196"/>
        <v>0</v>
      </c>
      <c r="AL40" s="210">
        <f t="shared" si="196"/>
        <v>0</v>
      </c>
      <c r="AM40" s="210">
        <f t="shared" si="196"/>
        <v>0</v>
      </c>
      <c r="AN40" s="210">
        <f t="shared" si="196"/>
        <v>0</v>
      </c>
      <c r="AO40" s="210">
        <f t="shared" si="196"/>
        <v>0</v>
      </c>
      <c r="AP40" s="210">
        <f t="shared" si="196"/>
        <v>0</v>
      </c>
      <c r="AQ40" s="210">
        <f t="shared" ref="AQ40:CD40" si="197">SUM(AQ9:AQ39)</f>
        <v>0</v>
      </c>
      <c r="AR40" s="210">
        <f t="shared" si="197"/>
        <v>0</v>
      </c>
      <c r="AS40" s="210">
        <f t="shared" si="197"/>
        <v>0</v>
      </c>
      <c r="AT40" s="210">
        <f t="shared" si="197"/>
        <v>0</v>
      </c>
      <c r="AU40" s="210">
        <f t="shared" si="197"/>
        <v>0</v>
      </c>
      <c r="AV40" s="210">
        <f t="shared" si="197"/>
        <v>0</v>
      </c>
      <c r="AW40" s="210">
        <f t="shared" si="197"/>
        <v>0</v>
      </c>
      <c r="AX40" s="210">
        <f t="shared" si="197"/>
        <v>0</v>
      </c>
      <c r="AY40" s="210">
        <f t="shared" si="197"/>
        <v>0</v>
      </c>
      <c r="AZ40" s="210">
        <f t="shared" si="197"/>
        <v>0</v>
      </c>
      <c r="BA40" s="210">
        <f t="shared" si="197"/>
        <v>0</v>
      </c>
      <c r="BB40" s="210">
        <f t="shared" si="197"/>
        <v>0</v>
      </c>
      <c r="BC40" s="210">
        <f t="shared" si="197"/>
        <v>0</v>
      </c>
      <c r="BD40" s="210">
        <f t="shared" si="197"/>
        <v>0</v>
      </c>
      <c r="BE40" s="210">
        <f t="shared" si="197"/>
        <v>0</v>
      </c>
      <c r="BF40" s="210">
        <f t="shared" si="197"/>
        <v>0</v>
      </c>
      <c r="BG40" s="210">
        <f t="shared" si="197"/>
        <v>0</v>
      </c>
      <c r="BH40" s="210">
        <f t="shared" si="197"/>
        <v>0</v>
      </c>
      <c r="BI40" s="210">
        <f t="shared" si="197"/>
        <v>0</v>
      </c>
      <c r="BJ40" s="210">
        <f t="shared" si="197"/>
        <v>0</v>
      </c>
      <c r="BK40" s="210">
        <f t="shared" si="197"/>
        <v>0</v>
      </c>
      <c r="BL40" s="210">
        <f t="shared" si="197"/>
        <v>0</v>
      </c>
      <c r="BM40" s="210">
        <f t="shared" si="197"/>
        <v>0</v>
      </c>
      <c r="BN40" s="210">
        <f t="shared" si="197"/>
        <v>0</v>
      </c>
      <c r="BO40" s="210">
        <f t="shared" si="197"/>
        <v>0</v>
      </c>
      <c r="BP40" s="210">
        <f t="shared" si="197"/>
        <v>0</v>
      </c>
      <c r="BQ40" s="210">
        <f t="shared" si="197"/>
        <v>0</v>
      </c>
      <c r="BR40" s="210">
        <f t="shared" si="197"/>
        <v>0</v>
      </c>
      <c r="BS40" s="210">
        <f t="shared" si="197"/>
        <v>0</v>
      </c>
      <c r="BT40" s="210">
        <f t="shared" si="197"/>
        <v>0</v>
      </c>
      <c r="BU40" s="210">
        <f t="shared" si="197"/>
        <v>0</v>
      </c>
      <c r="BV40" s="210">
        <f t="shared" si="197"/>
        <v>0</v>
      </c>
      <c r="BW40" s="210">
        <f t="shared" si="197"/>
        <v>0</v>
      </c>
      <c r="BX40" s="210">
        <f t="shared" si="197"/>
        <v>0</v>
      </c>
      <c r="BY40" s="210">
        <f t="shared" si="197"/>
        <v>0</v>
      </c>
      <c r="BZ40" s="210">
        <f t="shared" si="197"/>
        <v>0</v>
      </c>
      <c r="CA40" s="210">
        <f t="shared" si="197"/>
        <v>0</v>
      </c>
      <c r="CB40" s="210">
        <f t="shared" si="197"/>
        <v>0</v>
      </c>
      <c r="CC40" s="210">
        <f t="shared" si="197"/>
        <v>0</v>
      </c>
      <c r="CD40" s="210">
        <f t="shared" si="197"/>
        <v>0</v>
      </c>
      <c r="CE40" s="210">
        <f t="shared" ref="CE40:DR40" si="198">SUM(CE9:CE39)</f>
        <v>0</v>
      </c>
      <c r="CF40" s="210">
        <f t="shared" si="198"/>
        <v>0</v>
      </c>
      <c r="CG40" s="210">
        <f t="shared" si="198"/>
        <v>0</v>
      </c>
      <c r="CH40" s="210">
        <f t="shared" si="198"/>
        <v>0</v>
      </c>
      <c r="CI40" s="210">
        <f t="shared" si="198"/>
        <v>0</v>
      </c>
      <c r="CJ40" s="210">
        <f t="shared" si="198"/>
        <v>0</v>
      </c>
      <c r="CK40" s="210">
        <f t="shared" si="198"/>
        <v>0</v>
      </c>
      <c r="CL40" s="210">
        <f t="shared" si="198"/>
        <v>0</v>
      </c>
      <c r="CM40" s="210">
        <f t="shared" si="198"/>
        <v>0</v>
      </c>
      <c r="CN40" s="210">
        <f t="shared" si="198"/>
        <v>0</v>
      </c>
      <c r="CO40" s="210">
        <f t="shared" si="198"/>
        <v>0</v>
      </c>
      <c r="CP40" s="210">
        <f t="shared" si="198"/>
        <v>0</v>
      </c>
      <c r="CQ40" s="210">
        <f t="shared" si="198"/>
        <v>0</v>
      </c>
      <c r="CR40" s="210">
        <f t="shared" si="198"/>
        <v>0</v>
      </c>
      <c r="CS40" s="210">
        <f t="shared" si="198"/>
        <v>0</v>
      </c>
      <c r="CT40" s="210">
        <f t="shared" si="198"/>
        <v>0</v>
      </c>
      <c r="CU40" s="210">
        <f t="shared" si="198"/>
        <v>0</v>
      </c>
      <c r="CV40" s="210">
        <f t="shared" si="198"/>
        <v>0</v>
      </c>
      <c r="CW40" s="210">
        <f t="shared" si="198"/>
        <v>0</v>
      </c>
      <c r="CX40" s="210">
        <f t="shared" si="198"/>
        <v>0</v>
      </c>
      <c r="CY40" s="210">
        <f t="shared" si="198"/>
        <v>0</v>
      </c>
      <c r="CZ40" s="210">
        <f t="shared" si="198"/>
        <v>0</v>
      </c>
      <c r="DA40" s="210">
        <f t="shared" si="198"/>
        <v>0</v>
      </c>
      <c r="DB40" s="210">
        <f t="shared" si="198"/>
        <v>0</v>
      </c>
      <c r="DC40" s="210">
        <f t="shared" si="198"/>
        <v>0</v>
      </c>
      <c r="DD40" s="210">
        <f t="shared" si="198"/>
        <v>0</v>
      </c>
      <c r="DE40" s="210">
        <f t="shared" si="198"/>
        <v>0</v>
      </c>
      <c r="DF40" s="210">
        <f t="shared" si="198"/>
        <v>0</v>
      </c>
      <c r="DG40" s="210">
        <f t="shared" si="198"/>
        <v>0</v>
      </c>
      <c r="DH40" s="210">
        <f t="shared" si="198"/>
        <v>0</v>
      </c>
      <c r="DI40" s="210">
        <f t="shared" si="198"/>
        <v>0</v>
      </c>
      <c r="DJ40" s="210">
        <f t="shared" si="198"/>
        <v>0</v>
      </c>
      <c r="DK40" s="210">
        <f t="shared" si="198"/>
        <v>0</v>
      </c>
      <c r="DL40" s="210">
        <f t="shared" si="198"/>
        <v>0</v>
      </c>
      <c r="DM40" s="210">
        <f t="shared" si="198"/>
        <v>0</v>
      </c>
      <c r="DN40" s="210">
        <f t="shared" si="198"/>
        <v>0</v>
      </c>
      <c r="DO40" s="210">
        <f t="shared" si="198"/>
        <v>0</v>
      </c>
      <c r="DP40" s="210">
        <f t="shared" si="198"/>
        <v>0</v>
      </c>
      <c r="DQ40" s="210">
        <f t="shared" si="198"/>
        <v>0</v>
      </c>
      <c r="DR40" s="210">
        <f t="shared" si="198"/>
        <v>0</v>
      </c>
      <c r="DS40" s="210">
        <f t="shared" ref="DS40:FF40" si="199">SUM(DS9:DS39)</f>
        <v>0</v>
      </c>
      <c r="DT40" s="210">
        <f t="shared" si="199"/>
        <v>0</v>
      </c>
      <c r="DU40" s="210">
        <f t="shared" si="199"/>
        <v>0</v>
      </c>
      <c r="DV40" s="210">
        <f t="shared" si="199"/>
        <v>0</v>
      </c>
      <c r="DW40" s="210">
        <f t="shared" si="199"/>
        <v>0</v>
      </c>
      <c r="DX40" s="210">
        <f t="shared" si="199"/>
        <v>0</v>
      </c>
      <c r="DY40" s="210">
        <f t="shared" si="199"/>
        <v>0</v>
      </c>
      <c r="DZ40" s="210">
        <f t="shared" si="199"/>
        <v>0</v>
      </c>
      <c r="EA40" s="210">
        <f t="shared" si="199"/>
        <v>0</v>
      </c>
      <c r="EB40" s="210">
        <f t="shared" si="199"/>
        <v>0</v>
      </c>
      <c r="EC40" s="210">
        <f t="shared" si="199"/>
        <v>0</v>
      </c>
      <c r="ED40" s="210">
        <f t="shared" si="199"/>
        <v>0</v>
      </c>
      <c r="EE40" s="210">
        <f t="shared" si="199"/>
        <v>0</v>
      </c>
      <c r="EF40" s="210">
        <f t="shared" si="199"/>
        <v>0</v>
      </c>
      <c r="EG40" s="210">
        <f t="shared" si="199"/>
        <v>0</v>
      </c>
      <c r="EH40" s="210">
        <f t="shared" si="199"/>
        <v>0</v>
      </c>
      <c r="EI40" s="210">
        <f t="shared" si="199"/>
        <v>0</v>
      </c>
      <c r="EJ40" s="210">
        <f t="shared" si="199"/>
        <v>0</v>
      </c>
      <c r="EK40" s="210">
        <f t="shared" si="199"/>
        <v>0</v>
      </c>
      <c r="EL40" s="210">
        <f t="shared" si="199"/>
        <v>0</v>
      </c>
      <c r="EM40" s="210">
        <f t="shared" si="199"/>
        <v>0</v>
      </c>
      <c r="EN40" s="210">
        <f t="shared" si="199"/>
        <v>0</v>
      </c>
      <c r="EO40" s="210">
        <f t="shared" si="199"/>
        <v>0</v>
      </c>
      <c r="EP40" s="210">
        <f t="shared" si="199"/>
        <v>0</v>
      </c>
      <c r="EQ40" s="210">
        <f t="shared" si="199"/>
        <v>0</v>
      </c>
      <c r="ER40" s="210">
        <f t="shared" si="199"/>
        <v>0</v>
      </c>
      <c r="ES40" s="210">
        <f t="shared" si="199"/>
        <v>0</v>
      </c>
      <c r="ET40" s="210">
        <f t="shared" si="199"/>
        <v>0</v>
      </c>
      <c r="EU40" s="210">
        <f t="shared" si="199"/>
        <v>0</v>
      </c>
      <c r="EV40" s="210">
        <f t="shared" si="199"/>
        <v>0</v>
      </c>
      <c r="EW40" s="210">
        <f t="shared" si="199"/>
        <v>0</v>
      </c>
      <c r="EX40" s="210">
        <f t="shared" si="199"/>
        <v>0</v>
      </c>
      <c r="EY40" s="210">
        <f t="shared" si="199"/>
        <v>0</v>
      </c>
      <c r="EZ40" s="210">
        <f t="shared" si="199"/>
        <v>0</v>
      </c>
      <c r="FA40" s="210">
        <f t="shared" si="199"/>
        <v>0</v>
      </c>
      <c r="FB40" s="210">
        <f t="shared" si="199"/>
        <v>0</v>
      </c>
      <c r="FC40" s="210">
        <f t="shared" si="199"/>
        <v>0</v>
      </c>
      <c r="FD40" s="210">
        <f t="shared" si="199"/>
        <v>0</v>
      </c>
      <c r="FE40" s="210">
        <f t="shared" si="199"/>
        <v>0</v>
      </c>
      <c r="FF40" s="210">
        <f t="shared" si="199"/>
        <v>0</v>
      </c>
      <c r="FG40" s="210">
        <f t="shared" ref="FG40:GT40" si="200">SUM(FG9:FG39)</f>
        <v>0</v>
      </c>
      <c r="FH40" s="210">
        <f t="shared" si="200"/>
        <v>0</v>
      </c>
      <c r="FI40" s="210">
        <f t="shared" si="200"/>
        <v>0</v>
      </c>
      <c r="FJ40" s="210">
        <f t="shared" si="200"/>
        <v>0</v>
      </c>
      <c r="FK40" s="210">
        <f t="shared" si="200"/>
        <v>0</v>
      </c>
      <c r="FL40" s="210">
        <f t="shared" si="200"/>
        <v>0</v>
      </c>
      <c r="FM40" s="210">
        <f t="shared" si="200"/>
        <v>0</v>
      </c>
      <c r="FN40" s="210">
        <f t="shared" si="200"/>
        <v>0</v>
      </c>
      <c r="FO40" s="210">
        <f t="shared" si="200"/>
        <v>0</v>
      </c>
      <c r="FP40" s="210">
        <f t="shared" si="200"/>
        <v>0</v>
      </c>
      <c r="FQ40" s="210">
        <f t="shared" si="200"/>
        <v>0</v>
      </c>
      <c r="FR40" s="210">
        <f t="shared" si="200"/>
        <v>0</v>
      </c>
      <c r="FS40" s="210">
        <f t="shared" si="200"/>
        <v>0</v>
      </c>
      <c r="FT40" s="210">
        <f t="shared" si="200"/>
        <v>0</v>
      </c>
      <c r="FU40" s="210">
        <f t="shared" si="200"/>
        <v>0</v>
      </c>
      <c r="FV40" s="210">
        <f t="shared" si="200"/>
        <v>0</v>
      </c>
      <c r="FW40" s="210">
        <f t="shared" si="200"/>
        <v>0</v>
      </c>
      <c r="FX40" s="210">
        <f t="shared" si="200"/>
        <v>0</v>
      </c>
      <c r="FY40" s="210">
        <f t="shared" si="200"/>
        <v>0</v>
      </c>
      <c r="FZ40" s="210">
        <f t="shared" si="200"/>
        <v>0</v>
      </c>
      <c r="GA40" s="210">
        <f t="shared" si="200"/>
        <v>0</v>
      </c>
      <c r="GB40" s="210">
        <f t="shared" si="200"/>
        <v>0</v>
      </c>
      <c r="GC40" s="210">
        <f t="shared" si="200"/>
        <v>0</v>
      </c>
      <c r="GD40" s="210">
        <f t="shared" si="200"/>
        <v>0</v>
      </c>
      <c r="GE40" s="210">
        <f t="shared" si="200"/>
        <v>0</v>
      </c>
      <c r="GF40" s="210">
        <f t="shared" si="200"/>
        <v>0</v>
      </c>
      <c r="GG40" s="210">
        <f t="shared" si="200"/>
        <v>0</v>
      </c>
      <c r="GH40" s="210">
        <f t="shared" si="200"/>
        <v>0</v>
      </c>
      <c r="GI40" s="210">
        <f t="shared" si="200"/>
        <v>0</v>
      </c>
      <c r="GJ40" s="210">
        <f t="shared" si="200"/>
        <v>0</v>
      </c>
      <c r="GK40" s="210">
        <f t="shared" si="200"/>
        <v>0</v>
      </c>
      <c r="GL40" s="210">
        <f t="shared" si="200"/>
        <v>0</v>
      </c>
      <c r="GM40" s="210">
        <f t="shared" si="200"/>
        <v>0</v>
      </c>
      <c r="GN40" s="210">
        <f t="shared" si="200"/>
        <v>0</v>
      </c>
      <c r="GO40" s="210">
        <f t="shared" si="200"/>
        <v>0</v>
      </c>
      <c r="GP40" s="210">
        <f t="shared" si="200"/>
        <v>0</v>
      </c>
      <c r="GQ40" s="210">
        <f t="shared" si="200"/>
        <v>0</v>
      </c>
      <c r="GR40" s="210">
        <f t="shared" si="200"/>
        <v>0</v>
      </c>
      <c r="GS40" s="210">
        <f t="shared" si="200"/>
        <v>0</v>
      </c>
      <c r="GT40" s="210">
        <f t="shared" si="200"/>
        <v>0</v>
      </c>
      <c r="GU40" s="210">
        <f t="shared" ref="GU40:IH40" si="201">SUM(GU9:GU39)</f>
        <v>0</v>
      </c>
      <c r="GV40" s="210">
        <f t="shared" si="201"/>
        <v>0</v>
      </c>
      <c r="GW40" s="210">
        <f t="shared" si="201"/>
        <v>0</v>
      </c>
      <c r="GX40" s="210">
        <f t="shared" si="201"/>
        <v>0</v>
      </c>
      <c r="GY40" s="210">
        <f t="shared" si="201"/>
        <v>0</v>
      </c>
      <c r="GZ40" s="210">
        <f t="shared" si="201"/>
        <v>0</v>
      </c>
      <c r="HA40" s="210">
        <f t="shared" si="201"/>
        <v>0</v>
      </c>
      <c r="HB40" s="210">
        <f t="shared" si="201"/>
        <v>0</v>
      </c>
      <c r="HC40" s="210">
        <f t="shared" si="201"/>
        <v>0</v>
      </c>
      <c r="HD40" s="210">
        <f t="shared" si="201"/>
        <v>0</v>
      </c>
      <c r="HE40" s="210">
        <f t="shared" si="201"/>
        <v>0</v>
      </c>
      <c r="HF40" s="210">
        <f t="shared" si="201"/>
        <v>0</v>
      </c>
      <c r="HG40" s="210">
        <f t="shared" si="201"/>
        <v>0</v>
      </c>
      <c r="HH40" s="210">
        <f t="shared" si="201"/>
        <v>0</v>
      </c>
      <c r="HI40" s="210">
        <f t="shared" si="201"/>
        <v>0</v>
      </c>
      <c r="HJ40" s="210">
        <f t="shared" si="201"/>
        <v>0</v>
      </c>
      <c r="HK40" s="210">
        <f t="shared" si="201"/>
        <v>0</v>
      </c>
      <c r="HL40" s="210">
        <f t="shared" si="201"/>
        <v>0</v>
      </c>
      <c r="HM40" s="210">
        <f t="shared" si="201"/>
        <v>0</v>
      </c>
      <c r="HN40" s="210">
        <f t="shared" si="201"/>
        <v>0</v>
      </c>
      <c r="HO40" s="210">
        <f t="shared" si="201"/>
        <v>0</v>
      </c>
      <c r="HP40" s="210">
        <f t="shared" si="201"/>
        <v>0</v>
      </c>
      <c r="HQ40" s="210">
        <f t="shared" si="201"/>
        <v>0</v>
      </c>
      <c r="HR40" s="210">
        <f t="shared" si="201"/>
        <v>0</v>
      </c>
      <c r="HS40" s="210">
        <f t="shared" si="201"/>
        <v>0</v>
      </c>
      <c r="HT40" s="210">
        <f t="shared" si="201"/>
        <v>0</v>
      </c>
      <c r="HU40" s="210">
        <f t="shared" si="201"/>
        <v>0</v>
      </c>
      <c r="HV40" s="210">
        <f t="shared" si="201"/>
        <v>0</v>
      </c>
      <c r="HW40" s="210">
        <f t="shared" si="201"/>
        <v>0</v>
      </c>
      <c r="HX40" s="210">
        <f t="shared" si="201"/>
        <v>0</v>
      </c>
      <c r="HY40" s="210">
        <f t="shared" si="201"/>
        <v>0</v>
      </c>
      <c r="HZ40" s="210">
        <f t="shared" si="201"/>
        <v>0</v>
      </c>
      <c r="IA40" s="210">
        <f t="shared" si="201"/>
        <v>0</v>
      </c>
      <c r="IB40" s="210">
        <f t="shared" si="201"/>
        <v>0</v>
      </c>
      <c r="IC40" s="210">
        <f t="shared" si="201"/>
        <v>0</v>
      </c>
      <c r="ID40" s="210">
        <f t="shared" si="201"/>
        <v>0</v>
      </c>
      <c r="IE40" s="210">
        <f t="shared" si="201"/>
        <v>0</v>
      </c>
      <c r="IF40" s="210">
        <f t="shared" si="201"/>
        <v>0</v>
      </c>
      <c r="IG40" s="210">
        <f t="shared" si="201"/>
        <v>0</v>
      </c>
      <c r="IH40" s="210">
        <f t="shared" si="201"/>
        <v>0</v>
      </c>
      <c r="II40" s="210">
        <f t="shared" ref="II40:JV40" si="202">SUM(II9:II39)</f>
        <v>0</v>
      </c>
      <c r="IJ40" s="210">
        <f t="shared" si="202"/>
        <v>0</v>
      </c>
      <c r="IK40" s="210">
        <f t="shared" si="202"/>
        <v>0</v>
      </c>
      <c r="IL40" s="210">
        <f t="shared" si="202"/>
        <v>0</v>
      </c>
      <c r="IM40" s="210">
        <f t="shared" si="202"/>
        <v>0</v>
      </c>
      <c r="IN40" s="210">
        <f t="shared" si="202"/>
        <v>0</v>
      </c>
      <c r="IO40" s="210">
        <f t="shared" si="202"/>
        <v>0</v>
      </c>
      <c r="IP40" s="210">
        <f t="shared" si="202"/>
        <v>0</v>
      </c>
      <c r="IQ40" s="210">
        <f t="shared" si="202"/>
        <v>0</v>
      </c>
      <c r="IR40" s="210">
        <f t="shared" si="202"/>
        <v>0</v>
      </c>
      <c r="IS40" s="210">
        <f t="shared" si="202"/>
        <v>0</v>
      </c>
      <c r="IT40" s="210">
        <f t="shared" si="202"/>
        <v>0</v>
      </c>
      <c r="IU40" s="210">
        <f t="shared" si="202"/>
        <v>0</v>
      </c>
      <c r="IV40" s="210">
        <f t="shared" si="202"/>
        <v>0</v>
      </c>
      <c r="IW40" s="210">
        <f t="shared" si="202"/>
        <v>0</v>
      </c>
      <c r="IX40" s="210">
        <f t="shared" si="202"/>
        <v>0</v>
      </c>
      <c r="IY40" s="210">
        <f t="shared" si="202"/>
        <v>0</v>
      </c>
      <c r="IZ40" s="210">
        <f t="shared" si="202"/>
        <v>0</v>
      </c>
      <c r="JA40" s="210">
        <f t="shared" si="202"/>
        <v>0</v>
      </c>
      <c r="JB40" s="210">
        <f t="shared" si="202"/>
        <v>0</v>
      </c>
      <c r="JC40" s="210">
        <f t="shared" si="202"/>
        <v>0</v>
      </c>
      <c r="JD40" s="210">
        <f t="shared" si="202"/>
        <v>0</v>
      </c>
      <c r="JE40" s="210">
        <f t="shared" si="202"/>
        <v>0</v>
      </c>
      <c r="JF40" s="210">
        <f t="shared" si="202"/>
        <v>0</v>
      </c>
      <c r="JG40" s="210">
        <f t="shared" si="202"/>
        <v>0</v>
      </c>
      <c r="JH40" s="210">
        <f t="shared" si="202"/>
        <v>0</v>
      </c>
      <c r="JI40" s="210">
        <f t="shared" si="202"/>
        <v>0</v>
      </c>
      <c r="JJ40" s="210">
        <f t="shared" si="202"/>
        <v>0</v>
      </c>
      <c r="JK40" s="210">
        <f t="shared" si="202"/>
        <v>0</v>
      </c>
      <c r="JL40" s="210">
        <f t="shared" si="202"/>
        <v>0</v>
      </c>
      <c r="JM40" s="210">
        <f t="shared" si="202"/>
        <v>0</v>
      </c>
      <c r="JN40" s="210">
        <f t="shared" si="202"/>
        <v>0</v>
      </c>
      <c r="JO40" s="210">
        <f t="shared" si="202"/>
        <v>0</v>
      </c>
      <c r="JP40" s="210">
        <f t="shared" si="202"/>
        <v>0</v>
      </c>
      <c r="JQ40" s="210">
        <f t="shared" si="202"/>
        <v>0</v>
      </c>
      <c r="JR40" s="210">
        <f t="shared" si="202"/>
        <v>0</v>
      </c>
      <c r="JS40" s="210">
        <f t="shared" si="202"/>
        <v>0</v>
      </c>
      <c r="JT40" s="210">
        <f t="shared" si="202"/>
        <v>0</v>
      </c>
      <c r="JU40" s="210">
        <f t="shared" si="202"/>
        <v>0</v>
      </c>
      <c r="JV40" s="210">
        <f t="shared" si="202"/>
        <v>0</v>
      </c>
      <c r="JW40" s="210">
        <f t="shared" ref="JW40:KZ40" si="203">SUM(JW9:JW39)</f>
        <v>0</v>
      </c>
      <c r="JX40" s="210">
        <f t="shared" si="203"/>
        <v>0</v>
      </c>
      <c r="JY40" s="210">
        <f t="shared" si="203"/>
        <v>0</v>
      </c>
      <c r="JZ40" s="210">
        <f t="shared" si="203"/>
        <v>0</v>
      </c>
      <c r="KA40" s="210">
        <f t="shared" si="203"/>
        <v>0</v>
      </c>
      <c r="KB40" s="210">
        <f t="shared" si="203"/>
        <v>0</v>
      </c>
      <c r="KC40" s="210">
        <f t="shared" si="203"/>
        <v>0</v>
      </c>
      <c r="KD40" s="210">
        <f t="shared" si="203"/>
        <v>0</v>
      </c>
      <c r="KE40" s="210">
        <f t="shared" si="203"/>
        <v>0</v>
      </c>
      <c r="KF40" s="210">
        <f t="shared" si="203"/>
        <v>0</v>
      </c>
      <c r="KG40" s="210">
        <f t="shared" si="203"/>
        <v>0</v>
      </c>
      <c r="KH40" s="210">
        <f t="shared" si="203"/>
        <v>0</v>
      </c>
      <c r="KI40" s="210">
        <f t="shared" si="203"/>
        <v>0</v>
      </c>
      <c r="KJ40" s="210">
        <f t="shared" si="203"/>
        <v>0</v>
      </c>
      <c r="KK40" s="210">
        <f t="shared" si="203"/>
        <v>0</v>
      </c>
      <c r="KL40" s="210">
        <f t="shared" si="203"/>
        <v>0</v>
      </c>
      <c r="KM40" s="210">
        <f t="shared" si="203"/>
        <v>0</v>
      </c>
      <c r="KN40" s="210">
        <f t="shared" si="203"/>
        <v>0</v>
      </c>
      <c r="KO40" s="210">
        <f t="shared" si="203"/>
        <v>0</v>
      </c>
      <c r="KP40" s="210">
        <f t="shared" si="203"/>
        <v>0</v>
      </c>
      <c r="KQ40" s="210">
        <f t="shared" si="203"/>
        <v>0</v>
      </c>
      <c r="KR40" s="210">
        <f t="shared" si="203"/>
        <v>0</v>
      </c>
      <c r="KS40" s="210">
        <f t="shared" si="203"/>
        <v>0</v>
      </c>
      <c r="KT40" s="210">
        <f t="shared" si="203"/>
        <v>0</v>
      </c>
      <c r="KU40" s="210">
        <f t="shared" si="203"/>
        <v>0</v>
      </c>
      <c r="KV40" s="210">
        <f t="shared" si="203"/>
        <v>0</v>
      </c>
      <c r="KW40" s="210">
        <f t="shared" si="203"/>
        <v>0</v>
      </c>
      <c r="KX40" s="210">
        <f t="shared" si="203"/>
        <v>0</v>
      </c>
      <c r="KY40" s="210">
        <f t="shared" si="203"/>
        <v>0</v>
      </c>
      <c r="KZ40" s="210">
        <f t="shared" si="203"/>
        <v>0</v>
      </c>
      <c r="LA40" s="210">
        <f>+C40+H40+M40+R40+W40+AB40+AG40+AL40+AQ40+AV40+BA40+BF40+BK40+BP40+BU40+BZ40+CE40+CJ40+CO40+CT40+CY40+DD40+DI40+DN40+DS40+DX40+EC40+EH40+EM40+ER40+EW40+FB40+FG40+FL40+FQ40+FV40+GA40+GF40+GK40+GP40+GU40+GZ40+HE40+HJ40+HO40+HT40+HY40+ID40+II40+IN40+IS40+IX40+JC40+JH40+JM40+JR40+JW40+KB40+KG40+KL40+KQ40+KV40</f>
        <v>0</v>
      </c>
      <c r="LB40" s="210">
        <f>+D40+I40+N40+S40+X40+AC40+AH40+AM40+AR40+AW40+BB40+BG40+BL40+BQ40+BV40+CA40+CF40+CK40+CP40+CU40+CZ40+DE40+DJ40+DO40+DT40+DY40+ED40+EI40+EN40+ES40+EX40+FC40+FH40+FM40+FR40+FW40+GB40+GG40+GL40+GQ40+GV40+HA40+HF40+HK40+HP40+HU40+HZ40+IE40+IJ40+IO40+IT40+IY40+JD40+JI40+JN40+JS40+JX40+KC40+KH40+KM40+KR40+KW40</f>
        <v>0</v>
      </c>
      <c r="LC40" s="210">
        <f t="shared" ref="LC40" si="204">SUM(LC9:LC39)</f>
        <v>0</v>
      </c>
      <c r="LD40" s="210">
        <f>+F40+K40+P40+U40+Z40+AE40+AJ40+AO40+AT40+AY40+BD40+BI40+BN40+BS40+BX40+CC40+CH40+CM40+CR40+CW40+DB40+DG40+DL40+DQ40+DV40+EA40+EF40+EK40+EP40+EU40+EZ40+FE40+FJ40+FO40+FT40+FY40+GD40+GI40+GN40+GS40+GX40+HC40+HH40+HM40+HR40+HW40+IB40+IG40+IL40+IQ40+IV40+JA40+JF40+JK40+JP40+JU40+JZ40+KE40+KJ40+KO40+KT40+KY40</f>
        <v>0</v>
      </c>
      <c r="LE40" s="210">
        <f t="shared" ref="LE40" si="205">SUM(LE9:LE39)</f>
        <v>0</v>
      </c>
    </row>
    <row r="41" spans="1:317" ht="20.100000000000001" customHeight="1">
      <c r="A41" s="225"/>
      <c r="B41" s="196"/>
      <c r="C41" s="278" t="s">
        <v>3369</v>
      </c>
      <c r="D41" s="283"/>
      <c r="E41" s="283"/>
      <c r="F41" s="283"/>
      <c r="G41" s="283"/>
      <c r="H41" s="278" t="s">
        <v>3371</v>
      </c>
      <c r="I41" s="283"/>
      <c r="J41" s="283"/>
      <c r="K41" s="283"/>
      <c r="L41" s="283"/>
      <c r="M41" s="278" t="s">
        <v>3372</v>
      </c>
      <c r="N41" s="283"/>
      <c r="O41" s="283"/>
      <c r="P41" s="283"/>
      <c r="Q41" s="283"/>
      <c r="R41" s="278" t="s">
        <v>3373</v>
      </c>
      <c r="S41" s="283"/>
      <c r="T41" s="283"/>
      <c r="U41" s="283"/>
      <c r="V41" s="283"/>
      <c r="W41" s="278" t="s">
        <v>3374</v>
      </c>
      <c r="X41" s="283"/>
      <c r="Y41" s="283"/>
      <c r="Z41" s="283"/>
      <c r="AA41" s="283"/>
      <c r="AB41" s="278" t="s">
        <v>3375</v>
      </c>
      <c r="AC41" s="283"/>
      <c r="AD41" s="283"/>
      <c r="AE41" s="283"/>
      <c r="AF41" s="283"/>
      <c r="AG41" s="278" t="s">
        <v>3376</v>
      </c>
      <c r="AH41" s="283"/>
      <c r="AI41" s="283"/>
      <c r="AJ41" s="283"/>
      <c r="AK41" s="283"/>
      <c r="AL41" s="278" t="s">
        <v>3377</v>
      </c>
      <c r="AM41" s="283"/>
      <c r="AN41" s="283"/>
      <c r="AO41" s="283"/>
      <c r="AP41" s="283"/>
      <c r="AQ41" s="278" t="s">
        <v>3378</v>
      </c>
      <c r="AR41" s="283"/>
      <c r="AS41" s="283"/>
      <c r="AT41" s="283"/>
      <c r="AU41" s="283"/>
      <c r="AV41" s="278" t="s">
        <v>3379</v>
      </c>
      <c r="AW41" s="283"/>
      <c r="AX41" s="283"/>
      <c r="AY41" s="283"/>
      <c r="AZ41" s="283"/>
      <c r="BA41" s="278" t="s">
        <v>3380</v>
      </c>
      <c r="BB41" s="283"/>
      <c r="BC41" s="283"/>
      <c r="BD41" s="283"/>
      <c r="BE41" s="283"/>
      <c r="BF41" s="278" t="s">
        <v>3381</v>
      </c>
      <c r="BG41" s="283"/>
      <c r="BH41" s="283"/>
      <c r="BI41" s="283"/>
      <c r="BJ41" s="283"/>
      <c r="BK41" s="278" t="s">
        <v>3382</v>
      </c>
      <c r="BL41" s="283"/>
      <c r="BM41" s="283"/>
      <c r="BN41" s="283"/>
      <c r="BO41" s="283"/>
      <c r="BP41" s="278" t="s">
        <v>3383</v>
      </c>
      <c r="BQ41" s="283"/>
      <c r="BR41" s="283"/>
      <c r="BS41" s="283"/>
      <c r="BT41" s="283"/>
      <c r="BU41" s="278" t="s">
        <v>3384</v>
      </c>
      <c r="BV41" s="283"/>
      <c r="BW41" s="283"/>
      <c r="BX41" s="283"/>
      <c r="BY41" s="283"/>
      <c r="BZ41" s="278" t="s">
        <v>3385</v>
      </c>
      <c r="CA41" s="283"/>
      <c r="CB41" s="283"/>
      <c r="CC41" s="283"/>
      <c r="CD41" s="283"/>
      <c r="CE41" s="278" t="s">
        <v>3386</v>
      </c>
      <c r="CF41" s="283"/>
      <c r="CG41" s="283"/>
      <c r="CH41" s="283"/>
      <c r="CI41" s="283"/>
      <c r="CJ41" s="278" t="s">
        <v>3387</v>
      </c>
      <c r="CK41" s="283"/>
      <c r="CL41" s="283"/>
      <c r="CM41" s="283"/>
      <c r="CN41" s="283"/>
      <c r="CO41" s="278" t="s">
        <v>3388</v>
      </c>
      <c r="CP41" s="283"/>
      <c r="CQ41" s="283"/>
      <c r="CR41" s="283"/>
      <c r="CS41" s="283"/>
      <c r="CT41" s="278" t="s">
        <v>3389</v>
      </c>
      <c r="CU41" s="283"/>
      <c r="CV41" s="283"/>
      <c r="CW41" s="283"/>
      <c r="CX41" s="283"/>
      <c r="CY41" s="278" t="s">
        <v>3390</v>
      </c>
      <c r="CZ41" s="283"/>
      <c r="DA41" s="283"/>
      <c r="DB41" s="283"/>
      <c r="DC41" s="283"/>
      <c r="DD41" s="278" t="s">
        <v>3391</v>
      </c>
      <c r="DE41" s="283"/>
      <c r="DF41" s="283"/>
      <c r="DG41" s="283"/>
      <c r="DH41" s="283"/>
      <c r="DI41" s="278" t="s">
        <v>3392</v>
      </c>
      <c r="DJ41" s="283"/>
      <c r="DK41" s="283"/>
      <c r="DL41" s="283"/>
      <c r="DM41" s="283"/>
      <c r="DN41" s="278" t="s">
        <v>3393</v>
      </c>
      <c r="DO41" s="283"/>
      <c r="DP41" s="283"/>
      <c r="DQ41" s="283"/>
      <c r="DR41" s="283"/>
      <c r="DS41" s="278" t="s">
        <v>3394</v>
      </c>
      <c r="DT41" s="283"/>
      <c r="DU41" s="283"/>
      <c r="DV41" s="283"/>
      <c r="DW41" s="283"/>
      <c r="DX41" s="278" t="s">
        <v>3395</v>
      </c>
      <c r="DY41" s="283"/>
      <c r="DZ41" s="283"/>
      <c r="EA41" s="283"/>
      <c r="EB41" s="283"/>
      <c r="EC41" s="278" t="s">
        <v>3396</v>
      </c>
      <c r="ED41" s="283"/>
      <c r="EE41" s="283"/>
      <c r="EF41" s="283"/>
      <c r="EG41" s="283"/>
      <c r="EH41" s="278" t="s">
        <v>3397</v>
      </c>
      <c r="EI41" s="283"/>
      <c r="EJ41" s="283"/>
      <c r="EK41" s="283"/>
      <c r="EL41" s="283"/>
      <c r="EM41" s="278" t="s">
        <v>3398</v>
      </c>
      <c r="EN41" s="283"/>
      <c r="EO41" s="283"/>
      <c r="EP41" s="283"/>
      <c r="EQ41" s="283"/>
      <c r="ER41" s="278" t="s">
        <v>3399</v>
      </c>
      <c r="ES41" s="283"/>
      <c r="ET41" s="283"/>
      <c r="EU41" s="283"/>
      <c r="EV41" s="283"/>
      <c r="EW41" s="278" t="s">
        <v>3400</v>
      </c>
      <c r="EX41" s="283"/>
      <c r="EY41" s="283"/>
      <c r="EZ41" s="283"/>
      <c r="FA41" s="283"/>
      <c r="FB41" s="278" t="s">
        <v>3401</v>
      </c>
      <c r="FC41" s="283"/>
      <c r="FD41" s="283"/>
      <c r="FE41" s="283"/>
      <c r="FF41" s="283"/>
      <c r="FG41" s="278" t="s">
        <v>3402</v>
      </c>
      <c r="FH41" s="283"/>
      <c r="FI41" s="283"/>
      <c r="FJ41" s="283"/>
      <c r="FK41" s="283"/>
      <c r="FL41" s="278" t="s">
        <v>3403</v>
      </c>
      <c r="FM41" s="283"/>
      <c r="FN41" s="283"/>
      <c r="FO41" s="283"/>
      <c r="FP41" s="283"/>
      <c r="FQ41" s="278" t="s">
        <v>3404</v>
      </c>
      <c r="FR41" s="283"/>
      <c r="FS41" s="283"/>
      <c r="FT41" s="283"/>
      <c r="FU41" s="283"/>
      <c r="FV41" s="278" t="s">
        <v>3405</v>
      </c>
      <c r="FW41" s="283"/>
      <c r="FX41" s="283"/>
      <c r="FY41" s="283"/>
      <c r="FZ41" s="283"/>
      <c r="GA41" s="278" t="s">
        <v>3406</v>
      </c>
      <c r="GB41" s="283"/>
      <c r="GC41" s="283"/>
      <c r="GD41" s="283"/>
      <c r="GE41" s="283"/>
      <c r="GF41" s="278" t="s">
        <v>3407</v>
      </c>
      <c r="GG41" s="283"/>
      <c r="GH41" s="283"/>
      <c r="GI41" s="283"/>
      <c r="GJ41" s="283"/>
      <c r="GK41" s="278" t="s">
        <v>3408</v>
      </c>
      <c r="GL41" s="283"/>
      <c r="GM41" s="283"/>
      <c r="GN41" s="283"/>
      <c r="GO41" s="283"/>
      <c r="GP41" s="278" t="s">
        <v>3409</v>
      </c>
      <c r="GQ41" s="283"/>
      <c r="GR41" s="283"/>
      <c r="GS41" s="283"/>
      <c r="GT41" s="283"/>
      <c r="GU41" s="278" t="s">
        <v>3410</v>
      </c>
      <c r="GV41" s="283"/>
      <c r="GW41" s="283"/>
      <c r="GX41" s="283"/>
      <c r="GY41" s="283"/>
      <c r="GZ41" s="278" t="s">
        <v>3411</v>
      </c>
      <c r="HA41" s="283"/>
      <c r="HB41" s="283"/>
      <c r="HC41" s="283"/>
      <c r="HD41" s="283"/>
      <c r="HE41" s="278" t="s">
        <v>3412</v>
      </c>
      <c r="HF41" s="283"/>
      <c r="HG41" s="283"/>
      <c r="HH41" s="283"/>
      <c r="HI41" s="283"/>
      <c r="HJ41" s="278" t="s">
        <v>3413</v>
      </c>
      <c r="HK41" s="283"/>
      <c r="HL41" s="283"/>
      <c r="HM41" s="283"/>
      <c r="HN41" s="283"/>
      <c r="HO41" s="278" t="s">
        <v>3414</v>
      </c>
      <c r="HP41" s="283"/>
      <c r="HQ41" s="283"/>
      <c r="HR41" s="283"/>
      <c r="HS41" s="283"/>
      <c r="HT41" s="278" t="s">
        <v>3415</v>
      </c>
      <c r="HU41" s="283"/>
      <c r="HV41" s="283"/>
      <c r="HW41" s="283"/>
      <c r="HX41" s="283"/>
      <c r="HY41" s="278" t="s">
        <v>3416</v>
      </c>
      <c r="HZ41" s="283"/>
      <c r="IA41" s="283"/>
      <c r="IB41" s="283"/>
      <c r="IC41" s="283"/>
      <c r="ID41" s="278" t="s">
        <v>3417</v>
      </c>
      <c r="IE41" s="283"/>
      <c r="IF41" s="283"/>
      <c r="IG41" s="283"/>
      <c r="IH41" s="283"/>
      <c r="II41" s="278" t="s">
        <v>3418</v>
      </c>
      <c r="IJ41" s="283"/>
      <c r="IK41" s="283"/>
      <c r="IL41" s="283"/>
      <c r="IM41" s="283"/>
      <c r="IN41" s="278" t="s">
        <v>3419</v>
      </c>
      <c r="IO41" s="283"/>
      <c r="IP41" s="283"/>
      <c r="IQ41" s="283"/>
      <c r="IR41" s="283"/>
      <c r="IS41" s="278" t="s">
        <v>3420</v>
      </c>
      <c r="IT41" s="283"/>
      <c r="IU41" s="283"/>
      <c r="IV41" s="283"/>
      <c r="IW41" s="283"/>
      <c r="IX41" s="278" t="s">
        <v>3421</v>
      </c>
      <c r="IY41" s="283"/>
      <c r="IZ41" s="283"/>
      <c r="JA41" s="283"/>
      <c r="JB41" s="283"/>
      <c r="JC41" s="278" t="s">
        <v>3422</v>
      </c>
      <c r="JD41" s="283"/>
      <c r="JE41" s="283"/>
      <c r="JF41" s="283"/>
      <c r="JG41" s="283"/>
      <c r="JH41" s="278" t="s">
        <v>3423</v>
      </c>
      <c r="JI41" s="283"/>
      <c r="JJ41" s="283"/>
      <c r="JK41" s="283"/>
      <c r="JL41" s="283"/>
      <c r="JM41" s="278" t="s">
        <v>3424</v>
      </c>
      <c r="JN41" s="283"/>
      <c r="JO41" s="283"/>
      <c r="JP41" s="283"/>
      <c r="JQ41" s="283"/>
      <c r="JR41" s="278" t="s">
        <v>3425</v>
      </c>
      <c r="JS41" s="283"/>
      <c r="JT41" s="283"/>
      <c r="JU41" s="283"/>
      <c r="JV41" s="283"/>
      <c r="JW41" s="278" t="s">
        <v>3426</v>
      </c>
      <c r="JX41" s="283"/>
      <c r="JY41" s="283"/>
      <c r="JZ41" s="283"/>
      <c r="KA41" s="283"/>
      <c r="KB41" s="278" t="s">
        <v>3427</v>
      </c>
      <c r="KC41" s="283"/>
      <c r="KD41" s="283"/>
      <c r="KE41" s="283"/>
      <c r="KF41" s="283"/>
      <c r="KG41" s="278" t="s">
        <v>3428</v>
      </c>
      <c r="KH41" s="283"/>
      <c r="KI41" s="283"/>
      <c r="KJ41" s="283"/>
      <c r="KK41" s="283"/>
      <c r="KL41" s="278" t="s">
        <v>3429</v>
      </c>
      <c r="KM41" s="283"/>
      <c r="KN41" s="283"/>
      <c r="KO41" s="283"/>
      <c r="KP41" s="283"/>
      <c r="KQ41" s="278" t="s">
        <v>3430</v>
      </c>
      <c r="KR41" s="283"/>
      <c r="KS41" s="283"/>
      <c r="KT41" s="283"/>
      <c r="KU41" s="283"/>
      <c r="KV41" s="278" t="s">
        <v>3431</v>
      </c>
      <c r="KW41" s="283"/>
      <c r="KX41" s="283"/>
      <c r="KY41" s="283"/>
      <c r="KZ41" s="283"/>
      <c r="LA41" s="278" t="s">
        <v>3370</v>
      </c>
    </row>
    <row r="42" spans="1:317" ht="15">
      <c r="A42" s="225"/>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c r="CV42" s="196"/>
      <c r="CW42" s="196"/>
      <c r="CX42" s="196"/>
      <c r="CY42" s="196"/>
      <c r="CZ42" s="196"/>
      <c r="DA42" s="196"/>
      <c r="DB42" s="196"/>
      <c r="DC42" s="196"/>
      <c r="DD42" s="196"/>
      <c r="DE42" s="196"/>
      <c r="DF42" s="196"/>
    </row>
    <row r="43" spans="1:317" ht="15">
      <c r="A43" s="225"/>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c r="CV43" s="196"/>
      <c r="CW43" s="196"/>
      <c r="CX43" s="196"/>
      <c r="CY43" s="196"/>
      <c r="CZ43" s="196"/>
      <c r="DA43" s="196"/>
      <c r="DB43" s="196"/>
      <c r="DC43" s="196"/>
      <c r="DD43" s="196"/>
      <c r="DE43" s="196"/>
      <c r="DF43" s="196"/>
    </row>
    <row r="44" spans="1:317" ht="15">
      <c r="A44" s="225"/>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c r="CV44" s="196"/>
      <c r="CW44" s="196"/>
      <c r="CX44" s="196"/>
      <c r="CY44" s="196"/>
      <c r="CZ44" s="196"/>
      <c r="DA44" s="196"/>
      <c r="DB44" s="196"/>
      <c r="DC44" s="196"/>
      <c r="DD44" s="196"/>
      <c r="DE44" s="196"/>
      <c r="DF44" s="196"/>
    </row>
    <row r="45" spans="1:317" ht="15">
      <c r="A45" s="225"/>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c r="CV45" s="196"/>
      <c r="CW45" s="196"/>
      <c r="CX45" s="196"/>
      <c r="CY45" s="196"/>
      <c r="CZ45" s="196"/>
      <c r="DA45" s="196"/>
      <c r="DB45" s="196"/>
      <c r="DC45" s="196"/>
      <c r="DD45" s="196"/>
      <c r="DE45" s="196"/>
      <c r="DF45" s="196"/>
    </row>
    <row r="46" spans="1:317" ht="15">
      <c r="A46" s="225"/>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c r="CV46" s="196"/>
      <c r="CW46" s="196"/>
      <c r="CX46" s="196"/>
      <c r="CY46" s="196"/>
      <c r="CZ46" s="196"/>
      <c r="DA46" s="196"/>
      <c r="DB46" s="196"/>
      <c r="DC46" s="196"/>
      <c r="DD46" s="196"/>
      <c r="DE46" s="196"/>
      <c r="DF46" s="196"/>
    </row>
    <row r="47" spans="1:317" ht="15">
      <c r="A47" s="225"/>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c r="CV47" s="196"/>
      <c r="CW47" s="196"/>
      <c r="CX47" s="196"/>
      <c r="CY47" s="196"/>
      <c r="CZ47" s="196"/>
      <c r="DA47" s="196"/>
      <c r="DB47" s="196"/>
      <c r="DC47" s="196"/>
      <c r="DD47" s="196"/>
      <c r="DE47" s="196"/>
      <c r="DF47" s="196"/>
    </row>
    <row r="48" spans="1:317" ht="15">
      <c r="A48" s="225"/>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c r="CV48" s="196"/>
      <c r="CW48" s="196"/>
      <c r="CX48" s="196"/>
      <c r="CY48" s="196"/>
      <c r="CZ48" s="196"/>
      <c r="DA48" s="196"/>
      <c r="DB48" s="196"/>
      <c r="DC48" s="196"/>
      <c r="DD48" s="196"/>
      <c r="DE48" s="196"/>
      <c r="DF48" s="196"/>
    </row>
    <row r="49" spans="1:110" ht="15">
      <c r="A49" s="225"/>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c r="CV49" s="196"/>
      <c r="CW49" s="196"/>
      <c r="CX49" s="196"/>
      <c r="CY49" s="196"/>
      <c r="CZ49" s="196"/>
      <c r="DA49" s="196"/>
      <c r="DB49" s="196"/>
      <c r="DC49" s="196"/>
      <c r="DD49" s="196"/>
      <c r="DE49" s="196"/>
      <c r="DF49" s="196"/>
    </row>
    <row r="50" spans="1:110" ht="15">
      <c r="A50" s="225"/>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c r="CV50" s="196"/>
      <c r="CW50" s="196"/>
      <c r="CX50" s="196"/>
      <c r="CY50" s="196"/>
      <c r="CZ50" s="196"/>
      <c r="DA50" s="196"/>
      <c r="DB50" s="196"/>
      <c r="DC50" s="196"/>
      <c r="DD50" s="196"/>
      <c r="DE50" s="196"/>
      <c r="DF50" s="196"/>
    </row>
    <row r="51" spans="1:110" ht="15">
      <c r="A51" s="225"/>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c r="CV51" s="196"/>
      <c r="CW51" s="196"/>
      <c r="CX51" s="196"/>
      <c r="CY51" s="196"/>
      <c r="CZ51" s="196"/>
      <c r="DA51" s="196"/>
      <c r="DB51" s="196"/>
      <c r="DC51" s="196"/>
      <c r="DD51" s="196"/>
      <c r="DE51" s="196"/>
      <c r="DF51" s="196"/>
    </row>
    <row r="52" spans="1:110" ht="15">
      <c r="A52" s="225"/>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c r="CV52" s="196"/>
      <c r="CW52" s="196"/>
      <c r="CX52" s="196"/>
      <c r="CY52" s="196"/>
      <c r="CZ52" s="196"/>
      <c r="DA52" s="196"/>
      <c r="DB52" s="196"/>
      <c r="DC52" s="196"/>
      <c r="DD52" s="196"/>
      <c r="DE52" s="196"/>
      <c r="DF52" s="196"/>
    </row>
    <row r="53" spans="1:110" ht="15">
      <c r="A53" s="225"/>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row>
    <row r="54" spans="1:110" ht="15">
      <c r="A54" s="225"/>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c r="CV54" s="196"/>
      <c r="CW54" s="196"/>
      <c r="CX54" s="196"/>
      <c r="CY54" s="196"/>
      <c r="CZ54" s="196"/>
      <c r="DA54" s="196"/>
      <c r="DB54" s="196"/>
      <c r="DC54" s="196"/>
      <c r="DD54" s="196"/>
      <c r="DE54" s="196"/>
      <c r="DF54" s="196"/>
    </row>
    <row r="55" spans="1:110" ht="15">
      <c r="A55" s="225"/>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row>
    <row r="56" spans="1:110" ht="15">
      <c r="A56" s="225"/>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row>
    <row r="57" spans="1:110" ht="15">
      <c r="A57" s="225"/>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row>
    <row r="58" spans="1:110" ht="15">
      <c r="A58" s="225"/>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row>
    <row r="59" spans="1:110" ht="15">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c r="CV59" s="196"/>
      <c r="CW59" s="196"/>
      <c r="CX59" s="196"/>
      <c r="CY59" s="196"/>
      <c r="CZ59" s="196"/>
      <c r="DA59" s="196"/>
      <c r="DB59" s="196"/>
      <c r="DC59" s="196"/>
      <c r="DD59" s="196"/>
      <c r="DE59" s="196"/>
      <c r="DF59" s="196"/>
    </row>
    <row r="60" spans="1:110" ht="15">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row>
    <row r="61" spans="1:110" ht="15">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c r="CV61" s="196"/>
      <c r="CW61" s="196"/>
      <c r="CX61" s="196"/>
      <c r="CY61" s="196"/>
      <c r="CZ61" s="196"/>
      <c r="DA61" s="196"/>
      <c r="DB61" s="196"/>
      <c r="DC61" s="196"/>
      <c r="DD61" s="196"/>
      <c r="DE61" s="196"/>
      <c r="DF61" s="196"/>
    </row>
    <row r="62" spans="1:110" ht="15">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c r="CV62" s="196"/>
      <c r="CW62" s="196"/>
      <c r="CX62" s="196"/>
      <c r="CY62" s="196"/>
      <c r="CZ62" s="196"/>
      <c r="DA62" s="196"/>
      <c r="DB62" s="196"/>
      <c r="DC62" s="196"/>
      <c r="DD62" s="196"/>
      <c r="DE62" s="196"/>
      <c r="DF62" s="196"/>
    </row>
    <row r="63" spans="1:110" ht="15">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c r="DA63" s="196"/>
      <c r="DB63" s="196"/>
      <c r="DC63" s="196"/>
      <c r="DD63" s="196"/>
      <c r="DE63" s="196"/>
      <c r="DF63" s="196"/>
    </row>
    <row r="64" spans="1:110" ht="15">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c r="DC64" s="196"/>
      <c r="DD64" s="196"/>
      <c r="DE64" s="196"/>
      <c r="DF64" s="196"/>
    </row>
    <row r="65" spans="1:110" ht="15">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c r="DC65" s="196"/>
      <c r="DD65" s="196"/>
      <c r="DE65" s="196"/>
      <c r="DF65" s="196"/>
    </row>
    <row r="66" spans="1:110" ht="1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c r="CV66" s="196"/>
      <c r="CW66" s="196"/>
      <c r="CX66" s="196"/>
      <c r="CY66" s="196"/>
      <c r="CZ66" s="196"/>
      <c r="DA66" s="196"/>
      <c r="DB66" s="196"/>
      <c r="DC66" s="196"/>
      <c r="DD66" s="196"/>
      <c r="DE66" s="196"/>
      <c r="DF66" s="196"/>
    </row>
    <row r="67" spans="1:110" ht="1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row>
    <row r="68" spans="1:110" ht="1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c r="CV68" s="196"/>
      <c r="CW68" s="196"/>
      <c r="CX68" s="196"/>
      <c r="CY68" s="196"/>
      <c r="CZ68" s="196"/>
      <c r="DA68" s="196"/>
      <c r="DB68" s="196"/>
      <c r="DC68" s="196"/>
      <c r="DD68" s="196"/>
      <c r="DE68" s="196"/>
      <c r="DF68" s="196"/>
    </row>
    <row r="69" spans="1:110" ht="1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row>
    <row r="70" spans="1:110" ht="1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row>
    <row r="71" spans="1:110" ht="1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row>
    <row r="72" spans="1:110" ht="1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row>
    <row r="73" spans="1:110" ht="1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row>
    <row r="74" spans="1:110" ht="1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c r="CV74" s="196"/>
      <c r="CW74" s="196"/>
      <c r="CX74" s="196"/>
      <c r="CY74" s="196"/>
      <c r="CZ74" s="196"/>
      <c r="DA74" s="196"/>
      <c r="DB74" s="196"/>
      <c r="DC74" s="196"/>
      <c r="DD74" s="196"/>
      <c r="DE74" s="196"/>
      <c r="DF74" s="196"/>
    </row>
    <row r="75" spans="1:110" ht="1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row>
    <row r="76" spans="1:110" ht="1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row>
    <row r="77" spans="1:110" ht="1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row>
    <row r="78" spans="1:110" ht="1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c r="CV78" s="196"/>
      <c r="CW78" s="196"/>
      <c r="CX78" s="196"/>
      <c r="CY78" s="196"/>
      <c r="CZ78" s="196"/>
      <c r="DA78" s="196"/>
      <c r="DB78" s="196"/>
      <c r="DC78" s="196"/>
      <c r="DD78" s="196"/>
      <c r="DE78" s="196"/>
      <c r="DF78" s="196"/>
    </row>
    <row r="79" spans="1:110" ht="1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c r="CV79" s="196"/>
      <c r="CW79" s="196"/>
      <c r="CX79" s="196"/>
      <c r="CY79" s="196"/>
      <c r="CZ79" s="196"/>
      <c r="DA79" s="196"/>
      <c r="DB79" s="196"/>
      <c r="DC79" s="196"/>
      <c r="DD79" s="196"/>
      <c r="DE79" s="196"/>
      <c r="DF79" s="196"/>
    </row>
    <row r="80" spans="1:110" ht="1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row>
    <row r="81" spans="1:110" ht="1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row>
    <row r="82" spans="1:110" ht="1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row>
    <row r="83" spans="1:110" ht="1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row>
    <row r="84" spans="1:110" ht="1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c r="CV84" s="196"/>
      <c r="CW84" s="196"/>
      <c r="CX84" s="196"/>
      <c r="CY84" s="196"/>
      <c r="CZ84" s="196"/>
      <c r="DA84" s="196"/>
      <c r="DB84" s="196"/>
      <c r="DC84" s="196"/>
      <c r="DD84" s="196"/>
      <c r="DE84" s="196"/>
      <c r="DF84" s="196"/>
    </row>
    <row r="85" spans="1:110" ht="1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c r="CV85" s="196"/>
      <c r="CW85" s="196"/>
      <c r="CX85" s="196"/>
      <c r="CY85" s="196"/>
      <c r="CZ85" s="196"/>
      <c r="DA85" s="196"/>
      <c r="DB85" s="196"/>
      <c r="DC85" s="196"/>
      <c r="DD85" s="196"/>
      <c r="DE85" s="196"/>
      <c r="DF85" s="196"/>
    </row>
    <row r="86" spans="1:110" ht="1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c r="CV86" s="196"/>
      <c r="CW86" s="196"/>
      <c r="CX86" s="196"/>
      <c r="CY86" s="196"/>
      <c r="CZ86" s="196"/>
      <c r="DA86" s="196"/>
      <c r="DB86" s="196"/>
      <c r="DC86" s="196"/>
      <c r="DD86" s="196"/>
      <c r="DE86" s="196"/>
      <c r="DF86" s="196"/>
    </row>
    <row r="87" spans="1:110" ht="1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c r="CV87" s="196"/>
      <c r="CW87" s="196"/>
      <c r="CX87" s="196"/>
      <c r="CY87" s="196"/>
      <c r="CZ87" s="196"/>
      <c r="DA87" s="196"/>
      <c r="DB87" s="196"/>
      <c r="DC87" s="196"/>
      <c r="DD87" s="196"/>
      <c r="DE87" s="196"/>
      <c r="DF87" s="196"/>
    </row>
    <row r="88" spans="1:110" ht="1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c r="CV88" s="196"/>
      <c r="CW88" s="196"/>
      <c r="CX88" s="196"/>
      <c r="CY88" s="196"/>
      <c r="CZ88" s="196"/>
      <c r="DA88" s="196"/>
      <c r="DB88" s="196"/>
      <c r="DC88" s="196"/>
      <c r="DD88" s="196"/>
      <c r="DE88" s="196"/>
      <c r="DF88" s="196"/>
    </row>
    <row r="89" spans="1:110" ht="1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c r="CV89" s="196"/>
      <c r="CW89" s="196"/>
      <c r="CX89" s="196"/>
      <c r="CY89" s="196"/>
      <c r="CZ89" s="196"/>
      <c r="DA89" s="196"/>
      <c r="DB89" s="196"/>
      <c r="DC89" s="196"/>
      <c r="DD89" s="196"/>
      <c r="DE89" s="196"/>
      <c r="DF89" s="196"/>
    </row>
    <row r="90" spans="1:110" ht="1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c r="CV90" s="196"/>
      <c r="CW90" s="196"/>
      <c r="CX90" s="196"/>
      <c r="CY90" s="196"/>
      <c r="CZ90" s="196"/>
      <c r="DA90" s="196"/>
      <c r="DB90" s="196"/>
      <c r="DC90" s="196"/>
      <c r="DD90" s="196"/>
      <c r="DE90" s="196"/>
      <c r="DF90" s="196"/>
    </row>
    <row r="91" spans="1:110" ht="1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c r="CV91" s="196"/>
      <c r="CW91" s="196"/>
      <c r="CX91" s="196"/>
      <c r="CY91" s="196"/>
      <c r="CZ91" s="196"/>
      <c r="DA91" s="196"/>
      <c r="DB91" s="196"/>
      <c r="DC91" s="196"/>
      <c r="DD91" s="196"/>
      <c r="DE91" s="196"/>
      <c r="DF91" s="196"/>
    </row>
    <row r="92" spans="1:110" ht="1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c r="CV92" s="196"/>
      <c r="CW92" s="196"/>
      <c r="CX92" s="196"/>
      <c r="CY92" s="196"/>
      <c r="CZ92" s="196"/>
      <c r="DA92" s="196"/>
      <c r="DB92" s="196"/>
      <c r="DC92" s="196"/>
      <c r="DD92" s="196"/>
      <c r="DE92" s="196"/>
      <c r="DF92" s="196"/>
    </row>
    <row r="93" spans="1:110" ht="1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c r="CV93" s="196"/>
      <c r="CW93" s="196"/>
      <c r="CX93" s="196"/>
      <c r="CY93" s="196"/>
      <c r="CZ93" s="196"/>
      <c r="DA93" s="196"/>
      <c r="DB93" s="196"/>
      <c r="DC93" s="196"/>
      <c r="DD93" s="196"/>
      <c r="DE93" s="196"/>
      <c r="DF93" s="196"/>
    </row>
    <row r="94" spans="1:110" ht="1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row>
    <row r="95" spans="1:110" ht="1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row>
    <row r="96" spans="1:110" ht="1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c r="CV96" s="196"/>
      <c r="CW96" s="196"/>
      <c r="CX96" s="196"/>
      <c r="CY96" s="196"/>
      <c r="CZ96" s="196"/>
      <c r="DA96" s="196"/>
      <c r="DB96" s="196"/>
      <c r="DC96" s="196"/>
      <c r="DD96" s="196"/>
      <c r="DE96" s="196"/>
      <c r="DF96" s="196"/>
    </row>
    <row r="97" spans="1:110" ht="1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row>
    <row r="98" spans="1:110" ht="1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c r="CV98" s="196"/>
      <c r="CW98" s="196"/>
      <c r="CX98" s="196"/>
      <c r="CY98" s="196"/>
      <c r="CZ98" s="196"/>
      <c r="DA98" s="196"/>
      <c r="DB98" s="196"/>
      <c r="DC98" s="196"/>
      <c r="DD98" s="196"/>
      <c r="DE98" s="196"/>
      <c r="DF98" s="196"/>
    </row>
    <row r="99" spans="1:110" ht="1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c r="DA99" s="196"/>
      <c r="DB99" s="196"/>
      <c r="DC99" s="196"/>
      <c r="DD99" s="196"/>
      <c r="DE99" s="196"/>
      <c r="DF99" s="196"/>
    </row>
    <row r="100" spans="1:110" ht="1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c r="CV100" s="196"/>
      <c r="CW100" s="196"/>
      <c r="CX100" s="196"/>
      <c r="CY100" s="196"/>
      <c r="CZ100" s="196"/>
      <c r="DA100" s="196"/>
      <c r="DB100" s="196"/>
      <c r="DC100" s="196"/>
      <c r="DD100" s="196"/>
      <c r="DE100" s="196"/>
      <c r="DF100" s="196"/>
    </row>
    <row r="101" spans="1:110" ht="1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c r="CV101" s="196"/>
      <c r="CW101" s="196"/>
      <c r="CX101" s="196"/>
      <c r="CY101" s="196"/>
      <c r="CZ101" s="196"/>
      <c r="DA101" s="196"/>
      <c r="DB101" s="196"/>
      <c r="DC101" s="196"/>
      <c r="DD101" s="196"/>
      <c r="DE101" s="196"/>
      <c r="DF101" s="196"/>
    </row>
    <row r="102" spans="1:110" ht="1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c r="CV102" s="196"/>
      <c r="CW102" s="196"/>
      <c r="CX102" s="196"/>
      <c r="CY102" s="196"/>
      <c r="CZ102" s="196"/>
      <c r="DA102" s="196"/>
      <c r="DB102" s="196"/>
      <c r="DC102" s="196"/>
      <c r="DD102" s="196"/>
      <c r="DE102" s="196"/>
      <c r="DF102" s="196"/>
    </row>
    <row r="103" spans="1:110" ht="1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c r="CQ103" s="196"/>
      <c r="CR103" s="196"/>
      <c r="CS103" s="196"/>
      <c r="CT103" s="196"/>
      <c r="CU103" s="196"/>
      <c r="CV103" s="196"/>
      <c r="CW103" s="196"/>
      <c r="CX103" s="196"/>
      <c r="CY103" s="196"/>
      <c r="CZ103" s="196"/>
      <c r="DA103" s="196"/>
      <c r="DB103" s="196"/>
      <c r="DC103" s="196"/>
      <c r="DD103" s="196"/>
      <c r="DE103" s="196"/>
      <c r="DF103" s="196"/>
    </row>
    <row r="104" spans="1:110" ht="1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c r="CV104" s="196"/>
      <c r="CW104" s="196"/>
      <c r="CX104" s="196"/>
      <c r="CY104" s="196"/>
      <c r="CZ104" s="196"/>
      <c r="DA104" s="196"/>
      <c r="DB104" s="196"/>
      <c r="DC104" s="196"/>
      <c r="DD104" s="196"/>
      <c r="DE104" s="196"/>
      <c r="DF104" s="196"/>
    </row>
    <row r="105" spans="1:110" ht="1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c r="CQ105" s="196"/>
      <c r="CR105" s="196"/>
      <c r="CS105" s="196"/>
      <c r="CT105" s="196"/>
      <c r="CU105" s="196"/>
      <c r="CV105" s="196"/>
      <c r="CW105" s="196"/>
      <c r="CX105" s="196"/>
      <c r="CY105" s="196"/>
      <c r="CZ105" s="196"/>
      <c r="DA105" s="196"/>
      <c r="DB105" s="196"/>
      <c r="DC105" s="196"/>
      <c r="DD105" s="196"/>
      <c r="DE105" s="196"/>
      <c r="DF105" s="196"/>
    </row>
    <row r="106" spans="1:110" ht="1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6"/>
      <c r="DC106" s="196"/>
      <c r="DD106" s="196"/>
      <c r="DE106" s="196"/>
      <c r="DF106" s="196"/>
    </row>
    <row r="107" spans="1:110" ht="1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c r="CV107" s="196"/>
      <c r="CW107" s="196"/>
      <c r="CX107" s="196"/>
      <c r="CY107" s="196"/>
      <c r="CZ107" s="196"/>
      <c r="DA107" s="196"/>
      <c r="DB107" s="196"/>
      <c r="DC107" s="196"/>
      <c r="DD107" s="196"/>
      <c r="DE107" s="196"/>
      <c r="DF107" s="196"/>
    </row>
    <row r="108" spans="1:110" ht="1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c r="CV108" s="196"/>
      <c r="CW108" s="196"/>
      <c r="CX108" s="196"/>
      <c r="CY108" s="196"/>
      <c r="CZ108" s="196"/>
      <c r="DA108" s="196"/>
      <c r="DB108" s="196"/>
      <c r="DC108" s="196"/>
      <c r="DD108" s="196"/>
      <c r="DE108" s="196"/>
      <c r="DF108" s="196"/>
    </row>
    <row r="109" spans="1:110" ht="1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row>
    <row r="110" spans="1:110" ht="1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row>
    <row r="111" spans="1:110" ht="1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row>
    <row r="112" spans="1:110" ht="1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c r="CV112" s="196"/>
      <c r="CW112" s="196"/>
      <c r="CX112" s="196"/>
      <c r="CY112" s="196"/>
      <c r="CZ112" s="196"/>
      <c r="DA112" s="196"/>
      <c r="DB112" s="196"/>
      <c r="DC112" s="196"/>
      <c r="DD112" s="196"/>
      <c r="DE112" s="196"/>
      <c r="DF112" s="196"/>
    </row>
    <row r="113" spans="1:110" ht="1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c r="CQ113" s="196"/>
      <c r="CR113" s="196"/>
      <c r="CS113" s="196"/>
      <c r="CT113" s="196"/>
      <c r="CU113" s="196"/>
      <c r="CV113" s="196"/>
      <c r="CW113" s="196"/>
      <c r="CX113" s="196"/>
      <c r="CY113" s="196"/>
      <c r="CZ113" s="196"/>
      <c r="DA113" s="196"/>
      <c r="DB113" s="196"/>
      <c r="DC113" s="196"/>
      <c r="DD113" s="196"/>
      <c r="DE113" s="196"/>
      <c r="DF113" s="196"/>
    </row>
    <row r="114" spans="1:110" ht="1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c r="CV114" s="196"/>
      <c r="CW114" s="196"/>
      <c r="CX114" s="196"/>
      <c r="CY114" s="196"/>
      <c r="CZ114" s="196"/>
      <c r="DA114" s="196"/>
      <c r="DB114" s="196"/>
      <c r="DC114" s="196"/>
      <c r="DD114" s="196"/>
      <c r="DE114" s="196"/>
      <c r="DF114" s="196"/>
    </row>
    <row r="115" spans="1:110" ht="1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c r="CQ115" s="196"/>
      <c r="CR115" s="196"/>
      <c r="CS115" s="196"/>
      <c r="CT115" s="196"/>
      <c r="CU115" s="196"/>
      <c r="CV115" s="196"/>
      <c r="CW115" s="196"/>
      <c r="CX115" s="196"/>
      <c r="CY115" s="196"/>
      <c r="CZ115" s="196"/>
      <c r="DA115" s="196"/>
      <c r="DB115" s="196"/>
      <c r="DC115" s="196"/>
      <c r="DD115" s="196"/>
      <c r="DE115" s="196"/>
      <c r="DF115" s="196"/>
    </row>
    <row r="116" spans="1:110" ht="1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c r="CV116" s="196"/>
      <c r="CW116" s="196"/>
      <c r="CX116" s="196"/>
      <c r="CY116" s="196"/>
      <c r="CZ116" s="196"/>
      <c r="DA116" s="196"/>
      <c r="DB116" s="196"/>
      <c r="DC116" s="196"/>
      <c r="DD116" s="196"/>
      <c r="DE116" s="196"/>
      <c r="DF116" s="196"/>
    </row>
    <row r="117" spans="1:110" ht="1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c r="CQ117" s="196"/>
      <c r="CR117" s="196"/>
      <c r="CS117" s="196"/>
      <c r="CT117" s="196"/>
      <c r="CU117" s="196"/>
      <c r="CV117" s="196"/>
      <c r="CW117" s="196"/>
      <c r="CX117" s="196"/>
      <c r="CY117" s="196"/>
      <c r="CZ117" s="196"/>
      <c r="DA117" s="196"/>
      <c r="DB117" s="196"/>
      <c r="DC117" s="196"/>
      <c r="DD117" s="196"/>
      <c r="DE117" s="196"/>
      <c r="DF117" s="196"/>
    </row>
    <row r="118" spans="1:110" ht="1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c r="CV118" s="196"/>
      <c r="CW118" s="196"/>
      <c r="CX118" s="196"/>
      <c r="CY118" s="196"/>
      <c r="CZ118" s="196"/>
      <c r="DA118" s="196"/>
      <c r="DB118" s="196"/>
      <c r="DC118" s="196"/>
      <c r="DD118" s="196"/>
      <c r="DE118" s="196"/>
      <c r="DF118" s="196"/>
    </row>
    <row r="119" spans="1:110" ht="1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c r="CQ119" s="196"/>
      <c r="CR119" s="196"/>
      <c r="CS119" s="196"/>
      <c r="CT119" s="196"/>
      <c r="CU119" s="196"/>
      <c r="CV119" s="196"/>
      <c r="CW119" s="196"/>
      <c r="CX119" s="196"/>
      <c r="CY119" s="196"/>
      <c r="CZ119" s="196"/>
      <c r="DA119" s="196"/>
      <c r="DB119" s="196"/>
      <c r="DC119" s="196"/>
      <c r="DD119" s="196"/>
      <c r="DE119" s="196"/>
      <c r="DF119" s="196"/>
    </row>
    <row r="120" spans="1:110" ht="1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c r="CQ120" s="196"/>
      <c r="CR120" s="196"/>
      <c r="CS120" s="196"/>
      <c r="CT120" s="196"/>
      <c r="CU120" s="196"/>
      <c r="CV120" s="196"/>
      <c r="CW120" s="196"/>
      <c r="CX120" s="196"/>
      <c r="CY120" s="196"/>
      <c r="CZ120" s="196"/>
      <c r="DA120" s="196"/>
      <c r="DB120" s="196"/>
      <c r="DC120" s="196"/>
      <c r="DD120" s="196"/>
      <c r="DE120" s="196"/>
      <c r="DF120" s="196"/>
    </row>
    <row r="121" spans="1:110" ht="1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c r="CQ121" s="196"/>
      <c r="CR121" s="196"/>
      <c r="CS121" s="196"/>
      <c r="CT121" s="196"/>
      <c r="CU121" s="196"/>
      <c r="CV121" s="196"/>
      <c r="CW121" s="196"/>
      <c r="CX121" s="196"/>
      <c r="CY121" s="196"/>
      <c r="CZ121" s="196"/>
      <c r="DA121" s="196"/>
      <c r="DB121" s="196"/>
      <c r="DC121" s="196"/>
      <c r="DD121" s="196"/>
      <c r="DE121" s="196"/>
      <c r="DF121" s="196"/>
    </row>
    <row r="122" spans="1:110" ht="1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c r="CQ122" s="196"/>
      <c r="CR122" s="196"/>
      <c r="CS122" s="196"/>
      <c r="CT122" s="196"/>
      <c r="CU122" s="196"/>
      <c r="CV122" s="196"/>
      <c r="CW122" s="196"/>
      <c r="CX122" s="196"/>
      <c r="CY122" s="196"/>
      <c r="CZ122" s="196"/>
      <c r="DA122" s="196"/>
      <c r="DB122" s="196"/>
      <c r="DC122" s="196"/>
      <c r="DD122" s="196"/>
      <c r="DE122" s="196"/>
      <c r="DF122" s="196"/>
    </row>
    <row r="123" spans="1:110" ht="1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row>
    <row r="124" spans="1:110" ht="1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c r="CK124" s="196"/>
      <c r="CL124" s="196"/>
      <c r="CM124" s="196"/>
      <c r="CN124" s="196"/>
      <c r="CO124" s="196"/>
      <c r="CP124" s="196"/>
      <c r="CQ124" s="196"/>
      <c r="CR124" s="196"/>
      <c r="CS124" s="196"/>
      <c r="CT124" s="196"/>
      <c r="CU124" s="196"/>
      <c r="CV124" s="196"/>
      <c r="CW124" s="196"/>
      <c r="CX124" s="196"/>
      <c r="CY124" s="196"/>
      <c r="CZ124" s="196"/>
      <c r="DA124" s="196"/>
      <c r="DB124" s="196"/>
      <c r="DC124" s="196"/>
      <c r="DD124" s="196"/>
      <c r="DE124" s="196"/>
      <c r="DF124" s="196"/>
    </row>
    <row r="125" spans="1:110" ht="1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row>
    <row r="126" spans="1:110" ht="15">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c r="CK126" s="196"/>
      <c r="CL126" s="196"/>
      <c r="CM126" s="196"/>
      <c r="CN126" s="196"/>
      <c r="CO126" s="196"/>
      <c r="CP126" s="196"/>
      <c r="CQ126" s="196"/>
      <c r="CR126" s="196"/>
      <c r="CS126" s="196"/>
      <c r="CT126" s="196"/>
      <c r="CU126" s="196"/>
      <c r="CV126" s="196"/>
      <c r="CW126" s="196"/>
      <c r="CX126" s="196"/>
      <c r="CY126" s="196"/>
      <c r="CZ126" s="196"/>
      <c r="DA126" s="196"/>
      <c r="DB126" s="196"/>
      <c r="DC126" s="196"/>
      <c r="DD126" s="196"/>
      <c r="DE126" s="196"/>
      <c r="DF126" s="196"/>
    </row>
    <row r="127" spans="1:110" ht="15">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c r="CK127" s="196"/>
      <c r="CL127" s="196"/>
      <c r="CM127" s="196"/>
      <c r="CN127" s="196"/>
      <c r="CO127" s="196"/>
      <c r="CP127" s="196"/>
      <c r="CQ127" s="196"/>
      <c r="CR127" s="196"/>
      <c r="CS127" s="196"/>
      <c r="CT127" s="196"/>
      <c r="CU127" s="196"/>
      <c r="CV127" s="196"/>
      <c r="CW127" s="196"/>
      <c r="CX127" s="196"/>
      <c r="CY127" s="196"/>
      <c r="CZ127" s="196"/>
      <c r="DA127" s="196"/>
      <c r="DB127" s="196"/>
      <c r="DC127" s="196"/>
      <c r="DD127" s="196"/>
      <c r="DE127" s="196"/>
      <c r="DF127" s="196"/>
    </row>
    <row r="128" spans="1:110" ht="15">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c r="CH128" s="196"/>
      <c r="CI128" s="196"/>
      <c r="CJ128" s="196"/>
      <c r="CK128" s="196"/>
      <c r="CL128" s="196"/>
      <c r="CM128" s="196"/>
      <c r="CN128" s="196"/>
      <c r="CO128" s="196"/>
      <c r="CP128" s="196"/>
      <c r="CQ128" s="196"/>
      <c r="CR128" s="196"/>
      <c r="CS128" s="196"/>
      <c r="CT128" s="196"/>
      <c r="CU128" s="196"/>
      <c r="CV128" s="196"/>
      <c r="CW128" s="196"/>
      <c r="CX128" s="196"/>
      <c r="CY128" s="196"/>
      <c r="CZ128" s="196"/>
      <c r="DA128" s="196"/>
      <c r="DB128" s="196"/>
      <c r="DC128" s="196"/>
      <c r="DD128" s="196"/>
      <c r="DE128" s="196"/>
      <c r="DF128" s="196"/>
    </row>
  </sheetData>
  <sheetProtection algorithmName="SHA-512" hashValue="VjDGHYroHWt9T0A8yCnJKpYYdnOAhlMVH1W1C9e9AmErM9+b0379d0fVl36OT+Cp6NQsNkuHXpqZMHtXvyrf6A==" saltValue="+eurm8N40Mlp/SARaOapkA==" spinCount="100000" sheet="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160">
    <mergeCell ref="JW3:KA3"/>
    <mergeCell ref="KB3:KF3"/>
    <mergeCell ref="KG3:KK3"/>
    <mergeCell ref="KL3:KP3"/>
    <mergeCell ref="KQ3:KU3"/>
    <mergeCell ref="KV3:KZ3"/>
    <mergeCell ref="ID3:IH3"/>
    <mergeCell ref="II3:IM3"/>
    <mergeCell ref="IN3:IR3"/>
    <mergeCell ref="IS3:IW3"/>
    <mergeCell ref="IX3:JB3"/>
    <mergeCell ref="JC3:JG3"/>
    <mergeCell ref="JH3:JL3"/>
    <mergeCell ref="JM3:JQ3"/>
    <mergeCell ref="JR3:JV3"/>
    <mergeCell ref="GK3:GO3"/>
    <mergeCell ref="GP3:GT3"/>
    <mergeCell ref="GU3:GY3"/>
    <mergeCell ref="GZ3:HD3"/>
    <mergeCell ref="HE3:HI3"/>
    <mergeCell ref="HJ3:HN3"/>
    <mergeCell ref="HO3:HS3"/>
    <mergeCell ref="HT3:HX3"/>
    <mergeCell ref="HY3:IC3"/>
    <mergeCell ref="IN2:IR2"/>
    <mergeCell ref="AL3:AP3"/>
    <mergeCell ref="AQ3:AU3"/>
    <mergeCell ref="AV3:AZ3"/>
    <mergeCell ref="BA3:BE3"/>
    <mergeCell ref="BF3:BJ3"/>
    <mergeCell ref="BK3:BO3"/>
    <mergeCell ref="BP3:BT3"/>
    <mergeCell ref="BU3:BY3"/>
    <mergeCell ref="BZ3:CD3"/>
    <mergeCell ref="CE3:CI3"/>
    <mergeCell ref="CJ3:CN3"/>
    <mergeCell ref="CO3:CS3"/>
    <mergeCell ref="CT3:CX3"/>
    <mergeCell ref="CY3:DC3"/>
    <mergeCell ref="DD3:DH3"/>
    <mergeCell ref="DI3:DM3"/>
    <mergeCell ref="DN3:DR3"/>
    <mergeCell ref="DS3:DW3"/>
    <mergeCell ref="DX3:EB3"/>
    <mergeCell ref="EC3:EG3"/>
    <mergeCell ref="EH3:EL3"/>
    <mergeCell ref="EM3:EQ3"/>
    <mergeCell ref="ER3:EV3"/>
    <mergeCell ref="KG2:KK2"/>
    <mergeCell ref="KL2:KP2"/>
    <mergeCell ref="KQ2:KU2"/>
    <mergeCell ref="KV2:KZ2"/>
    <mergeCell ref="JM2:JQ2"/>
    <mergeCell ref="JR2:JV2"/>
    <mergeCell ref="JW2:KA2"/>
    <mergeCell ref="KB2:KF2"/>
    <mergeCell ref="IS2:IW2"/>
    <mergeCell ref="IX2:JB2"/>
    <mergeCell ref="JC2:JG2"/>
    <mergeCell ref="JH2:JL2"/>
    <mergeCell ref="ID2:IH2"/>
    <mergeCell ref="II2:IM2"/>
    <mergeCell ref="GP2:GT2"/>
    <mergeCell ref="GU2:GY2"/>
    <mergeCell ref="GZ2:HD2"/>
    <mergeCell ref="HE2:HI2"/>
    <mergeCell ref="HJ2:HN2"/>
    <mergeCell ref="HO2:HS2"/>
    <mergeCell ref="HT2:HX2"/>
    <mergeCell ref="C2:G2"/>
    <mergeCell ref="C3:G3"/>
    <mergeCell ref="H2:L2"/>
    <mergeCell ref="H3:L3"/>
    <mergeCell ref="HY2:IC2"/>
    <mergeCell ref="FL2:FP2"/>
    <mergeCell ref="FQ2:FU2"/>
    <mergeCell ref="FV2:FZ2"/>
    <mergeCell ref="GA2:GE2"/>
    <mergeCell ref="GF2:GJ2"/>
    <mergeCell ref="GK2:GO2"/>
    <mergeCell ref="M3:Q3"/>
    <mergeCell ref="R3:V3"/>
    <mergeCell ref="W3:AA3"/>
    <mergeCell ref="AB3:AF3"/>
    <mergeCell ref="AG3:AK3"/>
    <mergeCell ref="EW3:FA3"/>
    <mergeCell ref="FB3:FF3"/>
    <mergeCell ref="FG3:FK3"/>
    <mergeCell ref="FL3:FP3"/>
    <mergeCell ref="FQ3:FU3"/>
    <mergeCell ref="FV3:FZ3"/>
    <mergeCell ref="GA3:GE3"/>
    <mergeCell ref="GF3:GJ3"/>
    <mergeCell ref="AB5:AD5"/>
    <mergeCell ref="AG5:AI5"/>
    <mergeCell ref="AL5:AN5"/>
    <mergeCell ref="AQ5:AS5"/>
    <mergeCell ref="AV5:AX5"/>
    <mergeCell ref="C5:E5"/>
    <mergeCell ref="H5:J5"/>
    <mergeCell ref="M5:O5"/>
    <mergeCell ref="R5:T5"/>
    <mergeCell ref="W5:Y5"/>
    <mergeCell ref="BZ5:CB5"/>
    <mergeCell ref="CE5:CG5"/>
    <mergeCell ref="CJ5:CL5"/>
    <mergeCell ref="CO5:CQ5"/>
    <mergeCell ref="CT5:CV5"/>
    <mergeCell ref="BA5:BC5"/>
    <mergeCell ref="BF5:BH5"/>
    <mergeCell ref="BK5:BM5"/>
    <mergeCell ref="BP5:BR5"/>
    <mergeCell ref="BU5:BW5"/>
    <mergeCell ref="DX5:DZ5"/>
    <mergeCell ref="EC5:EE5"/>
    <mergeCell ref="EH5:EJ5"/>
    <mergeCell ref="EM5:EO5"/>
    <mergeCell ref="ER5:ET5"/>
    <mergeCell ref="CY5:DA5"/>
    <mergeCell ref="DD5:DF5"/>
    <mergeCell ref="DI5:DK5"/>
    <mergeCell ref="DN5:DP5"/>
    <mergeCell ref="DS5:DU5"/>
    <mergeCell ref="HE5:HG5"/>
    <mergeCell ref="HJ5:HL5"/>
    <mergeCell ref="HO5:HQ5"/>
    <mergeCell ref="FV5:FX5"/>
    <mergeCell ref="GA5:GC5"/>
    <mergeCell ref="GF5:GH5"/>
    <mergeCell ref="GK5:GM5"/>
    <mergeCell ref="GP5:GR5"/>
    <mergeCell ref="EW5:EY5"/>
    <mergeCell ref="FB5:FD5"/>
    <mergeCell ref="FG5:FI5"/>
    <mergeCell ref="FL5:FN5"/>
    <mergeCell ref="FQ5:FS5"/>
    <mergeCell ref="KQ5:KS5"/>
    <mergeCell ref="KV5:KX5"/>
    <mergeCell ref="LA5:LC5"/>
    <mergeCell ref="M2:Q2"/>
    <mergeCell ref="R2:V2"/>
    <mergeCell ref="W2:AA2"/>
    <mergeCell ref="AB2:AF2"/>
    <mergeCell ref="JR5:JT5"/>
    <mergeCell ref="JW5:JY5"/>
    <mergeCell ref="KB5:KD5"/>
    <mergeCell ref="KG5:KI5"/>
    <mergeCell ref="KL5:KN5"/>
    <mergeCell ref="IS5:IU5"/>
    <mergeCell ref="IX5:IZ5"/>
    <mergeCell ref="JC5:JE5"/>
    <mergeCell ref="JH5:JJ5"/>
    <mergeCell ref="JM5:JO5"/>
    <mergeCell ref="HT5:HV5"/>
    <mergeCell ref="HY5:IA5"/>
    <mergeCell ref="ID5:IF5"/>
    <mergeCell ref="II5:IK5"/>
    <mergeCell ref="IN5:IP5"/>
    <mergeCell ref="GU5:GW5"/>
    <mergeCell ref="GZ5:HB5"/>
  </mergeCells>
  <phoneticPr fontId="0" type="noConversion"/>
  <printOptions horizontalCentered="1" verticalCentered="1" gridLines="1"/>
  <pageMargins left="0.5" right="0.5" top="0.75" bottom="0.5" header="0.4" footer="0.5"/>
  <pageSetup scale="62" fitToWidth="6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ignoredErrors>
    <ignoredError sqref="LC11:LC38" formula="1"/>
  </ignoredErrors>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pageSetUpPr fitToPage="1"/>
  </sheetPr>
  <dimension ref="A1:LE127"/>
  <sheetViews>
    <sheetView zoomScaleNormal="100" workbookViewId="0">
      <pane xSplit="2" ySplit="9" topLeftCell="C10" activePane="bottomRight" state="frozen"/>
      <selection pane="topRight" activeCell="C1" sqref="C1"/>
      <selection pane="bottomLeft" activeCell="A10" sqref="A10"/>
      <selection pane="bottomRight"/>
    </sheetView>
  </sheetViews>
  <sheetFormatPr defaultColWidth="8.85546875" defaultRowHeight="12.75"/>
  <cols>
    <col min="1" max="1" width="13.7109375" style="194" customWidth="1"/>
    <col min="2" max="2" width="50.7109375" style="194" customWidth="1"/>
    <col min="3" max="317" width="16.7109375" style="194" customWidth="1"/>
    <col min="318" max="16384" width="8.85546875" style="194"/>
  </cols>
  <sheetData>
    <row r="1" spans="1:317" ht="15.75">
      <c r="C1" s="1352" t="str">
        <f>'OPER.-NONMAJOR SP. REV(60-61)'!C2</f>
        <v>FUND#</v>
      </c>
      <c r="D1" s="1352"/>
      <c r="E1" s="1352"/>
      <c r="F1" s="1352"/>
      <c r="G1" s="1352"/>
      <c r="H1" s="1352" t="str">
        <f>'OPER.-NONMAJOR SP. REV(60-61)'!H2</f>
        <v>FUND#</v>
      </c>
      <c r="I1" s="1352"/>
      <c r="J1" s="1352"/>
      <c r="K1" s="1352"/>
      <c r="L1" s="1352"/>
      <c r="M1" s="1352" t="str">
        <f>'OPER.-NONMAJOR SP. REV(60-61)'!M2</f>
        <v>FUND#</v>
      </c>
      <c r="N1" s="1352"/>
      <c r="O1" s="1352"/>
      <c r="P1" s="1352"/>
      <c r="Q1" s="1352"/>
      <c r="R1" s="1352" t="str">
        <f>'OPER.-NONMAJOR SP. REV(60-61)'!R2</f>
        <v>FUND#</v>
      </c>
      <c r="S1" s="1352"/>
      <c r="T1" s="1352"/>
      <c r="U1" s="1352"/>
      <c r="V1" s="1352"/>
      <c r="W1" s="10" t="str">
        <f>'OPER.-NONMAJOR SP. REV(60-61)'!W2</f>
        <v>FUND#</v>
      </c>
      <c r="X1" s="10"/>
      <c r="Y1" s="10"/>
      <c r="Z1" s="10"/>
      <c r="AA1" s="10"/>
      <c r="AB1" s="10" t="str">
        <f>'OPER.-NONMAJOR SP. REV(60-61)'!AB2</f>
        <v>FUND#</v>
      </c>
      <c r="AC1" s="10"/>
      <c r="AD1" s="10"/>
      <c r="AE1" s="10"/>
      <c r="AF1" s="10"/>
      <c r="AG1" s="10" t="str">
        <f>'OPER.-NONMAJOR SP. REV(60-61)'!AG2</f>
        <v>FUND#</v>
      </c>
      <c r="AH1" s="10"/>
      <c r="AI1" s="10"/>
      <c r="AJ1" s="10"/>
      <c r="AK1" s="10"/>
      <c r="AL1" s="10" t="str">
        <f>'OPER.-NONMAJOR SP. REV(60-61)'!AL2</f>
        <v>FUND#</v>
      </c>
      <c r="AM1" s="10"/>
      <c r="AN1" s="10"/>
      <c r="AO1" s="10"/>
      <c r="AP1" s="10"/>
      <c r="AQ1" s="10" t="str">
        <f>'OPER.-NONMAJOR SP. REV(60-61)'!AQ2</f>
        <v>FUND#</v>
      </c>
      <c r="AR1" s="10"/>
      <c r="AS1" s="10"/>
      <c r="AT1" s="10"/>
      <c r="AU1" s="10"/>
      <c r="AV1" s="10" t="str">
        <f>'OPER.-NONMAJOR SP. REV(60-61)'!AV2</f>
        <v>FUND#</v>
      </c>
      <c r="AW1" s="10"/>
      <c r="AX1" s="10"/>
      <c r="AY1" s="10"/>
      <c r="AZ1" s="10"/>
      <c r="BA1" s="10" t="str">
        <f>'OPER.-NONMAJOR SP. REV(60-61)'!BA2</f>
        <v>FUND#</v>
      </c>
      <c r="BB1" s="10"/>
      <c r="BC1" s="10"/>
      <c r="BD1" s="10"/>
      <c r="BE1" s="10"/>
      <c r="BF1" s="10" t="str">
        <f>'OPER.-NONMAJOR SP. REV(60-61)'!BF2</f>
        <v>FUND#</v>
      </c>
      <c r="BG1" s="10"/>
      <c r="BH1" s="10"/>
      <c r="BI1" s="10"/>
      <c r="BJ1" s="10"/>
      <c r="BK1" s="10" t="str">
        <f>'OPER.-NONMAJOR SP. REV(60-61)'!BK2</f>
        <v>FUND#</v>
      </c>
      <c r="BL1" s="10"/>
      <c r="BM1" s="10"/>
      <c r="BN1" s="10"/>
      <c r="BO1" s="10"/>
      <c r="BP1" s="10" t="str">
        <f>'OPER.-NONMAJOR SP. REV(60-61)'!BP2</f>
        <v>FUND#</v>
      </c>
      <c r="BQ1" s="10"/>
      <c r="BR1" s="10"/>
      <c r="BS1" s="10"/>
      <c r="BT1" s="10"/>
      <c r="BU1" s="10" t="str">
        <f>'OPER.-NONMAJOR SP. REV(60-61)'!BU2</f>
        <v>FUND#</v>
      </c>
      <c r="BV1" s="10"/>
      <c r="BW1" s="10"/>
      <c r="BX1" s="10"/>
      <c r="BY1" s="10"/>
      <c r="BZ1" s="10" t="str">
        <f>'OPER.-NONMAJOR SP. REV(60-61)'!BZ2</f>
        <v>FUND#</v>
      </c>
      <c r="CA1" s="10"/>
      <c r="CB1" s="10"/>
      <c r="CC1" s="10"/>
      <c r="CD1" s="10"/>
      <c r="CE1" s="10" t="str">
        <f>'OPER.-NONMAJOR SP. REV(60-61)'!CE2</f>
        <v>FUND#</v>
      </c>
      <c r="CF1" s="10"/>
      <c r="CG1" s="10"/>
      <c r="CH1" s="10"/>
      <c r="CI1" s="10"/>
      <c r="CJ1" s="10" t="str">
        <f>'OPER.-NONMAJOR SP. REV(60-61)'!CJ2</f>
        <v>FUND#</v>
      </c>
      <c r="CK1" s="10"/>
      <c r="CL1" s="10"/>
      <c r="CM1" s="10"/>
      <c r="CN1" s="10"/>
      <c r="CO1" s="10" t="str">
        <f>'OPER.-NONMAJOR SP. REV(60-61)'!CO2</f>
        <v>FUND#</v>
      </c>
      <c r="CP1" s="10"/>
      <c r="CQ1" s="10"/>
      <c r="CR1" s="10"/>
      <c r="CS1" s="10"/>
      <c r="CT1" s="10" t="str">
        <f>'OPER.-NONMAJOR SP. REV(60-61)'!CT2</f>
        <v>FUND#</v>
      </c>
      <c r="CU1" s="10"/>
      <c r="CV1" s="10"/>
      <c r="CW1" s="10"/>
      <c r="CX1" s="10"/>
      <c r="CY1" s="10" t="str">
        <f>'OPER.-NONMAJOR SP. REV(60-61)'!CY2</f>
        <v>FUND#</v>
      </c>
      <c r="CZ1" s="10"/>
      <c r="DA1" s="10"/>
      <c r="DB1" s="10"/>
      <c r="DC1" s="10"/>
      <c r="DD1" s="10" t="str">
        <f>'OPER.-NONMAJOR SP. REV(60-61)'!DD2</f>
        <v>FUND#</v>
      </c>
      <c r="DE1" s="10"/>
      <c r="DF1" s="10"/>
      <c r="DG1" s="10"/>
      <c r="DH1" s="10"/>
      <c r="DI1" s="10" t="str">
        <f>'OPER.-NONMAJOR SP. REV(60-61)'!DI2</f>
        <v>FUND#</v>
      </c>
      <c r="DJ1" s="10"/>
      <c r="DK1" s="10"/>
      <c r="DL1" s="10"/>
      <c r="DM1" s="10"/>
      <c r="DN1" s="10" t="str">
        <f>'OPER.-NONMAJOR SP. REV(60-61)'!DN2</f>
        <v>FUND#</v>
      </c>
      <c r="DO1" s="10"/>
      <c r="DP1" s="10"/>
      <c r="DQ1" s="10"/>
      <c r="DR1" s="10"/>
      <c r="DS1" s="10" t="str">
        <f>'OPER.-NONMAJOR SP. REV(60-61)'!DS2</f>
        <v>FUND#</v>
      </c>
      <c r="DT1" s="10"/>
      <c r="DU1" s="10"/>
      <c r="DV1" s="10"/>
      <c r="DW1" s="10"/>
      <c r="DX1" s="10" t="str">
        <f>'OPER.-NONMAJOR SP. REV(60-61)'!DX2</f>
        <v>FUND#</v>
      </c>
      <c r="DY1" s="10"/>
      <c r="DZ1" s="10"/>
      <c r="EA1" s="10"/>
      <c r="EB1" s="10"/>
      <c r="EC1" s="10" t="str">
        <f>'OPER.-NONMAJOR SP. REV(60-61)'!EC2</f>
        <v>FUND#</v>
      </c>
      <c r="ED1" s="10"/>
      <c r="EE1" s="10"/>
      <c r="EF1" s="10"/>
      <c r="EG1" s="10"/>
      <c r="EH1" s="10" t="str">
        <f>'OPER.-NONMAJOR SP. REV(60-61)'!EH2</f>
        <v>FUND#</v>
      </c>
      <c r="EI1" s="10"/>
      <c r="EJ1" s="10"/>
      <c r="EK1" s="10"/>
      <c r="EL1" s="10"/>
      <c r="EM1" s="10" t="str">
        <f>'OPER.-NONMAJOR SP. REV(60-61)'!EM2</f>
        <v>FUND#</v>
      </c>
      <c r="EN1" s="10"/>
      <c r="EO1" s="10"/>
      <c r="EP1" s="10"/>
      <c r="EQ1" s="10"/>
      <c r="ER1" s="10" t="str">
        <f>'OPER.-NONMAJOR SP. REV(60-61)'!ER2</f>
        <v>FUND#</v>
      </c>
      <c r="ES1" s="10"/>
      <c r="ET1" s="10"/>
      <c r="EU1" s="10"/>
      <c r="EV1" s="10"/>
      <c r="EW1" s="10" t="str">
        <f>'OPER.-NONMAJOR SP. REV(60-61)'!EW2</f>
        <v>FUND#</v>
      </c>
      <c r="EX1" s="10"/>
      <c r="EY1" s="10"/>
      <c r="EZ1" s="10"/>
      <c r="FA1" s="10"/>
      <c r="FB1" s="10" t="str">
        <f>'OPER.-NONMAJOR SP. REV(60-61)'!FB2</f>
        <v>FUND#</v>
      </c>
      <c r="FC1" s="10"/>
      <c r="FD1" s="10"/>
      <c r="FE1" s="10"/>
      <c r="FF1" s="10"/>
      <c r="FG1" s="10" t="str">
        <f>'OPER.-NONMAJOR SP. REV(60-61)'!FG2</f>
        <v>FUND#</v>
      </c>
      <c r="FH1" s="10"/>
      <c r="FI1" s="10"/>
      <c r="FJ1" s="10"/>
      <c r="FK1" s="10"/>
      <c r="FL1" s="1352" t="str">
        <f>'OPER.-NONMAJOR SP. REV(60-61)'!FL2:FP2</f>
        <v>FUND#</v>
      </c>
      <c r="FM1" s="1352"/>
      <c r="FN1" s="1352"/>
      <c r="FO1" s="1352"/>
      <c r="FP1" s="1352"/>
      <c r="FQ1" s="1352" t="str">
        <f>'OPER.-NONMAJOR SP. REV(60-61)'!FQ2:FU2</f>
        <v>FUND#</v>
      </c>
      <c r="FR1" s="1352"/>
      <c r="FS1" s="1352"/>
      <c r="FT1" s="1352"/>
      <c r="FU1" s="1352"/>
      <c r="FV1" s="1352" t="str">
        <f>'OPER.-NONMAJOR SP. REV(60-61)'!FV2:FZ2</f>
        <v>FUND#</v>
      </c>
      <c r="FW1" s="1352"/>
      <c r="FX1" s="1352"/>
      <c r="FY1" s="1352"/>
      <c r="FZ1" s="1352"/>
      <c r="GA1" s="1352" t="str">
        <f>'OPER.-NONMAJOR SP. REV(60-61)'!GA2:GE2</f>
        <v>FUND#</v>
      </c>
      <c r="GB1" s="1352"/>
      <c r="GC1" s="1352"/>
      <c r="GD1" s="1352"/>
      <c r="GE1" s="1352"/>
      <c r="GF1" s="1352" t="str">
        <f>'OPER.-NONMAJOR SP. REV(60-61)'!GF2:GJ2</f>
        <v>FUND#</v>
      </c>
      <c r="GG1" s="1352"/>
      <c r="GH1" s="1352"/>
      <c r="GI1" s="1352"/>
      <c r="GJ1" s="1352"/>
      <c r="GK1" s="1352" t="str">
        <f>'OPER.-NONMAJOR SP. REV(60-61)'!GK2:GO2</f>
        <v>FUND#</v>
      </c>
      <c r="GL1" s="1352"/>
      <c r="GM1" s="1352"/>
      <c r="GN1" s="1352"/>
      <c r="GO1" s="1352"/>
      <c r="GP1" s="1352" t="str">
        <f>'OPER.-NONMAJOR SP. REV(60-61)'!GP2:GT2</f>
        <v>FUND#</v>
      </c>
      <c r="GQ1" s="1352"/>
      <c r="GR1" s="1352"/>
      <c r="GS1" s="1352"/>
      <c r="GT1" s="1352"/>
      <c r="GU1" s="1352" t="str">
        <f>'OPER.-NONMAJOR SP. REV(60-61)'!GU2:GY2</f>
        <v>FUND#</v>
      </c>
      <c r="GV1" s="1352"/>
      <c r="GW1" s="1352"/>
      <c r="GX1" s="1352"/>
      <c r="GY1" s="1352"/>
      <c r="GZ1" s="1352" t="str">
        <f>'OPER.-NONMAJOR SP. REV(60-61)'!GZ2:HD2</f>
        <v>FUND#</v>
      </c>
      <c r="HA1" s="1352"/>
      <c r="HB1" s="1352"/>
      <c r="HC1" s="1352"/>
      <c r="HD1" s="1352"/>
      <c r="HE1" s="1352" t="str">
        <f>'OPER.-NONMAJOR SP. REV(60-61)'!HE2:HI2</f>
        <v>FUND#</v>
      </c>
      <c r="HF1" s="1352"/>
      <c r="HG1" s="1352"/>
      <c r="HH1" s="1352"/>
      <c r="HI1" s="1352"/>
      <c r="HJ1" s="1352" t="str">
        <f>'OPER.-NONMAJOR SP. REV(60-61)'!HJ2:HN2</f>
        <v>FUND#</v>
      </c>
      <c r="HK1" s="1352"/>
      <c r="HL1" s="1352"/>
      <c r="HM1" s="1352"/>
      <c r="HN1" s="1352"/>
      <c r="HO1" s="1352" t="str">
        <f>'OPER.-NONMAJOR SP. REV(60-61)'!HO2:HS2</f>
        <v>FUND#</v>
      </c>
      <c r="HP1" s="1352"/>
      <c r="HQ1" s="1352"/>
      <c r="HR1" s="1352"/>
      <c r="HS1" s="1352"/>
      <c r="HT1" s="1352" t="str">
        <f>'OPER.-NONMAJOR SP. REV(60-61)'!HT2:HX2</f>
        <v>FUND#</v>
      </c>
      <c r="HU1" s="1352"/>
      <c r="HV1" s="1352"/>
      <c r="HW1" s="1352"/>
      <c r="HX1" s="1352"/>
      <c r="HY1" s="1352" t="str">
        <f>'OPER.-NONMAJOR SP. REV(60-61)'!HY2:IC2</f>
        <v>FUND#</v>
      </c>
      <c r="HZ1" s="1352"/>
      <c r="IA1" s="1352"/>
      <c r="IB1" s="1352"/>
      <c r="IC1" s="1352"/>
      <c r="ID1" s="1352" t="str">
        <f>'OPER.-NONMAJOR SP. REV(60-61)'!ID2:IH2</f>
        <v>FUND#</v>
      </c>
      <c r="IE1" s="1352"/>
      <c r="IF1" s="1352"/>
      <c r="IG1" s="1352"/>
      <c r="IH1" s="1352"/>
      <c r="II1" s="1352" t="str">
        <f>'OPER.-NONMAJOR SP. REV(60-61)'!II2:IM2</f>
        <v>FUND#</v>
      </c>
      <c r="IJ1" s="1352"/>
      <c r="IK1" s="1352"/>
      <c r="IL1" s="1352"/>
      <c r="IM1" s="1352"/>
      <c r="IN1" s="1352" t="str">
        <f>'OPER.-NONMAJOR SP. REV(60-61)'!IN2:IR2</f>
        <v>FUND#</v>
      </c>
      <c r="IO1" s="1352"/>
      <c r="IP1" s="1352"/>
      <c r="IQ1" s="1352"/>
      <c r="IR1" s="1352"/>
      <c r="IS1" s="1352" t="str">
        <f>'OPER.-NONMAJOR SP. REV(60-61)'!IS2:IW2</f>
        <v>FUND#</v>
      </c>
      <c r="IT1" s="1352"/>
      <c r="IU1" s="1352"/>
      <c r="IV1" s="1352"/>
      <c r="IW1" s="1352"/>
      <c r="IX1" s="1352" t="str">
        <f>'OPER.-NONMAJOR SP. REV(60-61)'!IX2:JB2</f>
        <v>FUND#</v>
      </c>
      <c r="IY1" s="1352"/>
      <c r="IZ1" s="1352"/>
      <c r="JA1" s="1352"/>
      <c r="JB1" s="1352"/>
      <c r="JC1" s="1352" t="str">
        <f>'OPER.-NONMAJOR SP. REV(60-61)'!JC2:JG2</f>
        <v>FUND#</v>
      </c>
      <c r="JD1" s="1352"/>
      <c r="JE1" s="1352"/>
      <c r="JF1" s="1352"/>
      <c r="JG1" s="1352"/>
      <c r="JH1" s="1352" t="str">
        <f>'OPER.-NONMAJOR SP. REV(60-61)'!JH2:JL2</f>
        <v>FUND#</v>
      </c>
      <c r="JI1" s="1352"/>
      <c r="JJ1" s="1352"/>
      <c r="JK1" s="1352"/>
      <c r="JL1" s="1352"/>
      <c r="JM1" s="1352" t="str">
        <f>'OPER.-NONMAJOR SP. REV(60-61)'!JM2:JQ2</f>
        <v>FUND#</v>
      </c>
      <c r="JN1" s="1352"/>
      <c r="JO1" s="1352"/>
      <c r="JP1" s="1352"/>
      <c r="JQ1" s="1352"/>
      <c r="JR1" s="1352" t="str">
        <f>'OPER.-NONMAJOR SP. REV(60-61)'!JR2:JV2</f>
        <v>FUND#</v>
      </c>
      <c r="JS1" s="1352"/>
      <c r="JT1" s="1352"/>
      <c r="JU1" s="1352"/>
      <c r="JV1" s="1352"/>
      <c r="JW1" s="1352" t="str">
        <f>'OPER.-NONMAJOR SP. REV(60-61)'!JW2:KA2</f>
        <v>FUND#</v>
      </c>
      <c r="JX1" s="1352"/>
      <c r="JY1" s="1352"/>
      <c r="JZ1" s="1352"/>
      <c r="KA1" s="1352"/>
      <c r="KB1" s="1352" t="str">
        <f>'OPER.-NONMAJOR SP. REV(60-61)'!KB2:KF2</f>
        <v>FUND#</v>
      </c>
      <c r="KC1" s="1352"/>
      <c r="KD1" s="1352"/>
      <c r="KE1" s="1352"/>
      <c r="KF1" s="1352"/>
      <c r="KG1" s="1352" t="str">
        <f>'OPER.-NONMAJOR SP. REV(60-61)'!KG2:KK2</f>
        <v>FUND#</v>
      </c>
      <c r="KH1" s="1352"/>
      <c r="KI1" s="1352"/>
      <c r="KJ1" s="1352"/>
      <c r="KK1" s="1352"/>
      <c r="KL1" s="1352" t="str">
        <f>'OPER.-NONMAJOR SP. REV(60-61)'!KL2:KP2</f>
        <v>FUND#</v>
      </c>
      <c r="KM1" s="1352"/>
      <c r="KN1" s="1352"/>
      <c r="KO1" s="1352"/>
      <c r="KP1" s="1352"/>
      <c r="KQ1" s="1352" t="str">
        <f>'OPER.-NONMAJOR SP. REV(60-61)'!KQ2:KU2</f>
        <v>FUND#</v>
      </c>
      <c r="KR1" s="1352"/>
      <c r="KS1" s="1352"/>
      <c r="KT1" s="1352"/>
      <c r="KU1" s="1352"/>
      <c r="KV1" s="1352" t="str">
        <f>'OPER.-NONMAJOR SP. REV(60-61)'!KV2:KZ2</f>
        <v>FUND#</v>
      </c>
      <c r="KW1" s="1352"/>
      <c r="KX1" s="1352"/>
      <c r="KY1" s="1352"/>
      <c r="KZ1" s="1352"/>
      <c r="LA1" s="10" t="s">
        <v>83</v>
      </c>
      <c r="LB1" s="10"/>
      <c r="LC1" s="10"/>
      <c r="LD1" s="10"/>
      <c r="LE1" s="10"/>
    </row>
    <row r="2" spans="1:317" ht="15.75">
      <c r="C2" s="1702" t="str">
        <f>'OPER.-NONMAJOR SP. REV(60-61)'!C3:G3</f>
        <v>NAME</v>
      </c>
      <c r="D2" s="1702"/>
      <c r="E2" s="1702"/>
      <c r="F2" s="1702"/>
      <c r="G2" s="1702"/>
      <c r="H2" s="1602" t="str">
        <f>'OPER.-NONMAJOR SP. REV(60-61)'!H3:L3</f>
        <v>NAME</v>
      </c>
      <c r="I2" s="1602"/>
      <c r="J2" s="1602"/>
      <c r="K2" s="1602"/>
      <c r="L2" s="1602"/>
      <c r="M2" s="1602" t="str">
        <f>'OPER.-NONMAJOR SP. REV(60-61)'!M3:Q3</f>
        <v>NAME</v>
      </c>
      <c r="N2" s="1602"/>
      <c r="O2" s="1602"/>
      <c r="P2" s="1602"/>
      <c r="Q2" s="1602"/>
      <c r="R2" s="1602" t="str">
        <f>'OPER.-NONMAJOR SP. REV(60-61)'!R3:V3</f>
        <v>NAME</v>
      </c>
      <c r="S2" s="1602"/>
      <c r="T2" s="1602"/>
      <c r="U2" s="1602"/>
      <c r="V2" s="1602"/>
      <c r="W2" s="1602" t="str">
        <f>'OPER.-NONMAJOR SP. REV(60-61)'!W3:AA3</f>
        <v>NAME</v>
      </c>
      <c r="X2" s="1602"/>
      <c r="Y2" s="1602"/>
      <c r="Z2" s="1602"/>
      <c r="AA2" s="1602"/>
      <c r="AB2" s="1602" t="str">
        <f>'OPER.-NONMAJOR SP. REV(60-61)'!AB3:AF3</f>
        <v>NAME</v>
      </c>
      <c r="AC2" s="1602"/>
      <c r="AD2" s="1602"/>
      <c r="AE2" s="1602"/>
      <c r="AF2" s="1602"/>
      <c r="AG2" s="1602" t="str">
        <f>'OPER.-NONMAJOR SP. REV(60-61)'!AG3:AK3</f>
        <v>NAME</v>
      </c>
      <c r="AH2" s="1602"/>
      <c r="AI2" s="1602"/>
      <c r="AJ2" s="1602"/>
      <c r="AK2" s="1602"/>
      <c r="AL2" s="1602" t="str">
        <f>'OPER.-NONMAJOR SP. REV(60-61)'!AL3:AP3</f>
        <v>NAME</v>
      </c>
      <c r="AM2" s="1602"/>
      <c r="AN2" s="1602"/>
      <c r="AO2" s="1602"/>
      <c r="AP2" s="1602"/>
      <c r="AQ2" s="1602" t="str">
        <f>'OPER.-NONMAJOR SP. REV(60-61)'!AQ3:AU3</f>
        <v>NAME</v>
      </c>
      <c r="AR2" s="1602"/>
      <c r="AS2" s="1602"/>
      <c r="AT2" s="1602"/>
      <c r="AU2" s="1602"/>
      <c r="AV2" s="1602" t="str">
        <f>'OPER.-NONMAJOR SP. REV(60-61)'!AV3:AZ3</f>
        <v>NAME</v>
      </c>
      <c r="AW2" s="1602"/>
      <c r="AX2" s="1602"/>
      <c r="AY2" s="1602"/>
      <c r="AZ2" s="1602"/>
      <c r="BA2" s="1602" t="str">
        <f>'OPER.-NONMAJOR SP. REV(60-61)'!BA3:BE3</f>
        <v>NAME</v>
      </c>
      <c r="BB2" s="1602"/>
      <c r="BC2" s="1602"/>
      <c r="BD2" s="1602"/>
      <c r="BE2" s="1602"/>
      <c r="BF2" s="1602" t="str">
        <f>'OPER.-NONMAJOR SP. REV(60-61)'!BF3:BJ3</f>
        <v>NAME</v>
      </c>
      <c r="BG2" s="1602"/>
      <c r="BH2" s="1602"/>
      <c r="BI2" s="1602"/>
      <c r="BJ2" s="1602"/>
      <c r="BK2" s="1602" t="str">
        <f>'OPER.-NONMAJOR SP. REV(60-61)'!BK3:BO3</f>
        <v>NAME</v>
      </c>
      <c r="BL2" s="1602"/>
      <c r="BM2" s="1602"/>
      <c r="BN2" s="1602"/>
      <c r="BO2" s="1602"/>
      <c r="BP2" s="1602" t="str">
        <f>'OPER.-NONMAJOR SP. REV(60-61)'!BP3:BT3</f>
        <v>NAME</v>
      </c>
      <c r="BQ2" s="1602"/>
      <c r="BR2" s="1602"/>
      <c r="BS2" s="1602"/>
      <c r="BT2" s="1602"/>
      <c r="BU2" s="1602" t="str">
        <f>'OPER.-NONMAJOR SP. REV(60-61)'!BU3:BY3</f>
        <v>NAME</v>
      </c>
      <c r="BV2" s="1602"/>
      <c r="BW2" s="1602"/>
      <c r="BX2" s="1602"/>
      <c r="BY2" s="1602"/>
      <c r="BZ2" s="1602" t="str">
        <f>'OPER.-NONMAJOR SP. REV(60-61)'!BZ3:CD3</f>
        <v>NAME</v>
      </c>
      <c r="CA2" s="1602"/>
      <c r="CB2" s="1602"/>
      <c r="CC2" s="1602"/>
      <c r="CD2" s="1602"/>
      <c r="CE2" s="1602" t="str">
        <f>'OPER.-NONMAJOR SP. REV(60-61)'!CE3:CI3</f>
        <v>NAME</v>
      </c>
      <c r="CF2" s="1602"/>
      <c r="CG2" s="1602"/>
      <c r="CH2" s="1602"/>
      <c r="CI2" s="1602"/>
      <c r="CJ2" s="1602" t="str">
        <f>'OPER.-NONMAJOR SP. REV(60-61)'!CJ3:CN3</f>
        <v>NAME</v>
      </c>
      <c r="CK2" s="1602"/>
      <c r="CL2" s="1602"/>
      <c r="CM2" s="1602"/>
      <c r="CN2" s="1602"/>
      <c r="CO2" s="1602" t="str">
        <f>'OPER.-NONMAJOR SP. REV(60-61)'!CO3:CS3</f>
        <v>NAME</v>
      </c>
      <c r="CP2" s="1602"/>
      <c r="CQ2" s="1602"/>
      <c r="CR2" s="1602"/>
      <c r="CS2" s="1602"/>
      <c r="CT2" s="1602" t="str">
        <f>'OPER.-NONMAJOR SP. REV(60-61)'!CT3:CX3</f>
        <v>NAME</v>
      </c>
      <c r="CU2" s="1602"/>
      <c r="CV2" s="1602"/>
      <c r="CW2" s="1602"/>
      <c r="CX2" s="1602"/>
      <c r="CY2" s="1602" t="str">
        <f>'OPER.-NONMAJOR SP. REV(60-61)'!CY3:DC3</f>
        <v>NAME</v>
      </c>
      <c r="CZ2" s="1602"/>
      <c r="DA2" s="1602"/>
      <c r="DB2" s="1602"/>
      <c r="DC2" s="1602"/>
      <c r="DD2" s="1602" t="str">
        <f>'OPER.-NONMAJOR SP. REV(60-61)'!DD3:DH3</f>
        <v>NAME</v>
      </c>
      <c r="DE2" s="1602"/>
      <c r="DF2" s="1602"/>
      <c r="DG2" s="1602"/>
      <c r="DH2" s="1602"/>
      <c r="DI2" s="1602" t="str">
        <f>'OPER.-NONMAJOR SP. REV(60-61)'!DI3:DM3</f>
        <v>NAME</v>
      </c>
      <c r="DJ2" s="1602"/>
      <c r="DK2" s="1602"/>
      <c r="DL2" s="1602"/>
      <c r="DM2" s="1602"/>
      <c r="DN2" s="1602" t="str">
        <f>'OPER.-NONMAJOR SP. REV(60-61)'!DN3:DR3</f>
        <v>NAME</v>
      </c>
      <c r="DO2" s="1602"/>
      <c r="DP2" s="1602"/>
      <c r="DQ2" s="1602"/>
      <c r="DR2" s="1602"/>
      <c r="DS2" s="1602" t="str">
        <f>'OPER.-NONMAJOR SP. REV(60-61)'!DS3:DW3</f>
        <v>NAME</v>
      </c>
      <c r="DT2" s="1602"/>
      <c r="DU2" s="1602"/>
      <c r="DV2" s="1602"/>
      <c r="DW2" s="1602"/>
      <c r="DX2" s="1602" t="str">
        <f>'OPER.-NONMAJOR SP. REV(60-61)'!DX3:EB3</f>
        <v>NAME</v>
      </c>
      <c r="DY2" s="1602"/>
      <c r="DZ2" s="1602"/>
      <c r="EA2" s="1602"/>
      <c r="EB2" s="1602"/>
      <c r="EC2" s="1602" t="str">
        <f>'OPER.-NONMAJOR SP. REV(60-61)'!EC3:EG3</f>
        <v>NAME</v>
      </c>
      <c r="ED2" s="1602"/>
      <c r="EE2" s="1602"/>
      <c r="EF2" s="1602"/>
      <c r="EG2" s="1602"/>
      <c r="EH2" s="1602" t="str">
        <f>'OPER.-NONMAJOR SP. REV(60-61)'!EH3:EL3</f>
        <v>NAME</v>
      </c>
      <c r="EI2" s="1602"/>
      <c r="EJ2" s="1602"/>
      <c r="EK2" s="1602"/>
      <c r="EL2" s="1602"/>
      <c r="EM2" s="1602" t="str">
        <f>'OPER.-NONMAJOR SP. REV(60-61)'!EM3:EQ3</f>
        <v>NAME</v>
      </c>
      <c r="EN2" s="1602"/>
      <c r="EO2" s="1602"/>
      <c r="EP2" s="1602"/>
      <c r="EQ2" s="1602"/>
      <c r="ER2" s="1602" t="str">
        <f>'OPER.-NONMAJOR SP. REV(60-61)'!ER3:EV3</f>
        <v>NAME</v>
      </c>
      <c r="ES2" s="1602"/>
      <c r="ET2" s="1602"/>
      <c r="EU2" s="1602"/>
      <c r="EV2" s="1602"/>
      <c r="EW2" s="1602" t="str">
        <f>'OPER.-NONMAJOR SP. REV(60-61)'!EW3:FA3</f>
        <v>NAME</v>
      </c>
      <c r="EX2" s="1602"/>
      <c r="EY2" s="1602"/>
      <c r="EZ2" s="1602"/>
      <c r="FA2" s="1602"/>
      <c r="FB2" s="1602" t="str">
        <f>'OPER.-NONMAJOR SP. REV(60-61)'!FB3:FF3</f>
        <v>NAME</v>
      </c>
      <c r="FC2" s="1602"/>
      <c r="FD2" s="1602"/>
      <c r="FE2" s="1602"/>
      <c r="FF2" s="1602"/>
      <c r="FG2" s="1602" t="str">
        <f>'OPER.-NONMAJOR SP. REV(60-61)'!FG3:FK3</f>
        <v>NAME</v>
      </c>
      <c r="FH2" s="1602"/>
      <c r="FI2" s="1602"/>
      <c r="FJ2" s="1602"/>
      <c r="FK2" s="1602"/>
      <c r="FL2" s="1602" t="str">
        <f>'OPER.-NONMAJOR SP. REV(60-61)'!FL3:FP3</f>
        <v>NAME</v>
      </c>
      <c r="FM2" s="1602"/>
      <c r="FN2" s="1602"/>
      <c r="FO2" s="1602"/>
      <c r="FP2" s="1602"/>
      <c r="FQ2" s="1602" t="str">
        <f>'OPER.-NONMAJOR SP. REV(60-61)'!FQ3:FU3</f>
        <v>NAME</v>
      </c>
      <c r="FR2" s="1602"/>
      <c r="FS2" s="1602"/>
      <c r="FT2" s="1602"/>
      <c r="FU2" s="1602"/>
      <c r="FV2" s="1602" t="str">
        <f>'OPER.-NONMAJOR SP. REV(60-61)'!FV3:FZ3</f>
        <v>NAME</v>
      </c>
      <c r="FW2" s="1602"/>
      <c r="FX2" s="1602"/>
      <c r="FY2" s="1602"/>
      <c r="FZ2" s="1602"/>
      <c r="GA2" s="1602" t="str">
        <f>'OPER.-NONMAJOR SP. REV(60-61)'!GA3:GE3</f>
        <v>NAME</v>
      </c>
      <c r="GB2" s="1602"/>
      <c r="GC2" s="1602"/>
      <c r="GD2" s="1602"/>
      <c r="GE2" s="1602"/>
      <c r="GF2" s="1602" t="str">
        <f>'OPER.-NONMAJOR SP. REV(60-61)'!GF3:GJ3</f>
        <v>NAME</v>
      </c>
      <c r="GG2" s="1602"/>
      <c r="GH2" s="1602"/>
      <c r="GI2" s="1602"/>
      <c r="GJ2" s="1602"/>
      <c r="GK2" s="1602" t="str">
        <f>'OPER.-NONMAJOR SP. REV(60-61)'!GK3:GO3</f>
        <v>NAME</v>
      </c>
      <c r="GL2" s="1602"/>
      <c r="GM2" s="1602"/>
      <c r="GN2" s="1602"/>
      <c r="GO2" s="1602"/>
      <c r="GP2" s="1602" t="str">
        <f>'OPER.-NONMAJOR SP. REV(60-61)'!GP3:GT3</f>
        <v>NAME</v>
      </c>
      <c r="GQ2" s="1602"/>
      <c r="GR2" s="1602"/>
      <c r="GS2" s="1602"/>
      <c r="GT2" s="1602"/>
      <c r="GU2" s="1602" t="str">
        <f>'OPER.-NONMAJOR SP. REV(60-61)'!GU3:GY3</f>
        <v>NAME</v>
      </c>
      <c r="GV2" s="1602"/>
      <c r="GW2" s="1602"/>
      <c r="GX2" s="1602"/>
      <c r="GY2" s="1602"/>
      <c r="GZ2" s="1602" t="str">
        <f>'OPER.-NONMAJOR SP. REV(60-61)'!GZ3:HD3</f>
        <v>NAME</v>
      </c>
      <c r="HA2" s="1602"/>
      <c r="HB2" s="1602"/>
      <c r="HC2" s="1602"/>
      <c r="HD2" s="1602"/>
      <c r="HE2" s="1602" t="str">
        <f>'OPER.-NONMAJOR SP. REV(60-61)'!HE3:HI3</f>
        <v>NAME</v>
      </c>
      <c r="HF2" s="1602"/>
      <c r="HG2" s="1602"/>
      <c r="HH2" s="1602"/>
      <c r="HI2" s="1602"/>
      <c r="HJ2" s="1602" t="str">
        <f>'OPER.-NONMAJOR SP. REV(60-61)'!HJ3:HN3</f>
        <v>NAME</v>
      </c>
      <c r="HK2" s="1602"/>
      <c r="HL2" s="1602"/>
      <c r="HM2" s="1602"/>
      <c r="HN2" s="1602"/>
      <c r="HO2" s="1602" t="str">
        <f>'OPER.-NONMAJOR SP. REV(60-61)'!HO3:HS3</f>
        <v>NAME</v>
      </c>
      <c r="HP2" s="1602"/>
      <c r="HQ2" s="1602"/>
      <c r="HR2" s="1602"/>
      <c r="HS2" s="1602"/>
      <c r="HT2" s="1602" t="str">
        <f>'OPER.-NONMAJOR SP. REV(60-61)'!HT3:HX3</f>
        <v>NAME</v>
      </c>
      <c r="HU2" s="1602"/>
      <c r="HV2" s="1602"/>
      <c r="HW2" s="1602"/>
      <c r="HX2" s="1602"/>
      <c r="HY2" s="1602" t="str">
        <f>'OPER.-NONMAJOR SP. REV(60-61)'!HY3:IC3</f>
        <v>NAME</v>
      </c>
      <c r="HZ2" s="1602"/>
      <c r="IA2" s="1602"/>
      <c r="IB2" s="1602"/>
      <c r="IC2" s="1602"/>
      <c r="ID2" s="1602" t="str">
        <f>'OPER.-NONMAJOR SP. REV(60-61)'!ID3:IH3</f>
        <v>NAME</v>
      </c>
      <c r="IE2" s="1602"/>
      <c r="IF2" s="1602"/>
      <c r="IG2" s="1602"/>
      <c r="IH2" s="1602"/>
      <c r="II2" s="1602" t="str">
        <f>'OPER.-NONMAJOR SP. REV(60-61)'!II3:IM3</f>
        <v>NAME</v>
      </c>
      <c r="IJ2" s="1602"/>
      <c r="IK2" s="1602"/>
      <c r="IL2" s="1602"/>
      <c r="IM2" s="1602"/>
      <c r="IN2" s="1602" t="str">
        <f>'OPER.-NONMAJOR SP. REV(60-61)'!IN3:IR3</f>
        <v>NAME</v>
      </c>
      <c r="IO2" s="1602"/>
      <c r="IP2" s="1602"/>
      <c r="IQ2" s="1602"/>
      <c r="IR2" s="1602"/>
      <c r="IS2" s="1602" t="str">
        <f>'OPER.-NONMAJOR SP. REV(60-61)'!IS3:IW3</f>
        <v>NAME</v>
      </c>
      <c r="IT2" s="1602"/>
      <c r="IU2" s="1602"/>
      <c r="IV2" s="1602"/>
      <c r="IW2" s="1602"/>
      <c r="IX2" s="1602" t="str">
        <f>'OPER.-NONMAJOR SP. REV(60-61)'!IX3:JB3</f>
        <v>NAME</v>
      </c>
      <c r="IY2" s="1602"/>
      <c r="IZ2" s="1602"/>
      <c r="JA2" s="1602"/>
      <c r="JB2" s="1602"/>
      <c r="JC2" s="1602" t="str">
        <f>'OPER.-NONMAJOR SP. REV(60-61)'!JC3:JG3</f>
        <v>NAME</v>
      </c>
      <c r="JD2" s="1602"/>
      <c r="JE2" s="1602"/>
      <c r="JF2" s="1602"/>
      <c r="JG2" s="1602"/>
      <c r="JH2" s="1602" t="str">
        <f>'OPER.-NONMAJOR SP. REV(60-61)'!JH3:JL3</f>
        <v>NAME</v>
      </c>
      <c r="JI2" s="1602"/>
      <c r="JJ2" s="1602"/>
      <c r="JK2" s="1602"/>
      <c r="JL2" s="1602"/>
      <c r="JM2" s="1602" t="str">
        <f>'OPER.-NONMAJOR SP. REV(60-61)'!JM3:JQ3</f>
        <v>NAME</v>
      </c>
      <c r="JN2" s="1602"/>
      <c r="JO2" s="1602"/>
      <c r="JP2" s="1602"/>
      <c r="JQ2" s="1602"/>
      <c r="JR2" s="1602" t="str">
        <f>'OPER.-NONMAJOR SP. REV(60-61)'!JR3:JV3</f>
        <v>NAME</v>
      </c>
      <c r="JS2" s="1602"/>
      <c r="JT2" s="1602"/>
      <c r="JU2" s="1602"/>
      <c r="JV2" s="1602"/>
      <c r="JW2" s="1602" t="str">
        <f>'OPER.-NONMAJOR SP. REV(60-61)'!JW3:KA3</f>
        <v>NAME</v>
      </c>
      <c r="JX2" s="1602"/>
      <c r="JY2" s="1602"/>
      <c r="JZ2" s="1602"/>
      <c r="KA2" s="1602"/>
      <c r="KB2" s="1602" t="str">
        <f>'OPER.-NONMAJOR SP. REV(60-61)'!KB3:KF3</f>
        <v>NAME</v>
      </c>
      <c r="KC2" s="1602"/>
      <c r="KD2" s="1602"/>
      <c r="KE2" s="1602"/>
      <c r="KF2" s="1602"/>
      <c r="KG2" s="1602" t="str">
        <f>'OPER.-NONMAJOR SP. REV(60-61)'!KG3:KK3</f>
        <v>NAME</v>
      </c>
      <c r="KH2" s="1602"/>
      <c r="KI2" s="1602"/>
      <c r="KJ2" s="1602"/>
      <c r="KK2" s="1602"/>
      <c r="KL2" s="1602" t="str">
        <f>'OPER.-NONMAJOR SP. REV(60-61)'!KL3:KP3</f>
        <v>NAME</v>
      </c>
      <c r="KM2" s="1602"/>
      <c r="KN2" s="1602"/>
      <c r="KO2" s="1602"/>
      <c r="KP2" s="1602"/>
      <c r="KQ2" s="1602" t="str">
        <f>'OPER.-NONMAJOR SP. REV(60-61)'!KQ3:KU3</f>
        <v>NAME</v>
      </c>
      <c r="KR2" s="1602"/>
      <c r="KS2" s="1602"/>
      <c r="KT2" s="1602"/>
      <c r="KU2" s="1602"/>
      <c r="KV2" s="1602" t="str">
        <f>'OPER.-NONMAJOR SP. REV(60-61)'!KV3:KZ3</f>
        <v>NAME</v>
      </c>
      <c r="KW2" s="1602"/>
      <c r="KX2" s="1602"/>
      <c r="KY2" s="1602"/>
      <c r="KZ2" s="1602"/>
      <c r="LA2" s="8"/>
      <c r="LB2" s="8"/>
      <c r="LC2" s="8"/>
      <c r="LD2" s="8"/>
      <c r="LE2" s="8"/>
    </row>
    <row r="3" spans="1:317" ht="15.75">
      <c r="A3" s="281"/>
      <c r="B3" s="209"/>
      <c r="C3" s="462"/>
      <c r="D3" s="10"/>
      <c r="E3" s="10"/>
      <c r="F3" s="10"/>
      <c r="G3" s="463"/>
      <c r="H3" s="462"/>
      <c r="I3" s="10"/>
      <c r="J3" s="10"/>
      <c r="K3" s="10"/>
      <c r="L3" s="463"/>
      <c r="M3" s="462"/>
      <c r="N3" s="10"/>
      <c r="O3" s="10"/>
      <c r="P3" s="10"/>
      <c r="Q3" s="463"/>
      <c r="R3" s="462"/>
      <c r="S3" s="10"/>
      <c r="T3" s="10"/>
      <c r="U3" s="10"/>
      <c r="V3" s="463"/>
      <c r="W3" s="462"/>
      <c r="X3" s="10"/>
      <c r="Y3" s="10"/>
      <c r="Z3" s="10"/>
      <c r="AA3" s="463"/>
      <c r="AB3" s="462"/>
      <c r="AC3" s="10"/>
      <c r="AD3" s="10"/>
      <c r="AE3" s="10"/>
      <c r="AF3" s="463"/>
      <c r="AG3" s="462"/>
      <c r="AH3" s="10"/>
      <c r="AI3" s="10"/>
      <c r="AJ3" s="10"/>
      <c r="AK3" s="463"/>
      <c r="AL3" s="462"/>
      <c r="AM3" s="10"/>
      <c r="AN3" s="10"/>
      <c r="AO3" s="10"/>
      <c r="AP3" s="463"/>
      <c r="AQ3" s="462"/>
      <c r="AR3" s="10"/>
      <c r="AS3" s="10"/>
      <c r="AT3" s="10"/>
      <c r="AU3" s="463"/>
      <c r="AV3" s="462"/>
      <c r="AW3" s="10"/>
      <c r="AX3" s="10"/>
      <c r="AY3" s="10"/>
      <c r="AZ3" s="463"/>
      <c r="BA3" s="462"/>
      <c r="BB3" s="10"/>
      <c r="BC3" s="10"/>
      <c r="BD3" s="10"/>
      <c r="BE3" s="463"/>
      <c r="BF3" s="462"/>
      <c r="BG3" s="10"/>
      <c r="BH3" s="10"/>
      <c r="BI3" s="10"/>
      <c r="BJ3" s="463"/>
      <c r="BK3" s="462"/>
      <c r="BL3" s="10"/>
      <c r="BM3" s="10"/>
      <c r="BN3" s="10"/>
      <c r="BO3" s="463"/>
      <c r="BP3" s="462"/>
      <c r="BQ3" s="10"/>
      <c r="BR3" s="10"/>
      <c r="BS3" s="10"/>
      <c r="BT3" s="463"/>
      <c r="BU3" s="462"/>
      <c r="BV3" s="10"/>
      <c r="BW3" s="10"/>
      <c r="BX3" s="10"/>
      <c r="BY3" s="463"/>
      <c r="BZ3" s="462"/>
      <c r="CA3" s="10"/>
      <c r="CB3" s="10"/>
      <c r="CC3" s="10"/>
      <c r="CD3" s="463"/>
      <c r="CE3" s="462"/>
      <c r="CF3" s="10"/>
      <c r="CG3" s="10"/>
      <c r="CH3" s="10"/>
      <c r="CI3" s="463"/>
      <c r="CJ3" s="462"/>
      <c r="CK3" s="10"/>
      <c r="CL3" s="10"/>
      <c r="CM3" s="10"/>
      <c r="CN3" s="463"/>
      <c r="CO3" s="462"/>
      <c r="CP3" s="10"/>
      <c r="CQ3" s="10"/>
      <c r="CR3" s="10"/>
      <c r="CS3" s="463"/>
      <c r="CT3" s="462"/>
      <c r="CU3" s="10"/>
      <c r="CV3" s="10"/>
      <c r="CW3" s="10"/>
      <c r="CX3" s="463"/>
      <c r="CY3" s="462"/>
      <c r="CZ3" s="10"/>
      <c r="DA3" s="10"/>
      <c r="DB3" s="10"/>
      <c r="DC3" s="463"/>
      <c r="DD3" s="462"/>
      <c r="DE3" s="10"/>
      <c r="DF3" s="10"/>
      <c r="DG3" s="10"/>
      <c r="DH3" s="463"/>
      <c r="DI3" s="462"/>
      <c r="DJ3" s="10"/>
      <c r="DK3" s="10"/>
      <c r="DL3" s="10"/>
      <c r="DM3" s="463"/>
      <c r="DN3" s="462"/>
      <c r="DO3" s="10"/>
      <c r="DP3" s="10"/>
      <c r="DQ3" s="10"/>
      <c r="DR3" s="463"/>
      <c r="DS3" s="462"/>
      <c r="DT3" s="10"/>
      <c r="DU3" s="10"/>
      <c r="DV3" s="10"/>
      <c r="DW3" s="463"/>
      <c r="DX3" s="462"/>
      <c r="DY3" s="10"/>
      <c r="DZ3" s="10"/>
      <c r="EA3" s="10"/>
      <c r="EB3" s="463"/>
      <c r="EC3" s="462"/>
      <c r="ED3" s="10"/>
      <c r="EE3" s="10"/>
      <c r="EF3" s="10"/>
      <c r="EG3" s="463"/>
      <c r="EH3" s="462"/>
      <c r="EI3" s="10"/>
      <c r="EJ3" s="10"/>
      <c r="EK3" s="10"/>
      <c r="EL3" s="463"/>
      <c r="EM3" s="462"/>
      <c r="EN3" s="10"/>
      <c r="EO3" s="10"/>
      <c r="EP3" s="10"/>
      <c r="EQ3" s="463"/>
      <c r="ER3" s="462"/>
      <c r="ES3" s="10"/>
      <c r="ET3" s="10"/>
      <c r="EU3" s="10"/>
      <c r="EV3" s="463"/>
      <c r="EW3" s="462"/>
      <c r="EX3" s="10"/>
      <c r="EY3" s="10"/>
      <c r="EZ3" s="10"/>
      <c r="FA3" s="463"/>
      <c r="FB3" s="462"/>
      <c r="FC3" s="10"/>
      <c r="FD3" s="10"/>
      <c r="FE3" s="10"/>
      <c r="FF3" s="463"/>
      <c r="FG3" s="462"/>
      <c r="FH3" s="10"/>
      <c r="FI3" s="10"/>
      <c r="FJ3" s="10"/>
      <c r="FK3" s="463"/>
      <c r="FL3" s="462"/>
      <c r="FM3" s="10"/>
      <c r="FN3" s="10"/>
      <c r="FO3" s="10"/>
      <c r="FP3" s="463"/>
      <c r="FQ3" s="462"/>
      <c r="FR3" s="10"/>
      <c r="FS3" s="10"/>
      <c r="FT3" s="10"/>
      <c r="FU3" s="463"/>
      <c r="FV3" s="462"/>
      <c r="FW3" s="10"/>
      <c r="FX3" s="10"/>
      <c r="FY3" s="10"/>
      <c r="FZ3" s="463"/>
      <c r="GA3" s="462"/>
      <c r="GB3" s="10"/>
      <c r="GC3" s="10"/>
      <c r="GD3" s="10"/>
      <c r="GE3" s="463"/>
      <c r="GF3" s="462"/>
      <c r="GG3" s="10"/>
      <c r="GH3" s="10"/>
      <c r="GI3" s="10"/>
      <c r="GJ3" s="463"/>
      <c r="GK3" s="462"/>
      <c r="GL3" s="10"/>
      <c r="GM3" s="10"/>
      <c r="GN3" s="10"/>
      <c r="GO3" s="463"/>
      <c r="GP3" s="462"/>
      <c r="GQ3" s="10"/>
      <c r="GR3" s="10"/>
      <c r="GS3" s="10"/>
      <c r="GT3" s="463"/>
      <c r="GU3" s="462"/>
      <c r="GV3" s="10"/>
      <c r="GW3" s="10"/>
      <c r="GX3" s="10"/>
      <c r="GY3" s="463"/>
      <c r="GZ3" s="462"/>
      <c r="HA3" s="10"/>
      <c r="HB3" s="10"/>
      <c r="HC3" s="10"/>
      <c r="HD3" s="463"/>
      <c r="HE3" s="462"/>
      <c r="HF3" s="10"/>
      <c r="HG3" s="10"/>
      <c r="HH3" s="10"/>
      <c r="HI3" s="463"/>
      <c r="HJ3" s="462"/>
      <c r="HK3" s="10"/>
      <c r="HL3" s="10"/>
      <c r="HM3" s="10"/>
      <c r="HN3" s="463"/>
      <c r="HO3" s="462"/>
      <c r="HP3" s="10"/>
      <c r="HQ3" s="10"/>
      <c r="HR3" s="10"/>
      <c r="HS3" s="463"/>
      <c r="HT3" s="462"/>
      <c r="HU3" s="10"/>
      <c r="HV3" s="10"/>
      <c r="HW3" s="10"/>
      <c r="HX3" s="463"/>
      <c r="HY3" s="462"/>
      <c r="HZ3" s="10"/>
      <c r="IA3" s="10"/>
      <c r="IB3" s="10"/>
      <c r="IC3" s="463"/>
      <c r="ID3" s="462"/>
      <c r="IE3" s="10"/>
      <c r="IF3" s="10"/>
      <c r="IG3" s="10"/>
      <c r="IH3" s="463"/>
      <c r="II3" s="462"/>
      <c r="IJ3" s="10"/>
      <c r="IK3" s="10"/>
      <c r="IL3" s="10"/>
      <c r="IM3" s="463"/>
      <c r="IN3" s="462"/>
      <c r="IO3" s="10"/>
      <c r="IP3" s="10"/>
      <c r="IQ3" s="10"/>
      <c r="IR3" s="463"/>
      <c r="IS3" s="462"/>
      <c r="IT3" s="10"/>
      <c r="IU3" s="10"/>
      <c r="IV3" s="10"/>
      <c r="IW3" s="463"/>
      <c r="IX3" s="462"/>
      <c r="IY3" s="10"/>
      <c r="IZ3" s="10"/>
      <c r="JA3" s="10"/>
      <c r="JB3" s="463"/>
      <c r="JC3" s="462"/>
      <c r="JD3" s="10"/>
      <c r="JE3" s="10"/>
      <c r="JF3" s="10"/>
      <c r="JG3" s="463"/>
      <c r="JH3" s="462"/>
      <c r="JI3" s="10"/>
      <c r="JJ3" s="10"/>
      <c r="JK3" s="10"/>
      <c r="JL3" s="463"/>
      <c r="JM3" s="462"/>
      <c r="JN3" s="10"/>
      <c r="JO3" s="10"/>
      <c r="JP3" s="10"/>
      <c r="JQ3" s="463"/>
      <c r="JR3" s="462"/>
      <c r="JS3" s="10"/>
      <c r="JT3" s="10"/>
      <c r="JU3" s="10"/>
      <c r="JV3" s="463"/>
      <c r="JW3" s="462"/>
      <c r="JX3" s="10"/>
      <c r="JY3" s="10"/>
      <c r="JZ3" s="10"/>
      <c r="KA3" s="463"/>
      <c r="KB3" s="462"/>
      <c r="KC3" s="10"/>
      <c r="KD3" s="10"/>
      <c r="KE3" s="10"/>
      <c r="KF3" s="463"/>
      <c r="KG3" s="462"/>
      <c r="KH3" s="10"/>
      <c r="KI3" s="10"/>
      <c r="KJ3" s="10"/>
      <c r="KK3" s="463"/>
      <c r="KL3" s="462"/>
      <c r="KM3" s="10"/>
      <c r="KN3" s="10"/>
      <c r="KO3" s="10"/>
      <c r="KP3" s="463"/>
      <c r="KQ3" s="462"/>
      <c r="KR3" s="10"/>
      <c r="KS3" s="10"/>
      <c r="KT3" s="10"/>
      <c r="KU3" s="463"/>
      <c r="KV3" s="462"/>
      <c r="KW3" s="10"/>
      <c r="KX3" s="10"/>
      <c r="KY3" s="10"/>
      <c r="KZ3" s="463"/>
      <c r="LA3" s="462"/>
      <c r="LB3" s="10"/>
      <c r="LC3" s="10"/>
      <c r="LD3" s="10"/>
      <c r="LE3" s="463"/>
    </row>
    <row r="4" spans="1:317" ht="16.5" thickBot="1">
      <c r="A4" s="215"/>
      <c r="B4" s="215"/>
      <c r="C4" s="1353" t="s">
        <v>720</v>
      </c>
      <c r="D4" s="1353"/>
      <c r="E4" s="1353"/>
      <c r="F4" s="9"/>
      <c r="G4" s="9"/>
      <c r="H4" s="1353" t="s">
        <v>720</v>
      </c>
      <c r="I4" s="1353"/>
      <c r="J4" s="1353"/>
      <c r="K4" s="9"/>
      <c r="L4" s="9"/>
      <c r="M4" s="1353" t="s">
        <v>720</v>
      </c>
      <c r="N4" s="1353"/>
      <c r="O4" s="1353"/>
      <c r="P4" s="9"/>
      <c r="Q4" s="9"/>
      <c r="R4" s="1353" t="s">
        <v>720</v>
      </c>
      <c r="S4" s="1353"/>
      <c r="T4" s="1353"/>
      <c r="U4" s="9"/>
      <c r="V4" s="9"/>
      <c r="W4" s="1353" t="s">
        <v>720</v>
      </c>
      <c r="X4" s="1353"/>
      <c r="Y4" s="1353"/>
      <c r="Z4" s="9"/>
      <c r="AA4" s="9"/>
      <c r="AB4" s="1353" t="s">
        <v>720</v>
      </c>
      <c r="AC4" s="1353"/>
      <c r="AD4" s="1353"/>
      <c r="AE4" s="9"/>
      <c r="AF4" s="9"/>
      <c r="AG4" s="1353" t="s">
        <v>720</v>
      </c>
      <c r="AH4" s="1353"/>
      <c r="AI4" s="1353"/>
      <c r="AJ4" s="9"/>
      <c r="AK4" s="9"/>
      <c r="AL4" s="1353" t="s">
        <v>720</v>
      </c>
      <c r="AM4" s="1353"/>
      <c r="AN4" s="1353"/>
      <c r="AO4" s="9"/>
      <c r="AP4" s="9"/>
      <c r="AQ4" s="1353" t="s">
        <v>720</v>
      </c>
      <c r="AR4" s="1353"/>
      <c r="AS4" s="1353"/>
      <c r="AT4" s="9"/>
      <c r="AU4" s="9"/>
      <c r="AV4" s="1353" t="s">
        <v>720</v>
      </c>
      <c r="AW4" s="1353"/>
      <c r="AX4" s="1353"/>
      <c r="AY4" s="9"/>
      <c r="AZ4" s="9"/>
      <c r="BA4" s="1353" t="s">
        <v>720</v>
      </c>
      <c r="BB4" s="1353"/>
      <c r="BC4" s="1353"/>
      <c r="BD4" s="9"/>
      <c r="BE4" s="9"/>
      <c r="BF4" s="1353" t="s">
        <v>720</v>
      </c>
      <c r="BG4" s="1353"/>
      <c r="BH4" s="1353"/>
      <c r="BI4" s="9"/>
      <c r="BJ4" s="9"/>
      <c r="BK4" s="1353" t="s">
        <v>720</v>
      </c>
      <c r="BL4" s="1353"/>
      <c r="BM4" s="1353"/>
      <c r="BN4" s="9"/>
      <c r="BO4" s="9"/>
      <c r="BP4" s="1353" t="s">
        <v>720</v>
      </c>
      <c r="BQ4" s="1353"/>
      <c r="BR4" s="1353"/>
      <c r="BS4" s="9"/>
      <c r="BT4" s="9"/>
      <c r="BU4" s="1353" t="s">
        <v>720</v>
      </c>
      <c r="BV4" s="1353"/>
      <c r="BW4" s="1353"/>
      <c r="BX4" s="9"/>
      <c r="BY4" s="9"/>
      <c r="BZ4" s="1353" t="s">
        <v>720</v>
      </c>
      <c r="CA4" s="1353"/>
      <c r="CB4" s="1353"/>
      <c r="CC4" s="9"/>
      <c r="CD4" s="9"/>
      <c r="CE4" s="1353" t="s">
        <v>720</v>
      </c>
      <c r="CF4" s="1353"/>
      <c r="CG4" s="1353"/>
      <c r="CH4" s="9"/>
      <c r="CI4" s="9"/>
      <c r="CJ4" s="1353" t="s">
        <v>720</v>
      </c>
      <c r="CK4" s="1353"/>
      <c r="CL4" s="1353"/>
      <c r="CM4" s="9"/>
      <c r="CN4" s="9"/>
      <c r="CO4" s="1353" t="s">
        <v>720</v>
      </c>
      <c r="CP4" s="1353"/>
      <c r="CQ4" s="1353"/>
      <c r="CR4" s="9"/>
      <c r="CS4" s="9"/>
      <c r="CT4" s="1353" t="s">
        <v>720</v>
      </c>
      <c r="CU4" s="1353"/>
      <c r="CV4" s="1353"/>
      <c r="CW4" s="9"/>
      <c r="CX4" s="9"/>
      <c r="CY4" s="1353" t="s">
        <v>720</v>
      </c>
      <c r="CZ4" s="1353"/>
      <c r="DA4" s="1353"/>
      <c r="DB4" s="9"/>
      <c r="DC4" s="9"/>
      <c r="DD4" s="1353" t="s">
        <v>720</v>
      </c>
      <c r="DE4" s="1353"/>
      <c r="DF4" s="1353"/>
      <c r="DG4" s="9"/>
      <c r="DH4" s="9"/>
      <c r="DI4" s="1353" t="s">
        <v>720</v>
      </c>
      <c r="DJ4" s="1353"/>
      <c r="DK4" s="1353"/>
      <c r="DL4" s="9"/>
      <c r="DM4" s="9"/>
      <c r="DN4" s="1353" t="s">
        <v>720</v>
      </c>
      <c r="DO4" s="1353"/>
      <c r="DP4" s="1353"/>
      <c r="DQ4" s="9"/>
      <c r="DR4" s="9"/>
      <c r="DS4" s="1353" t="s">
        <v>720</v>
      </c>
      <c r="DT4" s="1353"/>
      <c r="DU4" s="1353"/>
      <c r="DV4" s="9"/>
      <c r="DW4" s="9"/>
      <c r="DX4" s="1353" t="s">
        <v>720</v>
      </c>
      <c r="DY4" s="1353"/>
      <c r="DZ4" s="1353"/>
      <c r="EA4" s="9"/>
      <c r="EB4" s="9"/>
      <c r="EC4" s="1353" t="s">
        <v>720</v>
      </c>
      <c r="ED4" s="1353"/>
      <c r="EE4" s="1353"/>
      <c r="EF4" s="9"/>
      <c r="EG4" s="9"/>
      <c r="EH4" s="1353" t="s">
        <v>720</v>
      </c>
      <c r="EI4" s="1353"/>
      <c r="EJ4" s="1353"/>
      <c r="EK4" s="9"/>
      <c r="EL4" s="9"/>
      <c r="EM4" s="1353" t="s">
        <v>720</v>
      </c>
      <c r="EN4" s="1353"/>
      <c r="EO4" s="1353"/>
      <c r="EP4" s="9"/>
      <c r="EQ4" s="9"/>
      <c r="ER4" s="1353" t="s">
        <v>720</v>
      </c>
      <c r="ES4" s="1353"/>
      <c r="ET4" s="1353"/>
      <c r="EU4" s="9"/>
      <c r="EV4" s="9"/>
      <c r="EW4" s="1353" t="s">
        <v>720</v>
      </c>
      <c r="EX4" s="1353"/>
      <c r="EY4" s="1353"/>
      <c r="EZ4" s="9"/>
      <c r="FA4" s="9"/>
      <c r="FB4" s="1353" t="s">
        <v>720</v>
      </c>
      <c r="FC4" s="1353"/>
      <c r="FD4" s="1353"/>
      <c r="FE4" s="9"/>
      <c r="FF4" s="9"/>
      <c r="FG4" s="1353" t="s">
        <v>720</v>
      </c>
      <c r="FH4" s="1353"/>
      <c r="FI4" s="1353"/>
      <c r="FJ4" s="9"/>
      <c r="FK4" s="9"/>
      <c r="FL4" s="1353" t="s">
        <v>720</v>
      </c>
      <c r="FM4" s="1353"/>
      <c r="FN4" s="1353"/>
      <c r="FO4" s="9"/>
      <c r="FP4" s="9"/>
      <c r="FQ4" s="1353" t="s">
        <v>720</v>
      </c>
      <c r="FR4" s="1353"/>
      <c r="FS4" s="1353"/>
      <c r="FT4" s="9"/>
      <c r="FU4" s="9"/>
      <c r="FV4" s="1353" t="s">
        <v>720</v>
      </c>
      <c r="FW4" s="1353"/>
      <c r="FX4" s="1353"/>
      <c r="FY4" s="9"/>
      <c r="FZ4" s="9"/>
      <c r="GA4" s="1353" t="s">
        <v>720</v>
      </c>
      <c r="GB4" s="1353"/>
      <c r="GC4" s="1353"/>
      <c r="GD4" s="9"/>
      <c r="GE4" s="9"/>
      <c r="GF4" s="1353" t="s">
        <v>720</v>
      </c>
      <c r="GG4" s="1353"/>
      <c r="GH4" s="1353"/>
      <c r="GI4" s="9"/>
      <c r="GJ4" s="9"/>
      <c r="GK4" s="1353" t="s">
        <v>720</v>
      </c>
      <c r="GL4" s="1353"/>
      <c r="GM4" s="1353"/>
      <c r="GN4" s="9"/>
      <c r="GO4" s="9"/>
      <c r="GP4" s="1353" t="s">
        <v>720</v>
      </c>
      <c r="GQ4" s="1353"/>
      <c r="GR4" s="1353"/>
      <c r="GS4" s="9"/>
      <c r="GT4" s="9"/>
      <c r="GU4" s="1353" t="s">
        <v>720</v>
      </c>
      <c r="GV4" s="1353"/>
      <c r="GW4" s="1353"/>
      <c r="GX4" s="9"/>
      <c r="GY4" s="9"/>
      <c r="GZ4" s="1353" t="s">
        <v>720</v>
      </c>
      <c r="HA4" s="1353"/>
      <c r="HB4" s="1353"/>
      <c r="HC4" s="9"/>
      <c r="HD4" s="9"/>
      <c r="HE4" s="1353" t="s">
        <v>720</v>
      </c>
      <c r="HF4" s="1353"/>
      <c r="HG4" s="1353"/>
      <c r="HH4" s="9"/>
      <c r="HI4" s="9"/>
      <c r="HJ4" s="1353" t="s">
        <v>720</v>
      </c>
      <c r="HK4" s="1353"/>
      <c r="HL4" s="1353"/>
      <c r="HM4" s="9"/>
      <c r="HN4" s="9"/>
      <c r="HO4" s="1353" t="s">
        <v>720</v>
      </c>
      <c r="HP4" s="1353"/>
      <c r="HQ4" s="1353"/>
      <c r="HR4" s="9"/>
      <c r="HS4" s="9"/>
      <c r="HT4" s="1353" t="s">
        <v>720</v>
      </c>
      <c r="HU4" s="1353"/>
      <c r="HV4" s="1353"/>
      <c r="HW4" s="9"/>
      <c r="HX4" s="9"/>
      <c r="HY4" s="1353" t="s">
        <v>720</v>
      </c>
      <c r="HZ4" s="1353"/>
      <c r="IA4" s="1353"/>
      <c r="IB4" s="9"/>
      <c r="IC4" s="9"/>
      <c r="ID4" s="1353" t="s">
        <v>720</v>
      </c>
      <c r="IE4" s="1353"/>
      <c r="IF4" s="1353"/>
      <c r="IG4" s="9"/>
      <c r="IH4" s="9"/>
      <c r="II4" s="1353" t="s">
        <v>720</v>
      </c>
      <c r="IJ4" s="1353"/>
      <c r="IK4" s="1353"/>
      <c r="IL4" s="9"/>
      <c r="IM4" s="9"/>
      <c r="IN4" s="1353" t="s">
        <v>720</v>
      </c>
      <c r="IO4" s="1353"/>
      <c r="IP4" s="1353"/>
      <c r="IQ4" s="9"/>
      <c r="IR4" s="9"/>
      <c r="IS4" s="1353" t="s">
        <v>720</v>
      </c>
      <c r="IT4" s="1353"/>
      <c r="IU4" s="1353"/>
      <c r="IV4" s="9"/>
      <c r="IW4" s="9"/>
      <c r="IX4" s="1353" t="s">
        <v>720</v>
      </c>
      <c r="IY4" s="1353"/>
      <c r="IZ4" s="1353"/>
      <c r="JA4" s="9"/>
      <c r="JB4" s="9"/>
      <c r="JC4" s="1353" t="s">
        <v>720</v>
      </c>
      <c r="JD4" s="1353"/>
      <c r="JE4" s="1353"/>
      <c r="JF4" s="9"/>
      <c r="JG4" s="9"/>
      <c r="JH4" s="1353" t="s">
        <v>720</v>
      </c>
      <c r="JI4" s="1353"/>
      <c r="JJ4" s="1353"/>
      <c r="JK4" s="9"/>
      <c r="JL4" s="9"/>
      <c r="JM4" s="1353" t="s">
        <v>720</v>
      </c>
      <c r="JN4" s="1353"/>
      <c r="JO4" s="1353"/>
      <c r="JP4" s="9"/>
      <c r="JQ4" s="9"/>
      <c r="JR4" s="1353" t="s">
        <v>720</v>
      </c>
      <c r="JS4" s="1353"/>
      <c r="JT4" s="1353"/>
      <c r="JU4" s="9"/>
      <c r="JV4" s="9"/>
      <c r="JW4" s="1353" t="s">
        <v>720</v>
      </c>
      <c r="JX4" s="1353"/>
      <c r="JY4" s="1353"/>
      <c r="JZ4" s="9"/>
      <c r="KA4" s="9"/>
      <c r="KB4" s="1353" t="s">
        <v>720</v>
      </c>
      <c r="KC4" s="1353"/>
      <c r="KD4" s="1353"/>
      <c r="KE4" s="9"/>
      <c r="KF4" s="9"/>
      <c r="KG4" s="1353" t="s">
        <v>720</v>
      </c>
      <c r="KH4" s="1353"/>
      <c r="KI4" s="1353"/>
      <c r="KJ4" s="9"/>
      <c r="KK4" s="9"/>
      <c r="KL4" s="1353" t="s">
        <v>720</v>
      </c>
      <c r="KM4" s="1353"/>
      <c r="KN4" s="1353"/>
      <c r="KO4" s="9"/>
      <c r="KP4" s="9"/>
      <c r="KQ4" s="1353" t="s">
        <v>720</v>
      </c>
      <c r="KR4" s="1353"/>
      <c r="KS4" s="1353"/>
      <c r="KT4" s="9"/>
      <c r="KU4" s="9"/>
      <c r="KV4" s="1353" t="s">
        <v>720</v>
      </c>
      <c r="KW4" s="1353"/>
      <c r="KX4" s="1353"/>
      <c r="KY4" s="9"/>
      <c r="KZ4" s="9"/>
      <c r="LA4" s="1353" t="s">
        <v>720</v>
      </c>
      <c r="LB4" s="1353"/>
      <c r="LC4" s="1353"/>
      <c r="LD4" s="9"/>
      <c r="LE4" s="9"/>
    </row>
    <row r="5" spans="1:317" customFormat="1" ht="15.75">
      <c r="A5" s="6"/>
      <c r="B5" s="6"/>
      <c r="C5" s="194"/>
      <c r="D5" s="194"/>
      <c r="E5" s="199" t="s">
        <v>727</v>
      </c>
      <c r="F5" s="9"/>
      <c r="G5" s="9" t="s">
        <v>727</v>
      </c>
      <c r="H5" s="194"/>
      <c r="I5" s="194"/>
      <c r="J5" s="199" t="s">
        <v>727</v>
      </c>
      <c r="K5" s="9"/>
      <c r="L5" s="9" t="s">
        <v>727</v>
      </c>
      <c r="M5" s="194"/>
      <c r="N5" s="194"/>
      <c r="O5" s="199" t="s">
        <v>727</v>
      </c>
      <c r="P5" s="9"/>
      <c r="Q5" s="9" t="s">
        <v>727</v>
      </c>
      <c r="R5" s="194"/>
      <c r="S5" s="194"/>
      <c r="T5" s="199" t="s">
        <v>727</v>
      </c>
      <c r="U5" s="9"/>
      <c r="V5" s="9" t="s">
        <v>727</v>
      </c>
      <c r="W5" s="194"/>
      <c r="X5" s="194"/>
      <c r="Y5" s="199" t="s">
        <v>727</v>
      </c>
      <c r="Z5" s="9"/>
      <c r="AA5" s="9" t="s">
        <v>727</v>
      </c>
      <c r="AB5" s="194"/>
      <c r="AC5" s="194"/>
      <c r="AD5" s="199" t="s">
        <v>727</v>
      </c>
      <c r="AE5" s="9"/>
      <c r="AF5" s="9" t="s">
        <v>727</v>
      </c>
      <c r="AG5" s="194"/>
      <c r="AH5" s="194"/>
      <c r="AI5" s="199" t="s">
        <v>727</v>
      </c>
      <c r="AJ5" s="9"/>
      <c r="AK5" s="9" t="s">
        <v>727</v>
      </c>
      <c r="AL5" s="194"/>
      <c r="AM5" s="194"/>
      <c r="AN5" s="199" t="s">
        <v>727</v>
      </c>
      <c r="AO5" s="9"/>
      <c r="AP5" s="9" t="s">
        <v>727</v>
      </c>
      <c r="AQ5" s="194"/>
      <c r="AR5" s="194"/>
      <c r="AS5" s="199" t="s">
        <v>727</v>
      </c>
      <c r="AT5" s="9"/>
      <c r="AU5" s="9" t="s">
        <v>727</v>
      </c>
      <c r="AV5" s="194"/>
      <c r="AW5" s="194"/>
      <c r="AX5" s="199" t="s">
        <v>727</v>
      </c>
      <c r="AY5" s="9"/>
      <c r="AZ5" s="9" t="s">
        <v>727</v>
      </c>
      <c r="BA5" s="194"/>
      <c r="BB5" s="194"/>
      <c r="BC5" s="199" t="s">
        <v>727</v>
      </c>
      <c r="BD5" s="9"/>
      <c r="BE5" s="9" t="s">
        <v>727</v>
      </c>
      <c r="BF5" s="194"/>
      <c r="BG5" s="194"/>
      <c r="BH5" s="199" t="s">
        <v>727</v>
      </c>
      <c r="BI5" s="9"/>
      <c r="BJ5" s="9" t="s">
        <v>727</v>
      </c>
      <c r="BK5" s="194"/>
      <c r="BL5" s="194"/>
      <c r="BM5" s="199" t="s">
        <v>727</v>
      </c>
      <c r="BN5" s="9"/>
      <c r="BO5" s="9" t="s">
        <v>727</v>
      </c>
      <c r="BP5" s="194"/>
      <c r="BQ5" s="194"/>
      <c r="BR5" s="199" t="s">
        <v>727</v>
      </c>
      <c r="BS5" s="9"/>
      <c r="BT5" s="9" t="s">
        <v>727</v>
      </c>
      <c r="BU5" s="194"/>
      <c r="BV5" s="194"/>
      <c r="BW5" s="199" t="s">
        <v>727</v>
      </c>
      <c r="BX5" s="9"/>
      <c r="BY5" s="9" t="s">
        <v>727</v>
      </c>
      <c r="BZ5" s="194"/>
      <c r="CA5" s="194"/>
      <c r="CB5" s="199" t="s">
        <v>727</v>
      </c>
      <c r="CC5" s="9"/>
      <c r="CD5" s="9" t="s">
        <v>727</v>
      </c>
      <c r="CE5" s="194"/>
      <c r="CF5" s="194"/>
      <c r="CG5" s="199" t="s">
        <v>727</v>
      </c>
      <c r="CH5" s="9"/>
      <c r="CI5" s="9" t="s">
        <v>727</v>
      </c>
      <c r="CJ5" s="194"/>
      <c r="CK5" s="194"/>
      <c r="CL5" s="199" t="s">
        <v>727</v>
      </c>
      <c r="CM5" s="9"/>
      <c r="CN5" s="9" t="s">
        <v>727</v>
      </c>
      <c r="CO5" s="194"/>
      <c r="CP5" s="194"/>
      <c r="CQ5" s="199" t="s">
        <v>727</v>
      </c>
      <c r="CR5" s="9"/>
      <c r="CS5" s="9" t="s">
        <v>727</v>
      </c>
      <c r="CT5" s="194"/>
      <c r="CU5" s="194"/>
      <c r="CV5" s="199" t="s">
        <v>727</v>
      </c>
      <c r="CW5" s="9"/>
      <c r="CX5" s="9" t="s">
        <v>727</v>
      </c>
      <c r="CY5" s="194"/>
      <c r="CZ5" s="194"/>
      <c r="DA5" s="199" t="s">
        <v>727</v>
      </c>
      <c r="DB5" s="9"/>
      <c r="DC5" s="9" t="s">
        <v>727</v>
      </c>
      <c r="DD5" s="194"/>
      <c r="DE5" s="194"/>
      <c r="DF5" s="199" t="s">
        <v>727</v>
      </c>
      <c r="DG5" s="9"/>
      <c r="DH5" s="9" t="s">
        <v>727</v>
      </c>
      <c r="DI5" s="194"/>
      <c r="DJ5" s="194"/>
      <c r="DK5" s="199" t="s">
        <v>727</v>
      </c>
      <c r="DL5" s="9"/>
      <c r="DM5" s="9" t="s">
        <v>727</v>
      </c>
      <c r="DN5" s="194"/>
      <c r="DO5" s="194"/>
      <c r="DP5" s="199" t="s">
        <v>727</v>
      </c>
      <c r="DQ5" s="9"/>
      <c r="DR5" s="9" t="s">
        <v>727</v>
      </c>
      <c r="DS5" s="194"/>
      <c r="DT5" s="194"/>
      <c r="DU5" s="199" t="s">
        <v>727</v>
      </c>
      <c r="DV5" s="9"/>
      <c r="DW5" s="9" t="s">
        <v>727</v>
      </c>
      <c r="DX5" s="194"/>
      <c r="DY5" s="194"/>
      <c r="DZ5" s="199" t="s">
        <v>727</v>
      </c>
      <c r="EA5" s="9"/>
      <c r="EB5" s="9" t="s">
        <v>727</v>
      </c>
      <c r="EC5" s="194"/>
      <c r="ED5" s="194"/>
      <c r="EE5" s="199" t="s">
        <v>727</v>
      </c>
      <c r="EF5" s="9"/>
      <c r="EG5" s="9" t="s">
        <v>727</v>
      </c>
      <c r="EH5" s="194"/>
      <c r="EI5" s="194"/>
      <c r="EJ5" s="199" t="s">
        <v>727</v>
      </c>
      <c r="EK5" s="9"/>
      <c r="EL5" s="9" t="s">
        <v>727</v>
      </c>
      <c r="EM5" s="194"/>
      <c r="EN5" s="194"/>
      <c r="EO5" s="199" t="s">
        <v>727</v>
      </c>
      <c r="EP5" s="9"/>
      <c r="EQ5" s="9" t="s">
        <v>727</v>
      </c>
      <c r="ER5" s="194"/>
      <c r="ES5" s="194"/>
      <c r="ET5" s="199" t="s">
        <v>727</v>
      </c>
      <c r="EU5" s="9"/>
      <c r="EV5" s="9" t="s">
        <v>727</v>
      </c>
      <c r="EW5" s="194"/>
      <c r="EX5" s="194"/>
      <c r="EY5" s="199" t="s">
        <v>727</v>
      </c>
      <c r="EZ5" s="9"/>
      <c r="FA5" s="9" t="s">
        <v>727</v>
      </c>
      <c r="FB5" s="194"/>
      <c r="FC5" s="194"/>
      <c r="FD5" s="199" t="s">
        <v>727</v>
      </c>
      <c r="FE5" s="9"/>
      <c r="FF5" s="9" t="s">
        <v>727</v>
      </c>
      <c r="FG5" s="194"/>
      <c r="FH5" s="194"/>
      <c r="FI5" s="199" t="s">
        <v>727</v>
      </c>
      <c r="FJ5" s="9"/>
      <c r="FK5" s="9" t="s">
        <v>727</v>
      </c>
      <c r="FL5" s="194"/>
      <c r="FM5" s="194"/>
      <c r="FN5" s="199" t="s">
        <v>727</v>
      </c>
      <c r="FO5" s="9"/>
      <c r="FP5" s="9" t="s">
        <v>727</v>
      </c>
      <c r="FQ5" s="194"/>
      <c r="FR5" s="194"/>
      <c r="FS5" s="199" t="s">
        <v>727</v>
      </c>
      <c r="FT5" s="9"/>
      <c r="FU5" s="9" t="s">
        <v>727</v>
      </c>
      <c r="FV5" s="194"/>
      <c r="FW5" s="194"/>
      <c r="FX5" s="199" t="s">
        <v>727</v>
      </c>
      <c r="FY5" s="9"/>
      <c r="FZ5" s="9" t="s">
        <v>727</v>
      </c>
      <c r="GA5" s="194"/>
      <c r="GB5" s="194"/>
      <c r="GC5" s="199" t="s">
        <v>727</v>
      </c>
      <c r="GD5" s="9"/>
      <c r="GE5" s="9" t="s">
        <v>727</v>
      </c>
      <c r="GF5" s="194"/>
      <c r="GG5" s="194"/>
      <c r="GH5" s="199" t="s">
        <v>727</v>
      </c>
      <c r="GI5" s="9"/>
      <c r="GJ5" s="9" t="s">
        <v>727</v>
      </c>
      <c r="GK5" s="194"/>
      <c r="GL5" s="194"/>
      <c r="GM5" s="199" t="s">
        <v>727</v>
      </c>
      <c r="GN5" s="9"/>
      <c r="GO5" s="9" t="s">
        <v>727</v>
      </c>
      <c r="GP5" s="194"/>
      <c r="GQ5" s="194"/>
      <c r="GR5" s="199" t="s">
        <v>727</v>
      </c>
      <c r="GS5" s="9"/>
      <c r="GT5" s="9" t="s">
        <v>727</v>
      </c>
      <c r="GU5" s="194"/>
      <c r="GV5" s="194"/>
      <c r="GW5" s="199" t="s">
        <v>727</v>
      </c>
      <c r="GX5" s="9"/>
      <c r="GY5" s="9" t="s">
        <v>727</v>
      </c>
      <c r="GZ5" s="194"/>
      <c r="HA5" s="194"/>
      <c r="HB5" s="199" t="s">
        <v>727</v>
      </c>
      <c r="HC5" s="9"/>
      <c r="HD5" s="9" t="s">
        <v>727</v>
      </c>
      <c r="HE5" s="194"/>
      <c r="HF5" s="194"/>
      <c r="HG5" s="199" t="s">
        <v>727</v>
      </c>
      <c r="HH5" s="9"/>
      <c r="HI5" s="9" t="s">
        <v>727</v>
      </c>
      <c r="HJ5" s="194"/>
      <c r="HK5" s="194"/>
      <c r="HL5" s="199" t="s">
        <v>727</v>
      </c>
      <c r="HM5" s="9"/>
      <c r="HN5" s="9" t="s">
        <v>727</v>
      </c>
      <c r="HO5" s="194"/>
      <c r="HP5" s="194"/>
      <c r="HQ5" s="199" t="s">
        <v>727</v>
      </c>
      <c r="HR5" s="9"/>
      <c r="HS5" s="9" t="s">
        <v>727</v>
      </c>
      <c r="HT5" s="194"/>
      <c r="HU5" s="194"/>
      <c r="HV5" s="199" t="s">
        <v>727</v>
      </c>
      <c r="HW5" s="9"/>
      <c r="HX5" s="9" t="s">
        <v>727</v>
      </c>
      <c r="HY5" s="194"/>
      <c r="HZ5" s="194"/>
      <c r="IA5" s="199" t="s">
        <v>727</v>
      </c>
      <c r="IB5" s="9"/>
      <c r="IC5" s="9" t="s">
        <v>727</v>
      </c>
      <c r="ID5" s="194"/>
      <c r="IE5" s="194"/>
      <c r="IF5" s="199" t="s">
        <v>727</v>
      </c>
      <c r="IG5" s="9"/>
      <c r="IH5" s="9" t="s">
        <v>727</v>
      </c>
      <c r="II5" s="194"/>
      <c r="IJ5" s="194"/>
      <c r="IK5" s="199" t="s">
        <v>727</v>
      </c>
      <c r="IL5" s="9"/>
      <c r="IM5" s="9" t="s">
        <v>727</v>
      </c>
      <c r="IN5" s="194"/>
      <c r="IO5" s="194"/>
      <c r="IP5" s="199" t="s">
        <v>727</v>
      </c>
      <c r="IQ5" s="9"/>
      <c r="IR5" s="9" t="s">
        <v>727</v>
      </c>
      <c r="IS5" s="194"/>
      <c r="IT5" s="194"/>
      <c r="IU5" s="199" t="s">
        <v>727</v>
      </c>
      <c r="IV5" s="9"/>
      <c r="IW5" s="9" t="s">
        <v>727</v>
      </c>
      <c r="IX5" s="194"/>
      <c r="IY5" s="194"/>
      <c r="IZ5" s="199" t="s">
        <v>727</v>
      </c>
      <c r="JA5" s="9"/>
      <c r="JB5" s="9" t="s">
        <v>727</v>
      </c>
      <c r="JC5" s="194"/>
      <c r="JD5" s="194"/>
      <c r="JE5" s="199" t="s">
        <v>727</v>
      </c>
      <c r="JF5" s="9"/>
      <c r="JG5" s="9" t="s">
        <v>727</v>
      </c>
      <c r="JH5" s="194"/>
      <c r="JI5" s="194"/>
      <c r="JJ5" s="199" t="s">
        <v>727</v>
      </c>
      <c r="JK5" s="9"/>
      <c r="JL5" s="9" t="s">
        <v>727</v>
      </c>
      <c r="JM5" s="194"/>
      <c r="JN5" s="194"/>
      <c r="JO5" s="199" t="s">
        <v>727</v>
      </c>
      <c r="JP5" s="9"/>
      <c r="JQ5" s="9" t="s">
        <v>727</v>
      </c>
      <c r="JR5" s="194"/>
      <c r="JS5" s="194"/>
      <c r="JT5" s="199" t="s">
        <v>727</v>
      </c>
      <c r="JU5" s="9"/>
      <c r="JV5" s="9" t="s">
        <v>727</v>
      </c>
      <c r="JW5" s="194"/>
      <c r="JX5" s="194"/>
      <c r="JY5" s="199" t="s">
        <v>727</v>
      </c>
      <c r="JZ5" s="9"/>
      <c r="KA5" s="9" t="s">
        <v>727</v>
      </c>
      <c r="KB5" s="194"/>
      <c r="KC5" s="194"/>
      <c r="KD5" s="199" t="s">
        <v>727</v>
      </c>
      <c r="KE5" s="9"/>
      <c r="KF5" s="9" t="s">
        <v>727</v>
      </c>
      <c r="KG5" s="194"/>
      <c r="KH5" s="194"/>
      <c r="KI5" s="199" t="s">
        <v>727</v>
      </c>
      <c r="KJ5" s="9"/>
      <c r="KK5" s="9" t="s">
        <v>727</v>
      </c>
      <c r="KL5" s="194"/>
      <c r="KM5" s="194"/>
      <c r="KN5" s="199" t="s">
        <v>727</v>
      </c>
      <c r="KO5" s="9"/>
      <c r="KP5" s="9" t="s">
        <v>727</v>
      </c>
      <c r="KQ5" s="194"/>
      <c r="KR5" s="194"/>
      <c r="KS5" s="199" t="s">
        <v>727</v>
      </c>
      <c r="KT5" s="9"/>
      <c r="KU5" s="9" t="s">
        <v>727</v>
      </c>
      <c r="KV5" s="194"/>
      <c r="KW5" s="194"/>
      <c r="KX5" s="199" t="s">
        <v>727</v>
      </c>
      <c r="KY5" s="9"/>
      <c r="KZ5" s="9" t="s">
        <v>727</v>
      </c>
      <c r="LA5" s="194"/>
      <c r="LB5" s="194"/>
      <c r="LC5" s="199" t="s">
        <v>727</v>
      </c>
      <c r="LD5" s="9"/>
      <c r="LE5" s="9" t="s">
        <v>727</v>
      </c>
    </row>
    <row r="6" spans="1:317" customFormat="1" ht="15.75">
      <c r="A6" s="9" t="s">
        <v>735</v>
      </c>
      <c r="B6" s="9"/>
      <c r="C6" s="9"/>
      <c r="D6" s="9"/>
      <c r="E6" s="9" t="s">
        <v>3212</v>
      </c>
      <c r="F6" s="9" t="s">
        <v>725</v>
      </c>
      <c r="G6" s="9" t="s">
        <v>3211</v>
      </c>
      <c r="H6" s="9"/>
      <c r="I6" s="9"/>
      <c r="J6" s="9" t="s">
        <v>3212</v>
      </c>
      <c r="K6" s="9" t="s">
        <v>725</v>
      </c>
      <c r="L6" s="9" t="s">
        <v>3211</v>
      </c>
      <c r="M6" s="9"/>
      <c r="N6" s="9"/>
      <c r="O6" s="9" t="s">
        <v>3212</v>
      </c>
      <c r="P6" s="9" t="s">
        <v>725</v>
      </c>
      <c r="Q6" s="9" t="s">
        <v>3211</v>
      </c>
      <c r="R6" s="9"/>
      <c r="S6" s="9"/>
      <c r="T6" s="9" t="s">
        <v>3212</v>
      </c>
      <c r="U6" s="9" t="s">
        <v>725</v>
      </c>
      <c r="V6" s="9" t="s">
        <v>3211</v>
      </c>
      <c r="W6" s="9"/>
      <c r="X6" s="9"/>
      <c r="Y6" s="9" t="s">
        <v>3212</v>
      </c>
      <c r="Z6" s="9" t="s">
        <v>725</v>
      </c>
      <c r="AA6" s="9" t="s">
        <v>3211</v>
      </c>
      <c r="AB6" s="9"/>
      <c r="AC6" s="9"/>
      <c r="AD6" s="9" t="s">
        <v>3212</v>
      </c>
      <c r="AE6" s="9" t="s">
        <v>725</v>
      </c>
      <c r="AF6" s="9" t="s">
        <v>3211</v>
      </c>
      <c r="AG6" s="9"/>
      <c r="AH6" s="9"/>
      <c r="AI6" s="9" t="s">
        <v>3212</v>
      </c>
      <c r="AJ6" s="9" t="s">
        <v>725</v>
      </c>
      <c r="AK6" s="9" t="s">
        <v>3211</v>
      </c>
      <c r="AL6" s="9"/>
      <c r="AM6" s="9"/>
      <c r="AN6" s="9" t="s">
        <v>3212</v>
      </c>
      <c r="AO6" s="9" t="s">
        <v>725</v>
      </c>
      <c r="AP6" s="9" t="s">
        <v>3211</v>
      </c>
      <c r="AQ6" s="9"/>
      <c r="AR6" s="9"/>
      <c r="AS6" s="9" t="s">
        <v>3212</v>
      </c>
      <c r="AT6" s="9" t="s">
        <v>725</v>
      </c>
      <c r="AU6" s="9" t="s">
        <v>3211</v>
      </c>
      <c r="AV6" s="9"/>
      <c r="AW6" s="9"/>
      <c r="AX6" s="9" t="s">
        <v>3212</v>
      </c>
      <c r="AY6" s="9" t="s">
        <v>725</v>
      </c>
      <c r="AZ6" s="9" t="s">
        <v>3211</v>
      </c>
      <c r="BA6" s="9"/>
      <c r="BB6" s="9"/>
      <c r="BC6" s="9" t="s">
        <v>3212</v>
      </c>
      <c r="BD6" s="9" t="s">
        <v>725</v>
      </c>
      <c r="BE6" s="9" t="s">
        <v>3211</v>
      </c>
      <c r="BF6" s="9"/>
      <c r="BG6" s="9"/>
      <c r="BH6" s="9" t="s">
        <v>3212</v>
      </c>
      <c r="BI6" s="9" t="s">
        <v>725</v>
      </c>
      <c r="BJ6" s="9" t="s">
        <v>3211</v>
      </c>
      <c r="BK6" s="9"/>
      <c r="BL6" s="9"/>
      <c r="BM6" s="9" t="s">
        <v>3212</v>
      </c>
      <c r="BN6" s="9" t="s">
        <v>725</v>
      </c>
      <c r="BO6" s="9" t="s">
        <v>3211</v>
      </c>
      <c r="BP6" s="9"/>
      <c r="BQ6" s="9"/>
      <c r="BR6" s="9" t="s">
        <v>3212</v>
      </c>
      <c r="BS6" s="9" t="s">
        <v>725</v>
      </c>
      <c r="BT6" s="9" t="s">
        <v>3211</v>
      </c>
      <c r="BU6" s="9"/>
      <c r="BV6" s="9"/>
      <c r="BW6" s="9" t="s">
        <v>3212</v>
      </c>
      <c r="BX6" s="9" t="s">
        <v>725</v>
      </c>
      <c r="BY6" s="9" t="s">
        <v>3211</v>
      </c>
      <c r="BZ6" s="9"/>
      <c r="CA6" s="9"/>
      <c r="CB6" s="9" t="s">
        <v>3212</v>
      </c>
      <c r="CC6" s="9" t="s">
        <v>725</v>
      </c>
      <c r="CD6" s="9" t="s">
        <v>3211</v>
      </c>
      <c r="CE6" s="9"/>
      <c r="CF6" s="9"/>
      <c r="CG6" s="9" t="s">
        <v>3212</v>
      </c>
      <c r="CH6" s="9" t="s">
        <v>725</v>
      </c>
      <c r="CI6" s="9" t="s">
        <v>3211</v>
      </c>
      <c r="CJ6" s="9"/>
      <c r="CK6" s="9"/>
      <c r="CL6" s="9" t="s">
        <v>3212</v>
      </c>
      <c r="CM6" s="9" t="s">
        <v>725</v>
      </c>
      <c r="CN6" s="9" t="s">
        <v>3211</v>
      </c>
      <c r="CO6" s="9"/>
      <c r="CP6" s="9"/>
      <c r="CQ6" s="9" t="s">
        <v>3212</v>
      </c>
      <c r="CR6" s="9" t="s">
        <v>725</v>
      </c>
      <c r="CS6" s="9" t="s">
        <v>3211</v>
      </c>
      <c r="CT6" s="9"/>
      <c r="CU6" s="9"/>
      <c r="CV6" s="9" t="s">
        <v>3212</v>
      </c>
      <c r="CW6" s="9" t="s">
        <v>725</v>
      </c>
      <c r="CX6" s="9" t="s">
        <v>3211</v>
      </c>
      <c r="CY6" s="9"/>
      <c r="CZ6" s="9"/>
      <c r="DA6" s="9" t="s">
        <v>3212</v>
      </c>
      <c r="DB6" s="9" t="s">
        <v>725</v>
      </c>
      <c r="DC6" s="9" t="s">
        <v>3211</v>
      </c>
      <c r="DD6" s="9"/>
      <c r="DE6" s="9"/>
      <c r="DF6" s="9" t="s">
        <v>3212</v>
      </c>
      <c r="DG6" s="9" t="s">
        <v>725</v>
      </c>
      <c r="DH6" s="9" t="s">
        <v>3211</v>
      </c>
      <c r="DI6" s="9"/>
      <c r="DJ6" s="9"/>
      <c r="DK6" s="9" t="s">
        <v>3212</v>
      </c>
      <c r="DL6" s="9" t="s">
        <v>725</v>
      </c>
      <c r="DM6" s="9" t="s">
        <v>3211</v>
      </c>
      <c r="DN6" s="9"/>
      <c r="DO6" s="9"/>
      <c r="DP6" s="9" t="s">
        <v>3212</v>
      </c>
      <c r="DQ6" s="9" t="s">
        <v>725</v>
      </c>
      <c r="DR6" s="9" t="s">
        <v>3211</v>
      </c>
      <c r="DS6" s="9"/>
      <c r="DT6" s="9"/>
      <c r="DU6" s="9" t="s">
        <v>3212</v>
      </c>
      <c r="DV6" s="9" t="s">
        <v>725</v>
      </c>
      <c r="DW6" s="9" t="s">
        <v>3211</v>
      </c>
      <c r="DX6" s="9"/>
      <c r="DY6" s="9"/>
      <c r="DZ6" s="9" t="s">
        <v>3212</v>
      </c>
      <c r="EA6" s="9" t="s">
        <v>725</v>
      </c>
      <c r="EB6" s="9" t="s">
        <v>3211</v>
      </c>
      <c r="EC6" s="9"/>
      <c r="ED6" s="9"/>
      <c r="EE6" s="9" t="s">
        <v>3212</v>
      </c>
      <c r="EF6" s="9" t="s">
        <v>725</v>
      </c>
      <c r="EG6" s="9" t="s">
        <v>3211</v>
      </c>
      <c r="EH6" s="9"/>
      <c r="EI6" s="9"/>
      <c r="EJ6" s="9" t="s">
        <v>3212</v>
      </c>
      <c r="EK6" s="9" t="s">
        <v>725</v>
      </c>
      <c r="EL6" s="9" t="s">
        <v>3211</v>
      </c>
      <c r="EM6" s="9"/>
      <c r="EN6" s="9"/>
      <c r="EO6" s="9" t="s">
        <v>3212</v>
      </c>
      <c r="EP6" s="9" t="s">
        <v>725</v>
      </c>
      <c r="EQ6" s="9" t="s">
        <v>3211</v>
      </c>
      <c r="ER6" s="9"/>
      <c r="ES6" s="9"/>
      <c r="ET6" s="9" t="s">
        <v>3212</v>
      </c>
      <c r="EU6" s="9" t="s">
        <v>725</v>
      </c>
      <c r="EV6" s="9" t="s">
        <v>3211</v>
      </c>
      <c r="EW6" s="9"/>
      <c r="EX6" s="9"/>
      <c r="EY6" s="9" t="s">
        <v>3212</v>
      </c>
      <c r="EZ6" s="9" t="s">
        <v>725</v>
      </c>
      <c r="FA6" s="9" t="s">
        <v>3211</v>
      </c>
      <c r="FB6" s="9"/>
      <c r="FC6" s="9"/>
      <c r="FD6" s="9" t="s">
        <v>3212</v>
      </c>
      <c r="FE6" s="9" t="s">
        <v>725</v>
      </c>
      <c r="FF6" s="9" t="s">
        <v>3211</v>
      </c>
      <c r="FG6" s="9"/>
      <c r="FH6" s="9"/>
      <c r="FI6" s="9" t="s">
        <v>3212</v>
      </c>
      <c r="FJ6" s="9" t="s">
        <v>725</v>
      </c>
      <c r="FK6" s="9" t="s">
        <v>3211</v>
      </c>
      <c r="FL6" s="9"/>
      <c r="FM6" s="9"/>
      <c r="FN6" s="9" t="s">
        <v>3212</v>
      </c>
      <c r="FO6" s="9" t="s">
        <v>725</v>
      </c>
      <c r="FP6" s="9" t="s">
        <v>3211</v>
      </c>
      <c r="FQ6" s="9"/>
      <c r="FR6" s="9"/>
      <c r="FS6" s="9" t="s">
        <v>3212</v>
      </c>
      <c r="FT6" s="9" t="s">
        <v>725</v>
      </c>
      <c r="FU6" s="9" t="s">
        <v>3211</v>
      </c>
      <c r="FV6" s="9"/>
      <c r="FW6" s="9"/>
      <c r="FX6" s="9" t="s">
        <v>3212</v>
      </c>
      <c r="FY6" s="9" t="s">
        <v>725</v>
      </c>
      <c r="FZ6" s="9" t="s">
        <v>3211</v>
      </c>
      <c r="GA6" s="9"/>
      <c r="GB6" s="9"/>
      <c r="GC6" s="9" t="s">
        <v>3212</v>
      </c>
      <c r="GD6" s="9" t="s">
        <v>725</v>
      </c>
      <c r="GE6" s="9" t="s">
        <v>3211</v>
      </c>
      <c r="GF6" s="9"/>
      <c r="GG6" s="9"/>
      <c r="GH6" s="9" t="s">
        <v>3212</v>
      </c>
      <c r="GI6" s="9" t="s">
        <v>725</v>
      </c>
      <c r="GJ6" s="9" t="s">
        <v>3211</v>
      </c>
      <c r="GK6" s="9"/>
      <c r="GL6" s="9"/>
      <c r="GM6" s="9" t="s">
        <v>3212</v>
      </c>
      <c r="GN6" s="9" t="s">
        <v>725</v>
      </c>
      <c r="GO6" s="9" t="s">
        <v>3211</v>
      </c>
      <c r="GP6" s="9"/>
      <c r="GQ6" s="9"/>
      <c r="GR6" s="9" t="s">
        <v>3212</v>
      </c>
      <c r="GS6" s="9" t="s">
        <v>725</v>
      </c>
      <c r="GT6" s="9" t="s">
        <v>3211</v>
      </c>
      <c r="GU6" s="9"/>
      <c r="GV6" s="9"/>
      <c r="GW6" s="9" t="s">
        <v>3212</v>
      </c>
      <c r="GX6" s="9" t="s">
        <v>725</v>
      </c>
      <c r="GY6" s="9" t="s">
        <v>3211</v>
      </c>
      <c r="GZ6" s="9"/>
      <c r="HA6" s="9"/>
      <c r="HB6" s="9" t="s">
        <v>3212</v>
      </c>
      <c r="HC6" s="9" t="s">
        <v>725</v>
      </c>
      <c r="HD6" s="9" t="s">
        <v>3211</v>
      </c>
      <c r="HE6" s="9"/>
      <c r="HF6" s="9"/>
      <c r="HG6" s="9" t="s">
        <v>3212</v>
      </c>
      <c r="HH6" s="9" t="s">
        <v>725</v>
      </c>
      <c r="HI6" s="9" t="s">
        <v>3211</v>
      </c>
      <c r="HJ6" s="9"/>
      <c r="HK6" s="9"/>
      <c r="HL6" s="9" t="s">
        <v>3212</v>
      </c>
      <c r="HM6" s="9" t="s">
        <v>725</v>
      </c>
      <c r="HN6" s="9" t="s">
        <v>3211</v>
      </c>
      <c r="HO6" s="9"/>
      <c r="HP6" s="9"/>
      <c r="HQ6" s="9" t="s">
        <v>3212</v>
      </c>
      <c r="HR6" s="9" t="s">
        <v>725</v>
      </c>
      <c r="HS6" s="9" t="s">
        <v>3211</v>
      </c>
      <c r="HT6" s="9"/>
      <c r="HU6" s="9"/>
      <c r="HV6" s="9" t="s">
        <v>3212</v>
      </c>
      <c r="HW6" s="9" t="s">
        <v>725</v>
      </c>
      <c r="HX6" s="9" t="s">
        <v>3211</v>
      </c>
      <c r="HY6" s="9"/>
      <c r="HZ6" s="9"/>
      <c r="IA6" s="9" t="s">
        <v>3212</v>
      </c>
      <c r="IB6" s="9" t="s">
        <v>725</v>
      </c>
      <c r="IC6" s="9" t="s">
        <v>3211</v>
      </c>
      <c r="ID6" s="9"/>
      <c r="IE6" s="9"/>
      <c r="IF6" s="9" t="s">
        <v>3212</v>
      </c>
      <c r="IG6" s="9" t="s">
        <v>725</v>
      </c>
      <c r="IH6" s="9" t="s">
        <v>3211</v>
      </c>
      <c r="II6" s="9"/>
      <c r="IJ6" s="9"/>
      <c r="IK6" s="9" t="s">
        <v>3212</v>
      </c>
      <c r="IL6" s="9" t="s">
        <v>725</v>
      </c>
      <c r="IM6" s="9" t="s">
        <v>3211</v>
      </c>
      <c r="IN6" s="9"/>
      <c r="IO6" s="9"/>
      <c r="IP6" s="9" t="s">
        <v>3212</v>
      </c>
      <c r="IQ6" s="9" t="s">
        <v>725</v>
      </c>
      <c r="IR6" s="9" t="s">
        <v>3211</v>
      </c>
      <c r="IS6" s="9"/>
      <c r="IT6" s="9"/>
      <c r="IU6" s="9" t="s">
        <v>3212</v>
      </c>
      <c r="IV6" s="9" t="s">
        <v>725</v>
      </c>
      <c r="IW6" s="9" t="s">
        <v>3211</v>
      </c>
      <c r="IX6" s="9"/>
      <c r="IY6" s="9"/>
      <c r="IZ6" s="9" t="s">
        <v>3212</v>
      </c>
      <c r="JA6" s="9" t="s">
        <v>725</v>
      </c>
      <c r="JB6" s="9" t="s">
        <v>3211</v>
      </c>
      <c r="JC6" s="9"/>
      <c r="JD6" s="9"/>
      <c r="JE6" s="9" t="s">
        <v>3212</v>
      </c>
      <c r="JF6" s="9" t="s">
        <v>725</v>
      </c>
      <c r="JG6" s="9" t="s">
        <v>3211</v>
      </c>
      <c r="JH6" s="9"/>
      <c r="JI6" s="9"/>
      <c r="JJ6" s="9" t="s">
        <v>3212</v>
      </c>
      <c r="JK6" s="9" t="s">
        <v>725</v>
      </c>
      <c r="JL6" s="9" t="s">
        <v>3211</v>
      </c>
      <c r="JM6" s="9"/>
      <c r="JN6" s="9"/>
      <c r="JO6" s="9" t="s">
        <v>3212</v>
      </c>
      <c r="JP6" s="9" t="s">
        <v>725</v>
      </c>
      <c r="JQ6" s="9" t="s">
        <v>3211</v>
      </c>
      <c r="JR6" s="9"/>
      <c r="JS6" s="9"/>
      <c r="JT6" s="9" t="s">
        <v>3212</v>
      </c>
      <c r="JU6" s="9" t="s">
        <v>725</v>
      </c>
      <c r="JV6" s="9" t="s">
        <v>3211</v>
      </c>
      <c r="JW6" s="9"/>
      <c r="JX6" s="9"/>
      <c r="JY6" s="9" t="s">
        <v>3212</v>
      </c>
      <c r="JZ6" s="9" t="s">
        <v>725</v>
      </c>
      <c r="KA6" s="9" t="s">
        <v>3211</v>
      </c>
      <c r="KB6" s="9"/>
      <c r="KC6" s="9"/>
      <c r="KD6" s="9" t="s">
        <v>3212</v>
      </c>
      <c r="KE6" s="9" t="s">
        <v>725</v>
      </c>
      <c r="KF6" s="9" t="s">
        <v>3211</v>
      </c>
      <c r="KG6" s="9"/>
      <c r="KH6" s="9"/>
      <c r="KI6" s="9" t="s">
        <v>3212</v>
      </c>
      <c r="KJ6" s="9" t="s">
        <v>725</v>
      </c>
      <c r="KK6" s="9" t="s">
        <v>3211</v>
      </c>
      <c r="KL6" s="9"/>
      <c r="KM6" s="9"/>
      <c r="KN6" s="9" t="s">
        <v>3212</v>
      </c>
      <c r="KO6" s="9" t="s">
        <v>725</v>
      </c>
      <c r="KP6" s="9" t="s">
        <v>3211</v>
      </c>
      <c r="KQ6" s="9"/>
      <c r="KR6" s="9"/>
      <c r="KS6" s="9" t="s">
        <v>3212</v>
      </c>
      <c r="KT6" s="9" t="s">
        <v>725</v>
      </c>
      <c r="KU6" s="9" t="s">
        <v>3211</v>
      </c>
      <c r="KV6" s="9"/>
      <c r="KW6" s="9"/>
      <c r="KX6" s="9" t="s">
        <v>3212</v>
      </c>
      <c r="KY6" s="9" t="s">
        <v>725</v>
      </c>
      <c r="KZ6" s="9" t="s">
        <v>3211</v>
      </c>
      <c r="LA6" s="9"/>
      <c r="LB6" s="9"/>
      <c r="LC6" s="9" t="s">
        <v>3212</v>
      </c>
      <c r="LD6" s="9" t="s">
        <v>725</v>
      </c>
      <c r="LE6" s="9" t="s">
        <v>3211</v>
      </c>
    </row>
    <row r="7" spans="1:317" customFormat="1" ht="16.5" thickBot="1">
      <c r="A7" s="449" t="s">
        <v>736</v>
      </c>
      <c r="B7" s="449" t="s">
        <v>737</v>
      </c>
      <c r="C7" s="449" t="s">
        <v>721</v>
      </c>
      <c r="D7" s="449" t="s">
        <v>722</v>
      </c>
      <c r="E7" s="449" t="s">
        <v>722</v>
      </c>
      <c r="F7" s="449" t="s">
        <v>726</v>
      </c>
      <c r="G7" s="449" t="s">
        <v>725</v>
      </c>
      <c r="H7" s="449" t="s">
        <v>721</v>
      </c>
      <c r="I7" s="449" t="s">
        <v>722</v>
      </c>
      <c r="J7" s="449" t="s">
        <v>722</v>
      </c>
      <c r="K7" s="449" t="s">
        <v>726</v>
      </c>
      <c r="L7" s="449" t="s">
        <v>725</v>
      </c>
      <c r="M7" s="449" t="s">
        <v>721</v>
      </c>
      <c r="N7" s="449" t="s">
        <v>722</v>
      </c>
      <c r="O7" s="449" t="s">
        <v>722</v>
      </c>
      <c r="P7" s="449" t="s">
        <v>726</v>
      </c>
      <c r="Q7" s="449" t="s">
        <v>725</v>
      </c>
      <c r="R7" s="449" t="s">
        <v>721</v>
      </c>
      <c r="S7" s="449" t="s">
        <v>722</v>
      </c>
      <c r="T7" s="449" t="s">
        <v>722</v>
      </c>
      <c r="U7" s="449" t="s">
        <v>726</v>
      </c>
      <c r="V7" s="449" t="s">
        <v>725</v>
      </c>
      <c r="W7" s="449" t="s">
        <v>721</v>
      </c>
      <c r="X7" s="449" t="s">
        <v>722</v>
      </c>
      <c r="Y7" s="449" t="s">
        <v>722</v>
      </c>
      <c r="Z7" s="449" t="s">
        <v>726</v>
      </c>
      <c r="AA7" s="449" t="s">
        <v>725</v>
      </c>
      <c r="AB7" s="449" t="s">
        <v>721</v>
      </c>
      <c r="AC7" s="449" t="s">
        <v>722</v>
      </c>
      <c r="AD7" s="449" t="s">
        <v>722</v>
      </c>
      <c r="AE7" s="449" t="s">
        <v>726</v>
      </c>
      <c r="AF7" s="449" t="s">
        <v>725</v>
      </c>
      <c r="AG7" s="449" t="s">
        <v>721</v>
      </c>
      <c r="AH7" s="449" t="s">
        <v>722</v>
      </c>
      <c r="AI7" s="449" t="s">
        <v>722</v>
      </c>
      <c r="AJ7" s="449" t="s">
        <v>726</v>
      </c>
      <c r="AK7" s="449" t="s">
        <v>725</v>
      </c>
      <c r="AL7" s="449" t="s">
        <v>721</v>
      </c>
      <c r="AM7" s="449" t="s">
        <v>722</v>
      </c>
      <c r="AN7" s="449" t="s">
        <v>722</v>
      </c>
      <c r="AO7" s="449" t="s">
        <v>726</v>
      </c>
      <c r="AP7" s="449" t="s">
        <v>725</v>
      </c>
      <c r="AQ7" s="449" t="s">
        <v>721</v>
      </c>
      <c r="AR7" s="449" t="s">
        <v>722</v>
      </c>
      <c r="AS7" s="449" t="s">
        <v>722</v>
      </c>
      <c r="AT7" s="449" t="s">
        <v>726</v>
      </c>
      <c r="AU7" s="449" t="s">
        <v>725</v>
      </c>
      <c r="AV7" s="449" t="s">
        <v>721</v>
      </c>
      <c r="AW7" s="449" t="s">
        <v>722</v>
      </c>
      <c r="AX7" s="449" t="s">
        <v>722</v>
      </c>
      <c r="AY7" s="449" t="s">
        <v>726</v>
      </c>
      <c r="AZ7" s="449" t="s">
        <v>725</v>
      </c>
      <c r="BA7" s="449" t="s">
        <v>721</v>
      </c>
      <c r="BB7" s="449" t="s">
        <v>722</v>
      </c>
      <c r="BC7" s="449" t="s">
        <v>722</v>
      </c>
      <c r="BD7" s="449" t="s">
        <v>726</v>
      </c>
      <c r="BE7" s="449" t="s">
        <v>725</v>
      </c>
      <c r="BF7" s="449" t="s">
        <v>721</v>
      </c>
      <c r="BG7" s="449" t="s">
        <v>722</v>
      </c>
      <c r="BH7" s="449" t="s">
        <v>722</v>
      </c>
      <c r="BI7" s="449" t="s">
        <v>726</v>
      </c>
      <c r="BJ7" s="449" t="s">
        <v>725</v>
      </c>
      <c r="BK7" s="449" t="s">
        <v>721</v>
      </c>
      <c r="BL7" s="449" t="s">
        <v>722</v>
      </c>
      <c r="BM7" s="449" t="s">
        <v>722</v>
      </c>
      <c r="BN7" s="449" t="s">
        <v>726</v>
      </c>
      <c r="BO7" s="449" t="s">
        <v>725</v>
      </c>
      <c r="BP7" s="449" t="s">
        <v>721</v>
      </c>
      <c r="BQ7" s="449" t="s">
        <v>722</v>
      </c>
      <c r="BR7" s="449" t="s">
        <v>722</v>
      </c>
      <c r="BS7" s="449" t="s">
        <v>726</v>
      </c>
      <c r="BT7" s="449" t="s">
        <v>725</v>
      </c>
      <c r="BU7" s="449" t="s">
        <v>721</v>
      </c>
      <c r="BV7" s="449" t="s">
        <v>722</v>
      </c>
      <c r="BW7" s="449" t="s">
        <v>722</v>
      </c>
      <c r="BX7" s="449" t="s">
        <v>726</v>
      </c>
      <c r="BY7" s="449" t="s">
        <v>725</v>
      </c>
      <c r="BZ7" s="449" t="s">
        <v>721</v>
      </c>
      <c r="CA7" s="449" t="s">
        <v>722</v>
      </c>
      <c r="CB7" s="449" t="s">
        <v>722</v>
      </c>
      <c r="CC7" s="449" t="s">
        <v>726</v>
      </c>
      <c r="CD7" s="449" t="s">
        <v>725</v>
      </c>
      <c r="CE7" s="449" t="s">
        <v>721</v>
      </c>
      <c r="CF7" s="449" t="s">
        <v>722</v>
      </c>
      <c r="CG7" s="449" t="s">
        <v>722</v>
      </c>
      <c r="CH7" s="449" t="s">
        <v>726</v>
      </c>
      <c r="CI7" s="449" t="s">
        <v>725</v>
      </c>
      <c r="CJ7" s="449" t="s">
        <v>721</v>
      </c>
      <c r="CK7" s="449" t="s">
        <v>722</v>
      </c>
      <c r="CL7" s="449" t="s">
        <v>722</v>
      </c>
      <c r="CM7" s="449" t="s">
        <v>726</v>
      </c>
      <c r="CN7" s="449" t="s">
        <v>725</v>
      </c>
      <c r="CO7" s="449" t="s">
        <v>721</v>
      </c>
      <c r="CP7" s="449" t="s">
        <v>722</v>
      </c>
      <c r="CQ7" s="449" t="s">
        <v>722</v>
      </c>
      <c r="CR7" s="449" t="s">
        <v>726</v>
      </c>
      <c r="CS7" s="449" t="s">
        <v>725</v>
      </c>
      <c r="CT7" s="449" t="s">
        <v>721</v>
      </c>
      <c r="CU7" s="449" t="s">
        <v>722</v>
      </c>
      <c r="CV7" s="449" t="s">
        <v>722</v>
      </c>
      <c r="CW7" s="449" t="s">
        <v>726</v>
      </c>
      <c r="CX7" s="449" t="s">
        <v>725</v>
      </c>
      <c r="CY7" s="449" t="s">
        <v>721</v>
      </c>
      <c r="CZ7" s="449" t="s">
        <v>722</v>
      </c>
      <c r="DA7" s="449" t="s">
        <v>722</v>
      </c>
      <c r="DB7" s="449" t="s">
        <v>726</v>
      </c>
      <c r="DC7" s="449" t="s">
        <v>725</v>
      </c>
      <c r="DD7" s="449" t="s">
        <v>721</v>
      </c>
      <c r="DE7" s="449" t="s">
        <v>722</v>
      </c>
      <c r="DF7" s="449" t="s">
        <v>722</v>
      </c>
      <c r="DG7" s="449" t="s">
        <v>726</v>
      </c>
      <c r="DH7" s="449" t="s">
        <v>725</v>
      </c>
      <c r="DI7" s="449" t="s">
        <v>721</v>
      </c>
      <c r="DJ7" s="449" t="s">
        <v>722</v>
      </c>
      <c r="DK7" s="449" t="s">
        <v>722</v>
      </c>
      <c r="DL7" s="449" t="s">
        <v>726</v>
      </c>
      <c r="DM7" s="449" t="s">
        <v>725</v>
      </c>
      <c r="DN7" s="449" t="s">
        <v>721</v>
      </c>
      <c r="DO7" s="449" t="s">
        <v>722</v>
      </c>
      <c r="DP7" s="449" t="s">
        <v>722</v>
      </c>
      <c r="DQ7" s="449" t="s">
        <v>726</v>
      </c>
      <c r="DR7" s="449" t="s">
        <v>725</v>
      </c>
      <c r="DS7" s="449" t="s">
        <v>721</v>
      </c>
      <c r="DT7" s="449" t="s">
        <v>722</v>
      </c>
      <c r="DU7" s="449" t="s">
        <v>722</v>
      </c>
      <c r="DV7" s="449" t="s">
        <v>726</v>
      </c>
      <c r="DW7" s="449" t="s">
        <v>725</v>
      </c>
      <c r="DX7" s="449" t="s">
        <v>721</v>
      </c>
      <c r="DY7" s="449" t="s">
        <v>722</v>
      </c>
      <c r="DZ7" s="449" t="s">
        <v>722</v>
      </c>
      <c r="EA7" s="449" t="s">
        <v>726</v>
      </c>
      <c r="EB7" s="449" t="s">
        <v>725</v>
      </c>
      <c r="EC7" s="449" t="s">
        <v>721</v>
      </c>
      <c r="ED7" s="449" t="s">
        <v>722</v>
      </c>
      <c r="EE7" s="449" t="s">
        <v>722</v>
      </c>
      <c r="EF7" s="449" t="s">
        <v>726</v>
      </c>
      <c r="EG7" s="449" t="s">
        <v>725</v>
      </c>
      <c r="EH7" s="449" t="s">
        <v>721</v>
      </c>
      <c r="EI7" s="449" t="s">
        <v>722</v>
      </c>
      <c r="EJ7" s="449" t="s">
        <v>722</v>
      </c>
      <c r="EK7" s="449" t="s">
        <v>726</v>
      </c>
      <c r="EL7" s="449" t="s">
        <v>725</v>
      </c>
      <c r="EM7" s="449" t="s">
        <v>721</v>
      </c>
      <c r="EN7" s="449" t="s">
        <v>722</v>
      </c>
      <c r="EO7" s="449" t="s">
        <v>722</v>
      </c>
      <c r="EP7" s="449" t="s">
        <v>726</v>
      </c>
      <c r="EQ7" s="449" t="s">
        <v>725</v>
      </c>
      <c r="ER7" s="449" t="s">
        <v>721</v>
      </c>
      <c r="ES7" s="449" t="s">
        <v>722</v>
      </c>
      <c r="ET7" s="449" t="s">
        <v>722</v>
      </c>
      <c r="EU7" s="449" t="s">
        <v>726</v>
      </c>
      <c r="EV7" s="449" t="s">
        <v>725</v>
      </c>
      <c r="EW7" s="449" t="s">
        <v>721</v>
      </c>
      <c r="EX7" s="449" t="s">
        <v>722</v>
      </c>
      <c r="EY7" s="449" t="s">
        <v>722</v>
      </c>
      <c r="EZ7" s="449" t="s">
        <v>726</v>
      </c>
      <c r="FA7" s="449" t="s">
        <v>725</v>
      </c>
      <c r="FB7" s="449" t="s">
        <v>721</v>
      </c>
      <c r="FC7" s="449" t="s">
        <v>722</v>
      </c>
      <c r="FD7" s="449" t="s">
        <v>722</v>
      </c>
      <c r="FE7" s="449" t="s">
        <v>726</v>
      </c>
      <c r="FF7" s="449" t="s">
        <v>725</v>
      </c>
      <c r="FG7" s="449" t="s">
        <v>721</v>
      </c>
      <c r="FH7" s="449" t="s">
        <v>722</v>
      </c>
      <c r="FI7" s="449" t="s">
        <v>722</v>
      </c>
      <c r="FJ7" s="449" t="s">
        <v>726</v>
      </c>
      <c r="FK7" s="449" t="s">
        <v>725</v>
      </c>
      <c r="FL7" s="449" t="s">
        <v>721</v>
      </c>
      <c r="FM7" s="449" t="s">
        <v>722</v>
      </c>
      <c r="FN7" s="449" t="s">
        <v>722</v>
      </c>
      <c r="FO7" s="449" t="s">
        <v>726</v>
      </c>
      <c r="FP7" s="449" t="s">
        <v>725</v>
      </c>
      <c r="FQ7" s="449" t="s">
        <v>721</v>
      </c>
      <c r="FR7" s="449" t="s">
        <v>722</v>
      </c>
      <c r="FS7" s="449" t="s">
        <v>722</v>
      </c>
      <c r="FT7" s="449" t="s">
        <v>726</v>
      </c>
      <c r="FU7" s="449" t="s">
        <v>725</v>
      </c>
      <c r="FV7" s="449" t="s">
        <v>721</v>
      </c>
      <c r="FW7" s="449" t="s">
        <v>722</v>
      </c>
      <c r="FX7" s="449" t="s">
        <v>722</v>
      </c>
      <c r="FY7" s="449" t="s">
        <v>726</v>
      </c>
      <c r="FZ7" s="449" t="s">
        <v>725</v>
      </c>
      <c r="GA7" s="449" t="s">
        <v>721</v>
      </c>
      <c r="GB7" s="449" t="s">
        <v>722</v>
      </c>
      <c r="GC7" s="449" t="s">
        <v>722</v>
      </c>
      <c r="GD7" s="449" t="s">
        <v>726</v>
      </c>
      <c r="GE7" s="449" t="s">
        <v>725</v>
      </c>
      <c r="GF7" s="449" t="s">
        <v>721</v>
      </c>
      <c r="GG7" s="449" t="s">
        <v>722</v>
      </c>
      <c r="GH7" s="449" t="s">
        <v>722</v>
      </c>
      <c r="GI7" s="449" t="s">
        <v>726</v>
      </c>
      <c r="GJ7" s="449" t="s">
        <v>725</v>
      </c>
      <c r="GK7" s="449" t="s">
        <v>721</v>
      </c>
      <c r="GL7" s="449" t="s">
        <v>722</v>
      </c>
      <c r="GM7" s="449" t="s">
        <v>722</v>
      </c>
      <c r="GN7" s="449" t="s">
        <v>726</v>
      </c>
      <c r="GO7" s="449" t="s">
        <v>725</v>
      </c>
      <c r="GP7" s="449" t="s">
        <v>721</v>
      </c>
      <c r="GQ7" s="449" t="s">
        <v>722</v>
      </c>
      <c r="GR7" s="449" t="s">
        <v>722</v>
      </c>
      <c r="GS7" s="449" t="s">
        <v>726</v>
      </c>
      <c r="GT7" s="449" t="s">
        <v>725</v>
      </c>
      <c r="GU7" s="449" t="s">
        <v>721</v>
      </c>
      <c r="GV7" s="449" t="s">
        <v>722</v>
      </c>
      <c r="GW7" s="449" t="s">
        <v>722</v>
      </c>
      <c r="GX7" s="449" t="s">
        <v>726</v>
      </c>
      <c r="GY7" s="449" t="s">
        <v>725</v>
      </c>
      <c r="GZ7" s="449" t="s">
        <v>721</v>
      </c>
      <c r="HA7" s="449" t="s">
        <v>722</v>
      </c>
      <c r="HB7" s="449" t="s">
        <v>722</v>
      </c>
      <c r="HC7" s="449" t="s">
        <v>726</v>
      </c>
      <c r="HD7" s="449" t="s">
        <v>725</v>
      </c>
      <c r="HE7" s="449" t="s">
        <v>721</v>
      </c>
      <c r="HF7" s="449" t="s">
        <v>722</v>
      </c>
      <c r="HG7" s="449" t="s">
        <v>722</v>
      </c>
      <c r="HH7" s="449" t="s">
        <v>726</v>
      </c>
      <c r="HI7" s="449" t="s">
        <v>725</v>
      </c>
      <c r="HJ7" s="449" t="s">
        <v>721</v>
      </c>
      <c r="HK7" s="449" t="s">
        <v>722</v>
      </c>
      <c r="HL7" s="449" t="s">
        <v>722</v>
      </c>
      <c r="HM7" s="449" t="s">
        <v>726</v>
      </c>
      <c r="HN7" s="449" t="s">
        <v>725</v>
      </c>
      <c r="HO7" s="449" t="s">
        <v>721</v>
      </c>
      <c r="HP7" s="449" t="s">
        <v>722</v>
      </c>
      <c r="HQ7" s="449" t="s">
        <v>722</v>
      </c>
      <c r="HR7" s="449" t="s">
        <v>726</v>
      </c>
      <c r="HS7" s="449" t="s">
        <v>725</v>
      </c>
      <c r="HT7" s="449" t="s">
        <v>721</v>
      </c>
      <c r="HU7" s="449" t="s">
        <v>722</v>
      </c>
      <c r="HV7" s="449" t="s">
        <v>722</v>
      </c>
      <c r="HW7" s="449" t="s">
        <v>726</v>
      </c>
      <c r="HX7" s="449" t="s">
        <v>725</v>
      </c>
      <c r="HY7" s="449" t="s">
        <v>721</v>
      </c>
      <c r="HZ7" s="449" t="s">
        <v>722</v>
      </c>
      <c r="IA7" s="449" t="s">
        <v>722</v>
      </c>
      <c r="IB7" s="449" t="s">
        <v>726</v>
      </c>
      <c r="IC7" s="449" t="s">
        <v>725</v>
      </c>
      <c r="ID7" s="449" t="s">
        <v>721</v>
      </c>
      <c r="IE7" s="449" t="s">
        <v>722</v>
      </c>
      <c r="IF7" s="449" t="s">
        <v>722</v>
      </c>
      <c r="IG7" s="449" t="s">
        <v>726</v>
      </c>
      <c r="IH7" s="449" t="s">
        <v>725</v>
      </c>
      <c r="II7" s="449" t="s">
        <v>721</v>
      </c>
      <c r="IJ7" s="449" t="s">
        <v>722</v>
      </c>
      <c r="IK7" s="449" t="s">
        <v>722</v>
      </c>
      <c r="IL7" s="449" t="s">
        <v>726</v>
      </c>
      <c r="IM7" s="449" t="s">
        <v>725</v>
      </c>
      <c r="IN7" s="449" t="s">
        <v>721</v>
      </c>
      <c r="IO7" s="449" t="s">
        <v>722</v>
      </c>
      <c r="IP7" s="449" t="s">
        <v>722</v>
      </c>
      <c r="IQ7" s="449" t="s">
        <v>726</v>
      </c>
      <c r="IR7" s="449" t="s">
        <v>725</v>
      </c>
      <c r="IS7" s="449" t="s">
        <v>721</v>
      </c>
      <c r="IT7" s="449" t="s">
        <v>722</v>
      </c>
      <c r="IU7" s="449" t="s">
        <v>722</v>
      </c>
      <c r="IV7" s="449" t="s">
        <v>726</v>
      </c>
      <c r="IW7" s="449" t="s">
        <v>725</v>
      </c>
      <c r="IX7" s="449" t="s">
        <v>721</v>
      </c>
      <c r="IY7" s="449" t="s">
        <v>722</v>
      </c>
      <c r="IZ7" s="449" t="s">
        <v>722</v>
      </c>
      <c r="JA7" s="449" t="s">
        <v>726</v>
      </c>
      <c r="JB7" s="449" t="s">
        <v>725</v>
      </c>
      <c r="JC7" s="449" t="s">
        <v>721</v>
      </c>
      <c r="JD7" s="449" t="s">
        <v>722</v>
      </c>
      <c r="JE7" s="449" t="s">
        <v>722</v>
      </c>
      <c r="JF7" s="449" t="s">
        <v>726</v>
      </c>
      <c r="JG7" s="449" t="s">
        <v>725</v>
      </c>
      <c r="JH7" s="449" t="s">
        <v>721</v>
      </c>
      <c r="JI7" s="449" t="s">
        <v>722</v>
      </c>
      <c r="JJ7" s="449" t="s">
        <v>722</v>
      </c>
      <c r="JK7" s="449" t="s">
        <v>726</v>
      </c>
      <c r="JL7" s="449" t="s">
        <v>725</v>
      </c>
      <c r="JM7" s="449" t="s">
        <v>721</v>
      </c>
      <c r="JN7" s="449" t="s">
        <v>722</v>
      </c>
      <c r="JO7" s="449" t="s">
        <v>722</v>
      </c>
      <c r="JP7" s="449" t="s">
        <v>726</v>
      </c>
      <c r="JQ7" s="449" t="s">
        <v>725</v>
      </c>
      <c r="JR7" s="449" t="s">
        <v>721</v>
      </c>
      <c r="JS7" s="449" t="s">
        <v>722</v>
      </c>
      <c r="JT7" s="449" t="s">
        <v>722</v>
      </c>
      <c r="JU7" s="449" t="s">
        <v>726</v>
      </c>
      <c r="JV7" s="449" t="s">
        <v>725</v>
      </c>
      <c r="JW7" s="449" t="s">
        <v>721</v>
      </c>
      <c r="JX7" s="449" t="s">
        <v>722</v>
      </c>
      <c r="JY7" s="449" t="s">
        <v>722</v>
      </c>
      <c r="JZ7" s="449" t="s">
        <v>726</v>
      </c>
      <c r="KA7" s="449" t="s">
        <v>725</v>
      </c>
      <c r="KB7" s="449" t="s">
        <v>721</v>
      </c>
      <c r="KC7" s="449" t="s">
        <v>722</v>
      </c>
      <c r="KD7" s="449" t="s">
        <v>722</v>
      </c>
      <c r="KE7" s="449" t="s">
        <v>726</v>
      </c>
      <c r="KF7" s="449" t="s">
        <v>725</v>
      </c>
      <c r="KG7" s="449" t="s">
        <v>721</v>
      </c>
      <c r="KH7" s="449" t="s">
        <v>722</v>
      </c>
      <c r="KI7" s="449" t="s">
        <v>722</v>
      </c>
      <c r="KJ7" s="449" t="s">
        <v>726</v>
      </c>
      <c r="KK7" s="449" t="s">
        <v>725</v>
      </c>
      <c r="KL7" s="449" t="s">
        <v>721</v>
      </c>
      <c r="KM7" s="449" t="s">
        <v>722</v>
      </c>
      <c r="KN7" s="449" t="s">
        <v>722</v>
      </c>
      <c r="KO7" s="449" t="s">
        <v>726</v>
      </c>
      <c r="KP7" s="449" t="s">
        <v>725</v>
      </c>
      <c r="KQ7" s="449" t="s">
        <v>721</v>
      </c>
      <c r="KR7" s="449" t="s">
        <v>722</v>
      </c>
      <c r="KS7" s="449" t="s">
        <v>722</v>
      </c>
      <c r="KT7" s="449" t="s">
        <v>726</v>
      </c>
      <c r="KU7" s="449" t="s">
        <v>725</v>
      </c>
      <c r="KV7" s="449" t="s">
        <v>721</v>
      </c>
      <c r="KW7" s="449" t="s">
        <v>722</v>
      </c>
      <c r="KX7" s="449" t="s">
        <v>722</v>
      </c>
      <c r="KY7" s="449" t="s">
        <v>726</v>
      </c>
      <c r="KZ7" s="449" t="s">
        <v>725</v>
      </c>
      <c r="LA7" s="449" t="s">
        <v>721</v>
      </c>
      <c r="LB7" s="449" t="s">
        <v>722</v>
      </c>
      <c r="LC7" s="449" t="s">
        <v>722</v>
      </c>
      <c r="LD7" s="449" t="s">
        <v>726</v>
      </c>
      <c r="LE7" s="449" t="s">
        <v>725</v>
      </c>
    </row>
    <row r="8" spans="1:317" customFormat="1" ht="15" customHeight="1">
      <c r="A8" s="285"/>
      <c r="B8" s="8" t="s">
        <v>162</v>
      </c>
      <c r="C8" s="289"/>
      <c r="D8" s="289"/>
      <c r="E8" s="289"/>
      <c r="F8" s="279"/>
      <c r="G8" s="279"/>
      <c r="H8" s="289"/>
      <c r="I8" s="289"/>
      <c r="J8" s="289"/>
      <c r="K8" s="279"/>
      <c r="L8" s="279"/>
      <c r="M8" s="289"/>
      <c r="N8" s="289"/>
      <c r="O8" s="289"/>
      <c r="P8" s="279"/>
      <c r="Q8" s="279"/>
      <c r="R8" s="289"/>
      <c r="S8" s="289"/>
      <c r="T8" s="289"/>
      <c r="U8" s="279"/>
      <c r="V8" s="279"/>
      <c r="W8" s="289"/>
      <c r="X8" s="289"/>
      <c r="Y8" s="289"/>
      <c r="Z8" s="279"/>
      <c r="AA8" s="279"/>
      <c r="AB8" s="289"/>
      <c r="AC8" s="289"/>
      <c r="AD8" s="289"/>
      <c r="AE8" s="279"/>
      <c r="AF8" s="279"/>
      <c r="AG8" s="289"/>
      <c r="AH8" s="289"/>
      <c r="AI8" s="289"/>
      <c r="AJ8" s="279"/>
      <c r="AK8" s="279"/>
      <c r="AL8" s="289"/>
      <c r="AM8" s="289"/>
      <c r="AN8" s="289"/>
      <c r="AO8" s="279"/>
      <c r="AP8" s="279"/>
      <c r="AQ8" s="289"/>
      <c r="AR8" s="289"/>
      <c r="AS8" s="289"/>
      <c r="AT8" s="279"/>
      <c r="AU8" s="279"/>
      <c r="AV8" s="289"/>
      <c r="AW8" s="289"/>
      <c r="AX8" s="289"/>
      <c r="AY8" s="279"/>
      <c r="AZ8" s="279"/>
      <c r="BA8" s="289"/>
      <c r="BB8" s="289"/>
      <c r="BC8" s="289"/>
      <c r="BD8" s="279"/>
      <c r="BE8" s="279"/>
      <c r="BF8" s="289"/>
      <c r="BG8" s="289"/>
      <c r="BH8" s="289"/>
      <c r="BI8" s="279"/>
      <c r="BJ8" s="279"/>
      <c r="BK8" s="289"/>
      <c r="BL8" s="289"/>
      <c r="BM8" s="289"/>
      <c r="BN8" s="279"/>
      <c r="BO8" s="279"/>
      <c r="BP8" s="289"/>
      <c r="BQ8" s="289"/>
      <c r="BR8" s="289"/>
      <c r="BS8" s="279"/>
      <c r="BT8" s="279"/>
      <c r="BU8" s="289"/>
      <c r="BV8" s="289"/>
      <c r="BW8" s="289"/>
      <c r="BX8" s="279"/>
      <c r="BY8" s="279"/>
      <c r="BZ8" s="289"/>
      <c r="CA8" s="289"/>
      <c r="CB8" s="289"/>
      <c r="CC8" s="279"/>
      <c r="CD8" s="279"/>
      <c r="CE8" s="289"/>
      <c r="CF8" s="289"/>
      <c r="CG8" s="289"/>
      <c r="CH8" s="279"/>
      <c r="CI8" s="279"/>
      <c r="CJ8" s="289"/>
      <c r="CK8" s="289"/>
      <c r="CL8" s="289"/>
      <c r="CM8" s="279"/>
      <c r="CN8" s="279"/>
      <c r="CO8" s="289"/>
      <c r="CP8" s="289"/>
      <c r="CQ8" s="289"/>
      <c r="CR8" s="279"/>
      <c r="CS8" s="279"/>
      <c r="CT8" s="289"/>
      <c r="CU8" s="289"/>
      <c r="CV8" s="289"/>
      <c r="CW8" s="279"/>
      <c r="CX8" s="279"/>
      <c r="CY8" s="289"/>
      <c r="CZ8" s="289"/>
      <c r="DA8" s="289"/>
      <c r="DB8" s="279"/>
      <c r="DC8" s="279"/>
      <c r="DD8" s="289"/>
      <c r="DE8" s="289"/>
      <c r="DF8" s="289"/>
      <c r="DG8" s="279"/>
      <c r="DH8" s="279"/>
      <c r="DI8" s="289"/>
      <c r="DJ8" s="289"/>
      <c r="DK8" s="289"/>
      <c r="DL8" s="279"/>
      <c r="DM8" s="279"/>
      <c r="DN8" s="289"/>
      <c r="DO8" s="289"/>
      <c r="DP8" s="289"/>
      <c r="DQ8" s="279"/>
      <c r="DR8" s="279"/>
      <c r="DS8" s="289"/>
      <c r="DT8" s="289"/>
      <c r="DU8" s="289"/>
      <c r="DV8" s="279"/>
      <c r="DW8" s="279"/>
      <c r="DX8" s="289"/>
      <c r="DY8" s="289"/>
      <c r="DZ8" s="289"/>
      <c r="EA8" s="279"/>
      <c r="EB8" s="279"/>
      <c r="EC8" s="289"/>
      <c r="ED8" s="289"/>
      <c r="EE8" s="289"/>
      <c r="EF8" s="279"/>
      <c r="EG8" s="279"/>
      <c r="EH8" s="289"/>
      <c r="EI8" s="289"/>
      <c r="EJ8" s="289"/>
      <c r="EK8" s="279"/>
      <c r="EL8" s="279"/>
      <c r="EM8" s="289"/>
      <c r="EN8" s="289"/>
      <c r="EO8" s="289"/>
      <c r="EP8" s="279"/>
      <c r="EQ8" s="279"/>
      <c r="ER8" s="289"/>
      <c r="ES8" s="289"/>
      <c r="ET8" s="289"/>
      <c r="EU8" s="279"/>
      <c r="EV8" s="279"/>
      <c r="EW8" s="289"/>
      <c r="EX8" s="289"/>
      <c r="EY8" s="289"/>
      <c r="EZ8" s="279"/>
      <c r="FA8" s="279"/>
      <c r="FB8" s="289"/>
      <c r="FC8" s="289"/>
      <c r="FD8" s="289"/>
      <c r="FE8" s="279"/>
      <c r="FF8" s="279"/>
      <c r="FG8" s="289"/>
      <c r="FH8" s="289"/>
      <c r="FI8" s="289"/>
      <c r="FJ8" s="279"/>
      <c r="FK8" s="279"/>
      <c r="FL8" s="289"/>
      <c r="FM8" s="289"/>
      <c r="FN8" s="289"/>
      <c r="FO8" s="279"/>
      <c r="FP8" s="279"/>
      <c r="FQ8" s="289"/>
      <c r="FR8" s="289"/>
      <c r="FS8" s="289"/>
      <c r="FT8" s="279"/>
      <c r="FU8" s="279"/>
      <c r="FV8" s="289"/>
      <c r="FW8" s="289"/>
      <c r="FX8" s="289"/>
      <c r="FY8" s="279"/>
      <c r="FZ8" s="279"/>
      <c r="GA8" s="289"/>
      <c r="GB8" s="289"/>
      <c r="GC8" s="289"/>
      <c r="GD8" s="279"/>
      <c r="GE8" s="279"/>
      <c r="GF8" s="289"/>
      <c r="GG8" s="289"/>
      <c r="GH8" s="289"/>
      <c r="GI8" s="279"/>
      <c r="GJ8" s="279"/>
      <c r="GK8" s="289"/>
      <c r="GL8" s="289"/>
      <c r="GM8" s="289"/>
      <c r="GN8" s="279"/>
      <c r="GO8" s="279"/>
      <c r="GP8" s="289"/>
      <c r="GQ8" s="289"/>
      <c r="GR8" s="289"/>
      <c r="GS8" s="279"/>
      <c r="GT8" s="279"/>
      <c r="GU8" s="289"/>
      <c r="GV8" s="289"/>
      <c r="GW8" s="289"/>
      <c r="GX8" s="279"/>
      <c r="GY8" s="279"/>
      <c r="GZ8" s="289"/>
      <c r="HA8" s="289"/>
      <c r="HB8" s="289"/>
      <c r="HC8" s="279"/>
      <c r="HD8" s="279"/>
      <c r="HE8" s="289"/>
      <c r="HF8" s="289"/>
      <c r="HG8" s="289"/>
      <c r="HH8" s="279"/>
      <c r="HI8" s="279"/>
      <c r="HJ8" s="289"/>
      <c r="HK8" s="289"/>
      <c r="HL8" s="289"/>
      <c r="HM8" s="279"/>
      <c r="HN8" s="279"/>
      <c r="HO8" s="289"/>
      <c r="HP8" s="289"/>
      <c r="HQ8" s="289"/>
      <c r="HR8" s="279"/>
      <c r="HS8" s="279"/>
      <c r="HT8" s="289"/>
      <c r="HU8" s="289"/>
      <c r="HV8" s="289"/>
      <c r="HW8" s="279"/>
      <c r="HX8" s="279"/>
      <c r="HY8" s="289"/>
      <c r="HZ8" s="289"/>
      <c r="IA8" s="289"/>
      <c r="IB8" s="279"/>
      <c r="IC8" s="279"/>
      <c r="ID8" s="289"/>
      <c r="IE8" s="289"/>
      <c r="IF8" s="289"/>
      <c r="IG8" s="279"/>
      <c r="IH8" s="279"/>
      <c r="II8" s="289"/>
      <c r="IJ8" s="289"/>
      <c r="IK8" s="289"/>
      <c r="IL8" s="279"/>
      <c r="IM8" s="279"/>
      <c r="IN8" s="289"/>
      <c r="IO8" s="289"/>
      <c r="IP8" s="289"/>
      <c r="IQ8" s="279"/>
      <c r="IR8" s="279"/>
      <c r="IS8" s="289"/>
      <c r="IT8" s="289"/>
      <c r="IU8" s="289"/>
      <c r="IV8" s="279"/>
      <c r="IW8" s="279"/>
      <c r="IX8" s="289"/>
      <c r="IY8" s="289"/>
      <c r="IZ8" s="289"/>
      <c r="JA8" s="279"/>
      <c r="JB8" s="279"/>
      <c r="JC8" s="289"/>
      <c r="JD8" s="289"/>
      <c r="JE8" s="289"/>
      <c r="JF8" s="279"/>
      <c r="JG8" s="279"/>
      <c r="JH8" s="289"/>
      <c r="JI8" s="289"/>
      <c r="JJ8" s="289"/>
      <c r="JK8" s="279"/>
      <c r="JL8" s="279"/>
      <c r="JM8" s="289"/>
      <c r="JN8" s="289"/>
      <c r="JO8" s="289"/>
      <c r="JP8" s="279"/>
      <c r="JQ8" s="279"/>
      <c r="JR8" s="289"/>
      <c r="JS8" s="289"/>
      <c r="JT8" s="289"/>
      <c r="JU8" s="279"/>
      <c r="JV8" s="279"/>
      <c r="JW8" s="289"/>
      <c r="JX8" s="289"/>
      <c r="JY8" s="289"/>
      <c r="JZ8" s="279"/>
      <c r="KA8" s="279"/>
      <c r="KB8" s="289"/>
      <c r="KC8" s="289"/>
      <c r="KD8" s="289"/>
      <c r="KE8" s="279"/>
      <c r="KF8" s="279"/>
      <c r="KG8" s="289"/>
      <c r="KH8" s="289"/>
      <c r="KI8" s="289"/>
      <c r="KJ8" s="279"/>
      <c r="KK8" s="279"/>
      <c r="KL8" s="289"/>
      <c r="KM8" s="289"/>
      <c r="KN8" s="289"/>
      <c r="KO8" s="279"/>
      <c r="KP8" s="279"/>
      <c r="KQ8" s="289"/>
      <c r="KR8" s="289"/>
      <c r="KS8" s="289"/>
      <c r="KT8" s="279"/>
      <c r="KU8" s="279"/>
      <c r="KV8" s="289"/>
      <c r="KW8" s="289"/>
      <c r="KX8" s="289"/>
      <c r="KY8" s="279"/>
      <c r="KZ8" s="279"/>
      <c r="LA8" s="246"/>
      <c r="LB8" s="246"/>
      <c r="LC8" s="246"/>
      <c r="LD8" s="246"/>
      <c r="LE8" s="246"/>
    </row>
    <row r="9" spans="1:317" customFormat="1" ht="15" customHeight="1">
      <c r="A9" s="285"/>
      <c r="B9" s="8" t="s">
        <v>163</v>
      </c>
      <c r="C9" s="289"/>
      <c r="D9" s="289"/>
      <c r="E9" s="289"/>
      <c r="F9" s="279"/>
      <c r="G9" s="279"/>
      <c r="H9" s="289"/>
      <c r="I9" s="289"/>
      <c r="J9" s="289"/>
      <c r="K9" s="279"/>
      <c r="L9" s="279"/>
      <c r="M9" s="289"/>
      <c r="N9" s="289"/>
      <c r="O9" s="289"/>
      <c r="P9" s="279"/>
      <c r="Q9" s="279"/>
      <c r="R9" s="289"/>
      <c r="S9" s="289"/>
      <c r="T9" s="289"/>
      <c r="U9" s="279"/>
      <c r="V9" s="279"/>
      <c r="W9" s="289"/>
      <c r="X9" s="289"/>
      <c r="Y9" s="289"/>
      <c r="Z9" s="279"/>
      <c r="AA9" s="279"/>
      <c r="AB9" s="289"/>
      <c r="AC9" s="289"/>
      <c r="AD9" s="289"/>
      <c r="AE9" s="279"/>
      <c r="AF9" s="279"/>
      <c r="AG9" s="289"/>
      <c r="AH9" s="289"/>
      <c r="AI9" s="289"/>
      <c r="AJ9" s="279"/>
      <c r="AK9" s="279"/>
      <c r="AL9" s="289"/>
      <c r="AM9" s="289"/>
      <c r="AN9" s="289"/>
      <c r="AO9" s="279"/>
      <c r="AP9" s="279"/>
      <c r="AQ9" s="289"/>
      <c r="AR9" s="289"/>
      <c r="AS9" s="289"/>
      <c r="AT9" s="279"/>
      <c r="AU9" s="279"/>
      <c r="AV9" s="289"/>
      <c r="AW9" s="289"/>
      <c r="AX9" s="289"/>
      <c r="AY9" s="279"/>
      <c r="AZ9" s="279"/>
      <c r="BA9" s="289"/>
      <c r="BB9" s="289"/>
      <c r="BC9" s="289"/>
      <c r="BD9" s="279"/>
      <c r="BE9" s="279"/>
      <c r="BF9" s="289"/>
      <c r="BG9" s="289"/>
      <c r="BH9" s="289"/>
      <c r="BI9" s="279"/>
      <c r="BJ9" s="279"/>
      <c r="BK9" s="289"/>
      <c r="BL9" s="289"/>
      <c r="BM9" s="289"/>
      <c r="BN9" s="279"/>
      <c r="BO9" s="279"/>
      <c r="BP9" s="289"/>
      <c r="BQ9" s="289"/>
      <c r="BR9" s="289"/>
      <c r="BS9" s="279"/>
      <c r="BT9" s="279"/>
      <c r="BU9" s="289"/>
      <c r="BV9" s="289"/>
      <c r="BW9" s="289"/>
      <c r="BX9" s="279"/>
      <c r="BY9" s="279"/>
      <c r="BZ9" s="289"/>
      <c r="CA9" s="289"/>
      <c r="CB9" s="289"/>
      <c r="CC9" s="279"/>
      <c r="CD9" s="279"/>
      <c r="CE9" s="289"/>
      <c r="CF9" s="289"/>
      <c r="CG9" s="289"/>
      <c r="CH9" s="279"/>
      <c r="CI9" s="279"/>
      <c r="CJ9" s="289"/>
      <c r="CK9" s="289"/>
      <c r="CL9" s="289"/>
      <c r="CM9" s="279"/>
      <c r="CN9" s="279"/>
      <c r="CO9" s="289"/>
      <c r="CP9" s="289"/>
      <c r="CQ9" s="289"/>
      <c r="CR9" s="279"/>
      <c r="CS9" s="279"/>
      <c r="CT9" s="289"/>
      <c r="CU9" s="289"/>
      <c r="CV9" s="289"/>
      <c r="CW9" s="279"/>
      <c r="CX9" s="279"/>
      <c r="CY9" s="289"/>
      <c r="CZ9" s="289"/>
      <c r="DA9" s="289"/>
      <c r="DB9" s="279"/>
      <c r="DC9" s="279"/>
      <c r="DD9" s="289"/>
      <c r="DE9" s="289"/>
      <c r="DF9" s="289"/>
      <c r="DG9" s="279"/>
      <c r="DH9" s="279"/>
      <c r="DI9" s="289"/>
      <c r="DJ9" s="289"/>
      <c r="DK9" s="289"/>
      <c r="DL9" s="279"/>
      <c r="DM9" s="279"/>
      <c r="DN9" s="289"/>
      <c r="DO9" s="289"/>
      <c r="DP9" s="289"/>
      <c r="DQ9" s="279"/>
      <c r="DR9" s="279"/>
      <c r="DS9" s="289"/>
      <c r="DT9" s="289"/>
      <c r="DU9" s="289"/>
      <c r="DV9" s="279"/>
      <c r="DW9" s="279"/>
      <c r="DX9" s="289"/>
      <c r="DY9" s="289"/>
      <c r="DZ9" s="289"/>
      <c r="EA9" s="279"/>
      <c r="EB9" s="279"/>
      <c r="EC9" s="289"/>
      <c r="ED9" s="289"/>
      <c r="EE9" s="289"/>
      <c r="EF9" s="279"/>
      <c r="EG9" s="279"/>
      <c r="EH9" s="289"/>
      <c r="EI9" s="289"/>
      <c r="EJ9" s="289"/>
      <c r="EK9" s="279"/>
      <c r="EL9" s="279"/>
      <c r="EM9" s="289"/>
      <c r="EN9" s="289"/>
      <c r="EO9" s="289"/>
      <c r="EP9" s="279"/>
      <c r="EQ9" s="279"/>
      <c r="ER9" s="289"/>
      <c r="ES9" s="289"/>
      <c r="ET9" s="289"/>
      <c r="EU9" s="279"/>
      <c r="EV9" s="279"/>
      <c r="EW9" s="289"/>
      <c r="EX9" s="289"/>
      <c r="EY9" s="289"/>
      <c r="EZ9" s="279"/>
      <c r="FA9" s="279"/>
      <c r="FB9" s="289"/>
      <c r="FC9" s="289"/>
      <c r="FD9" s="289"/>
      <c r="FE9" s="279"/>
      <c r="FF9" s="279"/>
      <c r="FG9" s="289"/>
      <c r="FH9" s="289"/>
      <c r="FI9" s="289"/>
      <c r="FJ9" s="279"/>
      <c r="FK9" s="279"/>
      <c r="FL9" s="289"/>
      <c r="FM9" s="289"/>
      <c r="FN9" s="289"/>
      <c r="FO9" s="279"/>
      <c r="FP9" s="279"/>
      <c r="FQ9" s="289"/>
      <c r="FR9" s="289"/>
      <c r="FS9" s="289"/>
      <c r="FT9" s="279"/>
      <c r="FU9" s="279"/>
      <c r="FV9" s="289"/>
      <c r="FW9" s="289"/>
      <c r="FX9" s="289"/>
      <c r="FY9" s="279"/>
      <c r="FZ9" s="279"/>
      <c r="GA9" s="289"/>
      <c r="GB9" s="289"/>
      <c r="GC9" s="289"/>
      <c r="GD9" s="279"/>
      <c r="GE9" s="279"/>
      <c r="GF9" s="289"/>
      <c r="GG9" s="289"/>
      <c r="GH9" s="289"/>
      <c r="GI9" s="279"/>
      <c r="GJ9" s="279"/>
      <c r="GK9" s="289"/>
      <c r="GL9" s="289"/>
      <c r="GM9" s="289"/>
      <c r="GN9" s="279"/>
      <c r="GO9" s="279"/>
      <c r="GP9" s="289"/>
      <c r="GQ9" s="289"/>
      <c r="GR9" s="289"/>
      <c r="GS9" s="279"/>
      <c r="GT9" s="279"/>
      <c r="GU9" s="289"/>
      <c r="GV9" s="289"/>
      <c r="GW9" s="289"/>
      <c r="GX9" s="279"/>
      <c r="GY9" s="279"/>
      <c r="GZ9" s="289"/>
      <c r="HA9" s="289"/>
      <c r="HB9" s="289"/>
      <c r="HC9" s="279"/>
      <c r="HD9" s="279"/>
      <c r="HE9" s="289"/>
      <c r="HF9" s="289"/>
      <c r="HG9" s="289"/>
      <c r="HH9" s="279"/>
      <c r="HI9" s="279"/>
      <c r="HJ9" s="289"/>
      <c r="HK9" s="289"/>
      <c r="HL9" s="289"/>
      <c r="HM9" s="279"/>
      <c r="HN9" s="279"/>
      <c r="HO9" s="289"/>
      <c r="HP9" s="289"/>
      <c r="HQ9" s="289"/>
      <c r="HR9" s="279"/>
      <c r="HS9" s="279"/>
      <c r="HT9" s="289"/>
      <c r="HU9" s="289"/>
      <c r="HV9" s="289"/>
      <c r="HW9" s="279"/>
      <c r="HX9" s="279"/>
      <c r="HY9" s="289"/>
      <c r="HZ9" s="289"/>
      <c r="IA9" s="289"/>
      <c r="IB9" s="279"/>
      <c r="IC9" s="279"/>
      <c r="ID9" s="289"/>
      <c r="IE9" s="289"/>
      <c r="IF9" s="289"/>
      <c r="IG9" s="279"/>
      <c r="IH9" s="279"/>
      <c r="II9" s="289"/>
      <c r="IJ9" s="289"/>
      <c r="IK9" s="289"/>
      <c r="IL9" s="279"/>
      <c r="IM9" s="279"/>
      <c r="IN9" s="289"/>
      <c r="IO9" s="289"/>
      <c r="IP9" s="289"/>
      <c r="IQ9" s="279"/>
      <c r="IR9" s="279"/>
      <c r="IS9" s="289"/>
      <c r="IT9" s="289"/>
      <c r="IU9" s="289"/>
      <c r="IV9" s="279"/>
      <c r="IW9" s="279"/>
      <c r="IX9" s="289"/>
      <c r="IY9" s="289"/>
      <c r="IZ9" s="289"/>
      <c r="JA9" s="279"/>
      <c r="JB9" s="279"/>
      <c r="JC9" s="289"/>
      <c r="JD9" s="289"/>
      <c r="JE9" s="289"/>
      <c r="JF9" s="279"/>
      <c r="JG9" s="279"/>
      <c r="JH9" s="289"/>
      <c r="JI9" s="289"/>
      <c r="JJ9" s="289"/>
      <c r="JK9" s="279"/>
      <c r="JL9" s="279"/>
      <c r="JM9" s="289"/>
      <c r="JN9" s="289"/>
      <c r="JO9" s="289"/>
      <c r="JP9" s="279"/>
      <c r="JQ9" s="279"/>
      <c r="JR9" s="289"/>
      <c r="JS9" s="289"/>
      <c r="JT9" s="289"/>
      <c r="JU9" s="279"/>
      <c r="JV9" s="279"/>
      <c r="JW9" s="289"/>
      <c r="JX9" s="289"/>
      <c r="JY9" s="289"/>
      <c r="JZ9" s="279"/>
      <c r="KA9" s="279"/>
      <c r="KB9" s="289"/>
      <c r="KC9" s="289"/>
      <c r="KD9" s="289"/>
      <c r="KE9" s="279"/>
      <c r="KF9" s="279"/>
      <c r="KG9" s="289"/>
      <c r="KH9" s="289"/>
      <c r="KI9" s="289"/>
      <c r="KJ9" s="279"/>
      <c r="KK9" s="279"/>
      <c r="KL9" s="289"/>
      <c r="KM9" s="289"/>
      <c r="KN9" s="289"/>
      <c r="KO9" s="279"/>
      <c r="KP9" s="279"/>
      <c r="KQ9" s="289"/>
      <c r="KR9" s="289"/>
      <c r="KS9" s="289"/>
      <c r="KT9" s="279"/>
      <c r="KU9" s="279"/>
      <c r="KV9" s="289"/>
      <c r="KW9" s="289"/>
      <c r="KX9" s="289"/>
      <c r="KY9" s="279"/>
      <c r="KZ9" s="279"/>
      <c r="LA9" s="246"/>
      <c r="LB9" s="246"/>
      <c r="LC9" s="246"/>
      <c r="LD9" s="246"/>
      <c r="LE9" s="246"/>
    </row>
    <row r="10" spans="1:317" customFormat="1" ht="15" customHeight="1">
      <c r="A10" s="285">
        <v>410000</v>
      </c>
      <c r="B10" s="8" t="s">
        <v>241</v>
      </c>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c r="DM10" s="280"/>
      <c r="DN10" s="280"/>
      <c r="DO10" s="280"/>
      <c r="DP10" s="280"/>
      <c r="DQ10" s="280"/>
      <c r="DR10" s="280"/>
      <c r="DS10" s="280"/>
      <c r="DT10" s="280"/>
      <c r="DU10" s="280"/>
      <c r="DV10" s="280"/>
      <c r="DW10" s="280"/>
      <c r="DX10" s="280"/>
      <c r="DY10" s="280"/>
      <c r="DZ10" s="280"/>
      <c r="EA10" s="280"/>
      <c r="EB10" s="280"/>
      <c r="EC10" s="280"/>
      <c r="ED10" s="280"/>
      <c r="EE10" s="280"/>
      <c r="EF10" s="280"/>
      <c r="EG10" s="280"/>
      <c r="EH10" s="280"/>
      <c r="EI10" s="280"/>
      <c r="EJ10" s="280"/>
      <c r="EK10" s="280"/>
      <c r="EL10" s="280"/>
      <c r="EM10" s="280"/>
      <c r="EN10" s="280"/>
      <c r="EO10" s="280"/>
      <c r="EP10" s="280"/>
      <c r="EQ10" s="280"/>
      <c r="ER10" s="280"/>
      <c r="ES10" s="280"/>
      <c r="ET10" s="280"/>
      <c r="EU10" s="280"/>
      <c r="EV10" s="280"/>
      <c r="EW10" s="280"/>
      <c r="EX10" s="280"/>
      <c r="EY10" s="280"/>
      <c r="EZ10" s="280"/>
      <c r="FA10" s="280"/>
      <c r="FB10" s="280"/>
      <c r="FC10" s="280"/>
      <c r="FD10" s="280"/>
      <c r="FE10" s="280"/>
      <c r="FF10" s="280"/>
      <c r="FG10" s="280"/>
      <c r="FH10" s="280"/>
      <c r="FI10" s="280"/>
      <c r="FJ10" s="280"/>
      <c r="FK10" s="280"/>
      <c r="FL10" s="280"/>
      <c r="FM10" s="280"/>
      <c r="FN10" s="280"/>
      <c r="FO10" s="280"/>
      <c r="FP10" s="280"/>
      <c r="FQ10" s="280"/>
      <c r="FR10" s="280"/>
      <c r="FS10" s="280"/>
      <c r="FT10" s="280"/>
      <c r="FU10" s="280"/>
      <c r="FV10" s="280"/>
      <c r="FW10" s="280"/>
      <c r="FX10" s="280"/>
      <c r="FY10" s="280"/>
      <c r="FZ10" s="280"/>
      <c r="GA10" s="280"/>
      <c r="GB10" s="280"/>
      <c r="GC10" s="280"/>
      <c r="GD10" s="280"/>
      <c r="GE10" s="280"/>
      <c r="GF10" s="280"/>
      <c r="GG10" s="280"/>
      <c r="GH10" s="280"/>
      <c r="GI10" s="280"/>
      <c r="GJ10" s="280"/>
      <c r="GK10" s="280"/>
      <c r="GL10" s="280"/>
      <c r="GM10" s="280"/>
      <c r="GN10" s="280"/>
      <c r="GO10" s="280"/>
      <c r="GP10" s="280"/>
      <c r="GQ10" s="280"/>
      <c r="GR10" s="280"/>
      <c r="GS10" s="280"/>
      <c r="GT10" s="280"/>
      <c r="GU10" s="280"/>
      <c r="GV10" s="280"/>
      <c r="GW10" s="280"/>
      <c r="GX10" s="280"/>
      <c r="GY10" s="280"/>
      <c r="GZ10" s="280"/>
      <c r="HA10" s="280"/>
      <c r="HB10" s="280"/>
      <c r="HC10" s="280"/>
      <c r="HD10" s="280"/>
      <c r="HE10" s="280"/>
      <c r="HF10" s="280"/>
      <c r="HG10" s="280"/>
      <c r="HH10" s="280"/>
      <c r="HI10" s="280"/>
      <c r="HJ10" s="280"/>
      <c r="HK10" s="280"/>
      <c r="HL10" s="280"/>
      <c r="HM10" s="280"/>
      <c r="HN10" s="280"/>
      <c r="HO10" s="280"/>
      <c r="HP10" s="280"/>
      <c r="HQ10" s="280"/>
      <c r="HR10" s="280"/>
      <c r="HS10" s="280"/>
      <c r="HT10" s="280"/>
      <c r="HU10" s="280"/>
      <c r="HV10" s="280"/>
      <c r="HW10" s="280"/>
      <c r="HX10" s="280"/>
      <c r="HY10" s="280"/>
      <c r="HZ10" s="280"/>
      <c r="IA10" s="280"/>
      <c r="IB10" s="280"/>
      <c r="IC10" s="280"/>
      <c r="ID10" s="280"/>
      <c r="IE10" s="280"/>
      <c r="IF10" s="280"/>
      <c r="IG10" s="280"/>
      <c r="IH10" s="280"/>
      <c r="II10" s="280"/>
      <c r="IJ10" s="280"/>
      <c r="IK10" s="280"/>
      <c r="IL10" s="280"/>
      <c r="IM10" s="280"/>
      <c r="IN10" s="280"/>
      <c r="IO10" s="280"/>
      <c r="IP10" s="280"/>
      <c r="IQ10" s="280"/>
      <c r="IR10" s="280"/>
      <c r="IS10" s="280"/>
      <c r="IT10" s="280"/>
      <c r="IU10" s="280"/>
      <c r="IV10" s="280"/>
      <c r="IW10" s="280"/>
      <c r="IX10" s="280"/>
      <c r="IY10" s="280"/>
      <c r="IZ10" s="280"/>
      <c r="JA10" s="280"/>
      <c r="JB10" s="280"/>
      <c r="JC10" s="280"/>
      <c r="JD10" s="280"/>
      <c r="JE10" s="280"/>
      <c r="JF10" s="280"/>
      <c r="JG10" s="280"/>
      <c r="JH10" s="280"/>
      <c r="JI10" s="280"/>
      <c r="JJ10" s="280"/>
      <c r="JK10" s="280"/>
      <c r="JL10" s="280"/>
      <c r="JM10" s="280"/>
      <c r="JN10" s="280"/>
      <c r="JO10" s="280"/>
      <c r="JP10" s="280"/>
      <c r="JQ10" s="280"/>
      <c r="JR10" s="280"/>
      <c r="JS10" s="280"/>
      <c r="JT10" s="280"/>
      <c r="JU10" s="280"/>
      <c r="JV10" s="280"/>
      <c r="JW10" s="280"/>
      <c r="JX10" s="280"/>
      <c r="JY10" s="280"/>
      <c r="JZ10" s="280"/>
      <c r="KA10" s="280"/>
      <c r="KB10" s="280"/>
      <c r="KC10" s="280"/>
      <c r="KD10" s="280"/>
      <c r="KE10" s="280"/>
      <c r="KF10" s="280"/>
      <c r="KG10" s="280"/>
      <c r="KH10" s="280"/>
      <c r="KI10" s="280"/>
      <c r="KJ10" s="280"/>
      <c r="KK10" s="280"/>
      <c r="KL10" s="280"/>
      <c r="KM10" s="280"/>
      <c r="KN10" s="280"/>
      <c r="KO10" s="280"/>
      <c r="KP10" s="280"/>
      <c r="KQ10" s="280"/>
      <c r="KR10" s="280"/>
      <c r="KS10" s="280"/>
      <c r="KT10" s="280"/>
      <c r="KU10" s="280"/>
      <c r="KV10" s="280"/>
      <c r="KW10" s="280"/>
      <c r="KX10" s="280"/>
      <c r="KY10" s="280"/>
      <c r="KZ10" s="280"/>
      <c r="LA10" s="210"/>
      <c r="LB10" s="210"/>
      <c r="LC10" s="210"/>
      <c r="LD10" s="210"/>
      <c r="LE10" s="210"/>
    </row>
    <row r="11" spans="1:317" ht="15" customHeight="1">
      <c r="A11" s="464">
        <v>100</v>
      </c>
      <c r="B11" s="6" t="s">
        <v>639</v>
      </c>
      <c r="C11" s="202"/>
      <c r="D11" s="202"/>
      <c r="E11" s="210">
        <f>-C11+D11</f>
        <v>0</v>
      </c>
      <c r="F11" s="202"/>
      <c r="G11" s="234">
        <f>+D11-F11</f>
        <v>0</v>
      </c>
      <c r="H11" s="202"/>
      <c r="I11" s="202"/>
      <c r="J11" s="210">
        <f>-H11+I11</f>
        <v>0</v>
      </c>
      <c r="K11" s="202"/>
      <c r="L11" s="234">
        <f>+I11-K11</f>
        <v>0</v>
      </c>
      <c r="M11" s="202"/>
      <c r="N11" s="202"/>
      <c r="O11" s="210">
        <f>-M11+N11</f>
        <v>0</v>
      </c>
      <c r="P11" s="202"/>
      <c r="Q11" s="234">
        <f>+N11-P11</f>
        <v>0</v>
      </c>
      <c r="R11" s="202"/>
      <c r="S11" s="202"/>
      <c r="T11" s="210">
        <f>-R11+S11</f>
        <v>0</v>
      </c>
      <c r="U11" s="202"/>
      <c r="V11" s="234">
        <f>+S11-U11</f>
        <v>0</v>
      </c>
      <c r="W11" s="202"/>
      <c r="X11" s="202"/>
      <c r="Y11" s="210">
        <f>-W11+X11</f>
        <v>0</v>
      </c>
      <c r="Z11" s="202"/>
      <c r="AA11" s="234">
        <f>+X11-Z11</f>
        <v>0</v>
      </c>
      <c r="AB11" s="202"/>
      <c r="AC11" s="202"/>
      <c r="AD11" s="210">
        <f>-AB11+AC11</f>
        <v>0</v>
      </c>
      <c r="AE11" s="202"/>
      <c r="AF11" s="231">
        <f>+AC11-AE11</f>
        <v>0</v>
      </c>
      <c r="AG11" s="202"/>
      <c r="AH11" s="202"/>
      <c r="AI11" s="210">
        <f>-AG11+AH11</f>
        <v>0</v>
      </c>
      <c r="AJ11" s="202"/>
      <c r="AK11" s="234">
        <f>+AH11-AJ11</f>
        <v>0</v>
      </c>
      <c r="AL11" s="202"/>
      <c r="AM11" s="202"/>
      <c r="AN11" s="210">
        <f>-AL11+AM11</f>
        <v>0</v>
      </c>
      <c r="AO11" s="202"/>
      <c r="AP11" s="234">
        <f>+AM11-AO11</f>
        <v>0</v>
      </c>
      <c r="AQ11" s="202"/>
      <c r="AR11" s="202"/>
      <c r="AS11" s="210">
        <f>-AQ11+AR11</f>
        <v>0</v>
      </c>
      <c r="AT11" s="202"/>
      <c r="AU11" s="234">
        <f>+AR11-AT11</f>
        <v>0</v>
      </c>
      <c r="AV11" s="202"/>
      <c r="AW11" s="202"/>
      <c r="AX11" s="210">
        <f>-AV11+AW11</f>
        <v>0</v>
      </c>
      <c r="AY11" s="202"/>
      <c r="AZ11" s="234">
        <f>+AW11-AY11</f>
        <v>0</v>
      </c>
      <c r="BA11" s="202"/>
      <c r="BB11" s="202"/>
      <c r="BC11" s="210">
        <f>-BA11+BB11</f>
        <v>0</v>
      </c>
      <c r="BD11" s="202"/>
      <c r="BE11" s="234">
        <f>+BB11-BD11</f>
        <v>0</v>
      </c>
      <c r="BF11" s="202"/>
      <c r="BG11" s="202"/>
      <c r="BH11" s="210">
        <f>-BF11+BG11</f>
        <v>0</v>
      </c>
      <c r="BI11" s="202"/>
      <c r="BJ11" s="234">
        <f>+BG11-BI11</f>
        <v>0</v>
      </c>
      <c r="BK11" s="202"/>
      <c r="BL11" s="202"/>
      <c r="BM11" s="210">
        <f>-BK11+BL11</f>
        <v>0</v>
      </c>
      <c r="BN11" s="202"/>
      <c r="BO11" s="234">
        <f>+BL11-BN11</f>
        <v>0</v>
      </c>
      <c r="BP11" s="202"/>
      <c r="BQ11" s="202"/>
      <c r="BR11" s="210">
        <f>-BP11+BQ11</f>
        <v>0</v>
      </c>
      <c r="BS11" s="202"/>
      <c r="BT11" s="234">
        <f>+BQ11-BS11</f>
        <v>0</v>
      </c>
      <c r="BU11" s="202"/>
      <c r="BV11" s="202"/>
      <c r="BW11" s="210">
        <f>-BU11+BV11</f>
        <v>0</v>
      </c>
      <c r="BX11" s="202"/>
      <c r="BY11" s="234">
        <f>+BV11-BX11</f>
        <v>0</v>
      </c>
      <c r="BZ11" s="202"/>
      <c r="CA11" s="202"/>
      <c r="CB11" s="210">
        <f>-BZ11+CA11</f>
        <v>0</v>
      </c>
      <c r="CC11" s="202"/>
      <c r="CD11" s="234">
        <f>+CA11-CC11</f>
        <v>0</v>
      </c>
      <c r="CE11" s="202"/>
      <c r="CF11" s="202"/>
      <c r="CG11" s="210">
        <f>-CE11+CF11</f>
        <v>0</v>
      </c>
      <c r="CH11" s="202"/>
      <c r="CI11" s="234">
        <f>+CF11-CH11</f>
        <v>0</v>
      </c>
      <c r="CJ11" s="202"/>
      <c r="CK11" s="202"/>
      <c r="CL11" s="210">
        <f>-CJ11+CK11</f>
        <v>0</v>
      </c>
      <c r="CM11" s="202"/>
      <c r="CN11" s="234">
        <f>+CK11-CM11</f>
        <v>0</v>
      </c>
      <c r="CO11" s="202"/>
      <c r="CP11" s="202"/>
      <c r="CQ11" s="210">
        <f>-CO11+CP11</f>
        <v>0</v>
      </c>
      <c r="CR11" s="202"/>
      <c r="CS11" s="234">
        <f>+CP11-CR11</f>
        <v>0</v>
      </c>
      <c r="CT11" s="202"/>
      <c r="CU11" s="202"/>
      <c r="CV11" s="210">
        <f>-CT11+CU11</f>
        <v>0</v>
      </c>
      <c r="CW11" s="202"/>
      <c r="CX11" s="234">
        <f>+CU11-CW11</f>
        <v>0</v>
      </c>
      <c r="CY11" s="202"/>
      <c r="CZ11" s="202"/>
      <c r="DA11" s="210">
        <f>-CY11+CZ11</f>
        <v>0</v>
      </c>
      <c r="DB11" s="202"/>
      <c r="DC11" s="234">
        <f>+CZ11-DB11</f>
        <v>0</v>
      </c>
      <c r="DD11" s="202"/>
      <c r="DE11" s="202"/>
      <c r="DF11" s="210">
        <f>-DD11+DE11</f>
        <v>0</v>
      </c>
      <c r="DG11" s="202"/>
      <c r="DH11" s="234">
        <f>+DE11-DG11</f>
        <v>0</v>
      </c>
      <c r="DI11" s="202"/>
      <c r="DJ11" s="202"/>
      <c r="DK11" s="210">
        <f>-DI11+DJ11</f>
        <v>0</v>
      </c>
      <c r="DL11" s="202"/>
      <c r="DM11" s="234">
        <f>+DJ11-DL11</f>
        <v>0</v>
      </c>
      <c r="DN11" s="202"/>
      <c r="DO11" s="202"/>
      <c r="DP11" s="210">
        <f>-DN11+DO11</f>
        <v>0</v>
      </c>
      <c r="DQ11" s="202"/>
      <c r="DR11" s="234">
        <f>+DO11-DQ11</f>
        <v>0</v>
      </c>
      <c r="DS11" s="202"/>
      <c r="DT11" s="202"/>
      <c r="DU11" s="210">
        <f>-DS11+DT11</f>
        <v>0</v>
      </c>
      <c r="DV11" s="202"/>
      <c r="DW11" s="234">
        <f>+DT11-DV11</f>
        <v>0</v>
      </c>
      <c r="DX11" s="202"/>
      <c r="DY11" s="202"/>
      <c r="DZ11" s="210">
        <f>-DX11+DY11</f>
        <v>0</v>
      </c>
      <c r="EA11" s="202"/>
      <c r="EB11" s="234">
        <f>+DY11-EA11</f>
        <v>0</v>
      </c>
      <c r="EC11" s="202"/>
      <c r="ED11" s="202"/>
      <c r="EE11" s="210">
        <f>-EC11+ED11</f>
        <v>0</v>
      </c>
      <c r="EF11" s="202"/>
      <c r="EG11" s="234">
        <f>+ED11-EF11</f>
        <v>0</v>
      </c>
      <c r="EH11" s="202"/>
      <c r="EI11" s="202"/>
      <c r="EJ11" s="210">
        <f>-EH11+EI11</f>
        <v>0</v>
      </c>
      <c r="EK11" s="202"/>
      <c r="EL11" s="234">
        <f>+EI11-EK11</f>
        <v>0</v>
      </c>
      <c r="EM11" s="202"/>
      <c r="EN11" s="202"/>
      <c r="EO11" s="210">
        <f>-EM11+EN11</f>
        <v>0</v>
      </c>
      <c r="EP11" s="202"/>
      <c r="EQ11" s="234">
        <f>+EN11-EP11</f>
        <v>0</v>
      </c>
      <c r="ER11" s="202"/>
      <c r="ES11" s="202"/>
      <c r="ET11" s="210">
        <f>-ER11+ES11</f>
        <v>0</v>
      </c>
      <c r="EU11" s="202"/>
      <c r="EV11" s="234">
        <f>+ES11-EU11</f>
        <v>0</v>
      </c>
      <c r="EW11" s="202"/>
      <c r="EX11" s="202"/>
      <c r="EY11" s="210">
        <f>-EW11+EX11</f>
        <v>0</v>
      </c>
      <c r="EZ11" s="202"/>
      <c r="FA11" s="234">
        <f>+EX11-EZ11</f>
        <v>0</v>
      </c>
      <c r="FB11" s="202"/>
      <c r="FC11" s="202"/>
      <c r="FD11" s="210">
        <f>-FB11+FC11</f>
        <v>0</v>
      </c>
      <c r="FE11" s="202"/>
      <c r="FF11" s="234">
        <f>+FC11-FE11</f>
        <v>0</v>
      </c>
      <c r="FG11" s="202"/>
      <c r="FH11" s="202"/>
      <c r="FI11" s="210">
        <f>-FG11+FH11</f>
        <v>0</v>
      </c>
      <c r="FJ11" s="202"/>
      <c r="FK11" s="234">
        <f>+FH11-FJ11</f>
        <v>0</v>
      </c>
      <c r="FL11" s="202"/>
      <c r="FM11" s="202"/>
      <c r="FN11" s="210">
        <f>-FL11+FM11</f>
        <v>0</v>
      </c>
      <c r="FO11" s="202"/>
      <c r="FP11" s="234">
        <f>+FM11-FO11</f>
        <v>0</v>
      </c>
      <c r="FQ11" s="202"/>
      <c r="FR11" s="202"/>
      <c r="FS11" s="210">
        <f>-FQ11+FR11</f>
        <v>0</v>
      </c>
      <c r="FT11" s="202"/>
      <c r="FU11" s="234">
        <f>+FR11-FT11</f>
        <v>0</v>
      </c>
      <c r="FV11" s="202"/>
      <c r="FW11" s="202"/>
      <c r="FX11" s="210">
        <f>-FV11+FW11</f>
        <v>0</v>
      </c>
      <c r="FY11" s="202"/>
      <c r="FZ11" s="234">
        <f>+FW11-FY11</f>
        <v>0</v>
      </c>
      <c r="GA11" s="202"/>
      <c r="GB11" s="202"/>
      <c r="GC11" s="210">
        <f>-GA11+GB11</f>
        <v>0</v>
      </c>
      <c r="GD11" s="202"/>
      <c r="GE11" s="234">
        <f>+GB11-GD11</f>
        <v>0</v>
      </c>
      <c r="GF11" s="202"/>
      <c r="GG11" s="202"/>
      <c r="GH11" s="210">
        <f>-GF11+GG11</f>
        <v>0</v>
      </c>
      <c r="GI11" s="202"/>
      <c r="GJ11" s="234">
        <f>+GG11-GI11</f>
        <v>0</v>
      </c>
      <c r="GK11" s="202"/>
      <c r="GL11" s="202"/>
      <c r="GM11" s="210">
        <f>-GK11+GL11</f>
        <v>0</v>
      </c>
      <c r="GN11" s="202"/>
      <c r="GO11" s="234">
        <f>+GL11-GN11</f>
        <v>0</v>
      </c>
      <c r="GP11" s="202"/>
      <c r="GQ11" s="202"/>
      <c r="GR11" s="210">
        <f>-GP11+GQ11</f>
        <v>0</v>
      </c>
      <c r="GS11" s="202"/>
      <c r="GT11" s="234">
        <f>+GQ11-GS11</f>
        <v>0</v>
      </c>
      <c r="GU11" s="202"/>
      <c r="GV11" s="202"/>
      <c r="GW11" s="210">
        <f>-GU11+GV11</f>
        <v>0</v>
      </c>
      <c r="GX11" s="202"/>
      <c r="GY11" s="234">
        <f>+GV11-GX11</f>
        <v>0</v>
      </c>
      <c r="GZ11" s="202"/>
      <c r="HA11" s="202"/>
      <c r="HB11" s="210">
        <f>-GZ11+HA11</f>
        <v>0</v>
      </c>
      <c r="HC11" s="202"/>
      <c r="HD11" s="234">
        <f>+HA11-HC11</f>
        <v>0</v>
      </c>
      <c r="HE11" s="202"/>
      <c r="HF11" s="202"/>
      <c r="HG11" s="210">
        <f>-HE11+HF11</f>
        <v>0</v>
      </c>
      <c r="HH11" s="202"/>
      <c r="HI11" s="234">
        <f>+HF11-HH11</f>
        <v>0</v>
      </c>
      <c r="HJ11" s="202"/>
      <c r="HK11" s="202"/>
      <c r="HL11" s="210">
        <f>-HJ11+HK11</f>
        <v>0</v>
      </c>
      <c r="HM11" s="202"/>
      <c r="HN11" s="234">
        <f>+HK11-HM11</f>
        <v>0</v>
      </c>
      <c r="HO11" s="202"/>
      <c r="HP11" s="202"/>
      <c r="HQ11" s="210">
        <f>-HO11+HP11</f>
        <v>0</v>
      </c>
      <c r="HR11" s="202"/>
      <c r="HS11" s="234">
        <f>+HP11-HR11</f>
        <v>0</v>
      </c>
      <c r="HT11" s="202"/>
      <c r="HU11" s="202"/>
      <c r="HV11" s="210">
        <f>-HT11+HU11</f>
        <v>0</v>
      </c>
      <c r="HW11" s="202"/>
      <c r="HX11" s="234">
        <f>+HU11-HW11</f>
        <v>0</v>
      </c>
      <c r="HY11" s="202"/>
      <c r="HZ11" s="202"/>
      <c r="IA11" s="210">
        <f>-HY11+HZ11</f>
        <v>0</v>
      </c>
      <c r="IB11" s="202"/>
      <c r="IC11" s="234">
        <f>+HZ11-IB11</f>
        <v>0</v>
      </c>
      <c r="ID11" s="202"/>
      <c r="IE11" s="202"/>
      <c r="IF11" s="210">
        <f>-ID11+IE11</f>
        <v>0</v>
      </c>
      <c r="IG11" s="202"/>
      <c r="IH11" s="234">
        <f>+IE11-IG11</f>
        <v>0</v>
      </c>
      <c r="II11" s="202"/>
      <c r="IJ11" s="202"/>
      <c r="IK11" s="210">
        <f>-II11+IJ11</f>
        <v>0</v>
      </c>
      <c r="IL11" s="202"/>
      <c r="IM11" s="234">
        <f>+IJ11-IL11</f>
        <v>0</v>
      </c>
      <c r="IN11" s="202"/>
      <c r="IO11" s="202"/>
      <c r="IP11" s="210">
        <f>-IN11+IO11</f>
        <v>0</v>
      </c>
      <c r="IQ11" s="202"/>
      <c r="IR11" s="234">
        <f>+IO11-IQ11</f>
        <v>0</v>
      </c>
      <c r="IS11" s="202"/>
      <c r="IT11" s="202"/>
      <c r="IU11" s="210">
        <f>-IS11+IT11</f>
        <v>0</v>
      </c>
      <c r="IV11" s="202"/>
      <c r="IW11" s="234">
        <f>+IT11-IV11</f>
        <v>0</v>
      </c>
      <c r="IX11" s="202"/>
      <c r="IY11" s="202"/>
      <c r="IZ11" s="210">
        <f>-IX11+IY11</f>
        <v>0</v>
      </c>
      <c r="JA11" s="202"/>
      <c r="JB11" s="234">
        <f>+IY11-JA11</f>
        <v>0</v>
      </c>
      <c r="JC11" s="202"/>
      <c r="JD11" s="202"/>
      <c r="JE11" s="210">
        <f>-JC11+JD11</f>
        <v>0</v>
      </c>
      <c r="JF11" s="202"/>
      <c r="JG11" s="234">
        <f>+JD11-JF11</f>
        <v>0</v>
      </c>
      <c r="JH11" s="202"/>
      <c r="JI11" s="202"/>
      <c r="JJ11" s="210">
        <f>-JH11+JI11</f>
        <v>0</v>
      </c>
      <c r="JK11" s="202"/>
      <c r="JL11" s="234">
        <f>+JI11-JK11</f>
        <v>0</v>
      </c>
      <c r="JM11" s="202"/>
      <c r="JN11" s="202"/>
      <c r="JO11" s="210">
        <f>-JM11+JN11</f>
        <v>0</v>
      </c>
      <c r="JP11" s="202"/>
      <c r="JQ11" s="234">
        <f>+JN11-JP11</f>
        <v>0</v>
      </c>
      <c r="JR11" s="202"/>
      <c r="JS11" s="202"/>
      <c r="JT11" s="210">
        <f>-JR11+JS11</f>
        <v>0</v>
      </c>
      <c r="JU11" s="202"/>
      <c r="JV11" s="234">
        <f>+JS11-JU11</f>
        <v>0</v>
      </c>
      <c r="JW11" s="202"/>
      <c r="JX11" s="202"/>
      <c r="JY11" s="210">
        <f>-JW11+JX11</f>
        <v>0</v>
      </c>
      <c r="JZ11" s="202"/>
      <c r="KA11" s="234">
        <f>+JX11-JZ11</f>
        <v>0</v>
      </c>
      <c r="KB11" s="202"/>
      <c r="KC11" s="202"/>
      <c r="KD11" s="210">
        <f>-KB11+KC11</f>
        <v>0</v>
      </c>
      <c r="KE11" s="202"/>
      <c r="KF11" s="234">
        <f>+KC11-KE11</f>
        <v>0</v>
      </c>
      <c r="KG11" s="202"/>
      <c r="KH11" s="202"/>
      <c r="KI11" s="210">
        <f>-KG11+KH11</f>
        <v>0</v>
      </c>
      <c r="KJ11" s="202"/>
      <c r="KK11" s="234">
        <f>+KH11-KJ11</f>
        <v>0</v>
      </c>
      <c r="KL11" s="202"/>
      <c r="KM11" s="202"/>
      <c r="KN11" s="210">
        <f>-KL11+KM11</f>
        <v>0</v>
      </c>
      <c r="KO11" s="202"/>
      <c r="KP11" s="234">
        <f>+KM11-KO11</f>
        <v>0</v>
      </c>
      <c r="KQ11" s="202"/>
      <c r="KR11" s="202"/>
      <c r="KS11" s="210">
        <f>-KQ11+KR11</f>
        <v>0</v>
      </c>
      <c r="KT11" s="202"/>
      <c r="KU11" s="234">
        <f>+KR11-KT11</f>
        <v>0</v>
      </c>
      <c r="KV11" s="202"/>
      <c r="KW11" s="202"/>
      <c r="KX11" s="210">
        <f>-KV11+KW11</f>
        <v>0</v>
      </c>
      <c r="KY11" s="202"/>
      <c r="KZ11" s="234">
        <f>+KW11-KY11</f>
        <v>0</v>
      </c>
      <c r="LA11" s="210">
        <f>+C11+H11+M11+R11+W11+AB11+AG11+AL11+AQ11+AV11+BA11+BF11+BK11+BP11+BU11+BZ11+CE11+CJ11+CO11+CT11+CY11+DD11+DI11+DN11+DS11+DX11+EC11+EH11+EM11+ER11+EW11+FB11+FG11+FL11+FQ11+FV11+GA11+GF11+GK11+GP11+GU11+GZ11+HE11+HJ11+HO11+HT11+HY11+ID11+II11+IN11+IS11+IX11+JC11+JH11+JM11+JR11+JW11+KB11+KG11+KL11+KQ11+KV11</f>
        <v>0</v>
      </c>
      <c r="LB11" s="210">
        <f>+D11+I11+N11+S11+X11+AC11+AH11+AM11+AR11+AW11+BB11+BG11+BL11+BQ11+BV11+CA11+CF11+CK11+CP11+CU11+CZ11+DE11+DJ11+DO11+DT11+DY11+ED11+EI11+EN11+ES11+EX11+FC11+FH11+FM11+FR11+FW11+GB11+GG11+GL11+GQ11+GV11+HA11+HF11+HK11+HP11+HU11+HZ11+IE11+IJ11+IO11+IT11+IY11+JD11+JI11+JN11+JS11+JX11+KC11+KH11+KM11+KR11+KW11</f>
        <v>0</v>
      </c>
      <c r="LC11" s="210">
        <f>-LA11+LB11</f>
        <v>0</v>
      </c>
      <c r="LD11" s="210">
        <f>+F11+K11+P11+U11+Z11+AE11+AJ11+AO11+AT11+AY11+BD11+BI11+BN11+BS11+BX11+CC11+CH11+CM11+CR11+CW11+DB11+DG11+DL11+DQ11+DV11+EA11+EF11+EK11+EP11+EU11+EZ11+FE11+FJ11+FO11+FT11+FY11+GD11+GI11+GN11+GS11+GX11+HC11+HH11+HM11+HR11+HW11+IB11+IG11+IL11+IQ11+IV11+JA11+JF11+JK11+JP11+JU11+JZ11+KE11+KJ11+KO11+KT11+KY11</f>
        <v>0</v>
      </c>
      <c r="LE11" s="210">
        <f>+G11+L11+Q11+V11+AA11+AF11+AK11+AP11+AU11+AZ11+BE11+BJ11+BO11+BT11+BY11+CD11+CI11+CN11+CS11+CX11+DC11+DH11+DM11+DR11+DW11+EB11+EG11+EL11+EQ11+EV11+FA11+FF11+FK11+FP11+FU11+FZ11+GE11+GJ11+GO11+GT11+GY11+HD11+HI11+HN11+HS11+HX11+IC11+IH11+IM11+IR11+IW11+JB11+JG11+JL11+JQ11+JV11+KA11+KF11+KK11+KP11+KU11+KZ11</f>
        <v>0</v>
      </c>
    </row>
    <row r="12" spans="1:317" ht="15" customHeight="1">
      <c r="A12" s="464" t="s">
        <v>136</v>
      </c>
      <c r="B12" s="6" t="s">
        <v>640</v>
      </c>
      <c r="C12" s="202"/>
      <c r="D12" s="202"/>
      <c r="E12" s="210">
        <f t="shared" ref="E12:E38" si="0">-C12+D12</f>
        <v>0</v>
      </c>
      <c r="F12" s="202"/>
      <c r="G12" s="234">
        <f>+D12-F12</f>
        <v>0</v>
      </c>
      <c r="H12" s="202"/>
      <c r="I12" s="202"/>
      <c r="J12" s="210">
        <f t="shared" ref="J12:J38" si="1">-H12+I12</f>
        <v>0</v>
      </c>
      <c r="K12" s="202"/>
      <c r="L12" s="234">
        <f>+I12-K12</f>
        <v>0</v>
      </c>
      <c r="M12" s="202"/>
      <c r="N12" s="202"/>
      <c r="O12" s="210">
        <f t="shared" ref="O12:O38" si="2">-M12+N12</f>
        <v>0</v>
      </c>
      <c r="P12" s="202"/>
      <c r="Q12" s="234">
        <f>+N12-P12</f>
        <v>0</v>
      </c>
      <c r="R12" s="202"/>
      <c r="S12" s="202"/>
      <c r="T12" s="210">
        <f t="shared" ref="T12:T38" si="3">-R12+S12</f>
        <v>0</v>
      </c>
      <c r="U12" s="202"/>
      <c r="V12" s="234">
        <f>+S12-U12</f>
        <v>0</v>
      </c>
      <c r="W12" s="202"/>
      <c r="X12" s="202"/>
      <c r="Y12" s="210">
        <f t="shared" ref="Y12:Y38" si="4">-W12+X12</f>
        <v>0</v>
      </c>
      <c r="Z12" s="202"/>
      <c r="AA12" s="234">
        <f>+X12-Z12</f>
        <v>0</v>
      </c>
      <c r="AB12" s="202"/>
      <c r="AC12" s="202"/>
      <c r="AD12" s="210">
        <f t="shared" ref="AD12:AD38" si="5">-AB12+AC12</f>
        <v>0</v>
      </c>
      <c r="AE12" s="202"/>
      <c r="AF12" s="231">
        <f>+AC12-AE12</f>
        <v>0</v>
      </c>
      <c r="AG12" s="202"/>
      <c r="AH12" s="202"/>
      <c r="AI12" s="210">
        <f t="shared" ref="AI12:AI38" si="6">-AG12+AH12</f>
        <v>0</v>
      </c>
      <c r="AJ12" s="202"/>
      <c r="AK12" s="234">
        <f>+AH12-AJ12</f>
        <v>0</v>
      </c>
      <c r="AL12" s="202"/>
      <c r="AM12" s="202"/>
      <c r="AN12" s="210">
        <f t="shared" ref="AN12:AN38" si="7">-AL12+AM12</f>
        <v>0</v>
      </c>
      <c r="AO12" s="202"/>
      <c r="AP12" s="234">
        <f>+AM12-AO12</f>
        <v>0</v>
      </c>
      <c r="AQ12" s="202"/>
      <c r="AR12" s="202"/>
      <c r="AS12" s="210">
        <f t="shared" ref="AS12:AS38" si="8">-AQ12+AR12</f>
        <v>0</v>
      </c>
      <c r="AT12" s="202"/>
      <c r="AU12" s="234">
        <f>+AR12-AT12</f>
        <v>0</v>
      </c>
      <c r="AV12" s="202"/>
      <c r="AW12" s="202"/>
      <c r="AX12" s="210">
        <f t="shared" ref="AX12:AX38" si="9">-AV12+AW12</f>
        <v>0</v>
      </c>
      <c r="AY12" s="202"/>
      <c r="AZ12" s="234">
        <f>+AW12-AY12</f>
        <v>0</v>
      </c>
      <c r="BA12" s="202"/>
      <c r="BB12" s="202"/>
      <c r="BC12" s="210">
        <f t="shared" ref="BC12:BC38" si="10">-BA12+BB12</f>
        <v>0</v>
      </c>
      <c r="BD12" s="202"/>
      <c r="BE12" s="234">
        <f>+BB12-BD12</f>
        <v>0</v>
      </c>
      <c r="BF12" s="202"/>
      <c r="BG12" s="202"/>
      <c r="BH12" s="210">
        <f t="shared" ref="BH12:BH38" si="11">-BF12+BG12</f>
        <v>0</v>
      </c>
      <c r="BI12" s="202"/>
      <c r="BJ12" s="234">
        <f>+BG12-BI12</f>
        <v>0</v>
      </c>
      <c r="BK12" s="202"/>
      <c r="BL12" s="202"/>
      <c r="BM12" s="210">
        <f t="shared" ref="BM12:BM38" si="12">-BK12+BL12</f>
        <v>0</v>
      </c>
      <c r="BN12" s="202"/>
      <c r="BO12" s="234">
        <f>+BL12-BN12</f>
        <v>0</v>
      </c>
      <c r="BP12" s="202"/>
      <c r="BQ12" s="202"/>
      <c r="BR12" s="210">
        <f t="shared" ref="BR12:BR38" si="13">-BP12+BQ12</f>
        <v>0</v>
      </c>
      <c r="BS12" s="202"/>
      <c r="BT12" s="234">
        <f>+BQ12-BS12</f>
        <v>0</v>
      </c>
      <c r="BU12" s="202"/>
      <c r="BV12" s="202"/>
      <c r="BW12" s="210">
        <f t="shared" ref="BW12:BW38" si="14">-BU12+BV12</f>
        <v>0</v>
      </c>
      <c r="BX12" s="202"/>
      <c r="BY12" s="234">
        <f>+BV12-BX12</f>
        <v>0</v>
      </c>
      <c r="BZ12" s="202"/>
      <c r="CA12" s="202"/>
      <c r="CB12" s="210">
        <f t="shared" ref="CB12:CB38" si="15">-BZ12+CA12</f>
        <v>0</v>
      </c>
      <c r="CC12" s="202"/>
      <c r="CD12" s="234">
        <f>+CA12-CC12</f>
        <v>0</v>
      </c>
      <c r="CE12" s="202"/>
      <c r="CF12" s="202"/>
      <c r="CG12" s="210">
        <f t="shared" ref="CG12:CG38" si="16">-CE12+CF12</f>
        <v>0</v>
      </c>
      <c r="CH12" s="202"/>
      <c r="CI12" s="234">
        <f>+CF12-CH12</f>
        <v>0</v>
      </c>
      <c r="CJ12" s="202"/>
      <c r="CK12" s="202"/>
      <c r="CL12" s="210">
        <f t="shared" ref="CL12:CL38" si="17">-CJ12+CK12</f>
        <v>0</v>
      </c>
      <c r="CM12" s="202"/>
      <c r="CN12" s="234">
        <f>+CK12-CM12</f>
        <v>0</v>
      </c>
      <c r="CO12" s="202"/>
      <c r="CP12" s="202"/>
      <c r="CQ12" s="210">
        <f t="shared" ref="CQ12:CQ38" si="18">-CO12+CP12</f>
        <v>0</v>
      </c>
      <c r="CR12" s="202"/>
      <c r="CS12" s="234">
        <f>+CP12-CR12</f>
        <v>0</v>
      </c>
      <c r="CT12" s="202"/>
      <c r="CU12" s="202"/>
      <c r="CV12" s="210">
        <f t="shared" ref="CV12:CV38" si="19">-CT12+CU12</f>
        <v>0</v>
      </c>
      <c r="CW12" s="202"/>
      <c r="CX12" s="234">
        <f>+CU12-CW12</f>
        <v>0</v>
      </c>
      <c r="CY12" s="202"/>
      <c r="CZ12" s="202"/>
      <c r="DA12" s="210">
        <f t="shared" ref="DA12:DA38" si="20">-CY12+CZ12</f>
        <v>0</v>
      </c>
      <c r="DB12" s="202"/>
      <c r="DC12" s="234">
        <f>+CZ12-DB12</f>
        <v>0</v>
      </c>
      <c r="DD12" s="202"/>
      <c r="DE12" s="202"/>
      <c r="DF12" s="210">
        <f t="shared" ref="DF12:DF38" si="21">-DD12+DE12</f>
        <v>0</v>
      </c>
      <c r="DG12" s="202"/>
      <c r="DH12" s="234">
        <f>+DE12-DG12</f>
        <v>0</v>
      </c>
      <c r="DI12" s="202"/>
      <c r="DJ12" s="202"/>
      <c r="DK12" s="210">
        <f t="shared" ref="DK12:DK38" si="22">-DI12+DJ12</f>
        <v>0</v>
      </c>
      <c r="DL12" s="202"/>
      <c r="DM12" s="234">
        <f>+DJ12-DL12</f>
        <v>0</v>
      </c>
      <c r="DN12" s="202"/>
      <c r="DO12" s="202"/>
      <c r="DP12" s="210">
        <f t="shared" ref="DP12:DP38" si="23">-DN12+DO12</f>
        <v>0</v>
      </c>
      <c r="DQ12" s="202"/>
      <c r="DR12" s="234">
        <f>+DO12-DQ12</f>
        <v>0</v>
      </c>
      <c r="DS12" s="202"/>
      <c r="DT12" s="202"/>
      <c r="DU12" s="210">
        <f t="shared" ref="DU12:DU38" si="24">-DS12+DT12</f>
        <v>0</v>
      </c>
      <c r="DV12" s="202"/>
      <c r="DW12" s="234">
        <f>+DT12-DV12</f>
        <v>0</v>
      </c>
      <c r="DX12" s="202"/>
      <c r="DY12" s="202"/>
      <c r="DZ12" s="210">
        <f t="shared" ref="DZ12:DZ38" si="25">-DX12+DY12</f>
        <v>0</v>
      </c>
      <c r="EA12" s="202"/>
      <c r="EB12" s="234">
        <f>+DY12-EA12</f>
        <v>0</v>
      </c>
      <c r="EC12" s="202"/>
      <c r="ED12" s="202"/>
      <c r="EE12" s="210">
        <f t="shared" ref="EE12:EE38" si="26">-EC12+ED12</f>
        <v>0</v>
      </c>
      <c r="EF12" s="202"/>
      <c r="EG12" s="234">
        <f>+ED12-EF12</f>
        <v>0</v>
      </c>
      <c r="EH12" s="202"/>
      <c r="EI12" s="202"/>
      <c r="EJ12" s="210">
        <f t="shared" ref="EJ12:EJ38" si="27">-EH12+EI12</f>
        <v>0</v>
      </c>
      <c r="EK12" s="202"/>
      <c r="EL12" s="234">
        <f>+EI12-EK12</f>
        <v>0</v>
      </c>
      <c r="EM12" s="202"/>
      <c r="EN12" s="202"/>
      <c r="EO12" s="210">
        <f t="shared" ref="EO12:EO38" si="28">-EM12+EN12</f>
        <v>0</v>
      </c>
      <c r="EP12" s="202"/>
      <c r="EQ12" s="234">
        <f>+EN12-EP12</f>
        <v>0</v>
      </c>
      <c r="ER12" s="202"/>
      <c r="ES12" s="202"/>
      <c r="ET12" s="210">
        <f t="shared" ref="ET12:ET38" si="29">-ER12+ES12</f>
        <v>0</v>
      </c>
      <c r="EU12" s="202"/>
      <c r="EV12" s="234">
        <f>+ES12-EU12</f>
        <v>0</v>
      </c>
      <c r="EW12" s="202"/>
      <c r="EX12" s="202"/>
      <c r="EY12" s="210">
        <f t="shared" ref="EY12:EY38" si="30">-EW12+EX12</f>
        <v>0</v>
      </c>
      <c r="EZ12" s="202"/>
      <c r="FA12" s="234">
        <f>+EX12-EZ12</f>
        <v>0</v>
      </c>
      <c r="FB12" s="202"/>
      <c r="FC12" s="202"/>
      <c r="FD12" s="210">
        <f t="shared" ref="FD12:FD38" si="31">-FB12+FC12</f>
        <v>0</v>
      </c>
      <c r="FE12" s="202"/>
      <c r="FF12" s="234">
        <f>+FC12-FE12</f>
        <v>0</v>
      </c>
      <c r="FG12" s="202"/>
      <c r="FH12" s="202"/>
      <c r="FI12" s="210">
        <f t="shared" ref="FI12:FI38" si="32">-FG12+FH12</f>
        <v>0</v>
      </c>
      <c r="FJ12" s="202"/>
      <c r="FK12" s="234">
        <f>+FH12-FJ12</f>
        <v>0</v>
      </c>
      <c r="FL12" s="202"/>
      <c r="FM12" s="202"/>
      <c r="FN12" s="210">
        <f t="shared" ref="FN12:FN38" si="33">-FL12+FM12</f>
        <v>0</v>
      </c>
      <c r="FO12" s="202"/>
      <c r="FP12" s="234">
        <f>+FM12-FO12</f>
        <v>0</v>
      </c>
      <c r="FQ12" s="202"/>
      <c r="FR12" s="202"/>
      <c r="FS12" s="210">
        <f t="shared" ref="FS12:FS38" si="34">-FQ12+FR12</f>
        <v>0</v>
      </c>
      <c r="FT12" s="202"/>
      <c r="FU12" s="234">
        <f>+FR12-FT12</f>
        <v>0</v>
      </c>
      <c r="FV12" s="202"/>
      <c r="FW12" s="202"/>
      <c r="FX12" s="210">
        <f t="shared" ref="FX12:FX38" si="35">-FV12+FW12</f>
        <v>0</v>
      </c>
      <c r="FY12" s="202"/>
      <c r="FZ12" s="234">
        <f>+FW12-FY12</f>
        <v>0</v>
      </c>
      <c r="GA12" s="202"/>
      <c r="GB12" s="202"/>
      <c r="GC12" s="210">
        <f t="shared" ref="GC12:GC38" si="36">-GA12+GB12</f>
        <v>0</v>
      </c>
      <c r="GD12" s="202"/>
      <c r="GE12" s="234">
        <f>+GB12-GD12</f>
        <v>0</v>
      </c>
      <c r="GF12" s="202"/>
      <c r="GG12" s="202"/>
      <c r="GH12" s="210">
        <f t="shared" ref="GH12:GH38" si="37">-GF12+GG12</f>
        <v>0</v>
      </c>
      <c r="GI12" s="202"/>
      <c r="GJ12" s="234">
        <f>+GG12-GI12</f>
        <v>0</v>
      </c>
      <c r="GK12" s="202"/>
      <c r="GL12" s="202"/>
      <c r="GM12" s="210">
        <f t="shared" ref="GM12:GM38" si="38">-GK12+GL12</f>
        <v>0</v>
      </c>
      <c r="GN12" s="202"/>
      <c r="GO12" s="234">
        <f>+GL12-GN12</f>
        <v>0</v>
      </c>
      <c r="GP12" s="202"/>
      <c r="GQ12" s="202"/>
      <c r="GR12" s="210">
        <f t="shared" ref="GR12:GR38" si="39">-GP12+GQ12</f>
        <v>0</v>
      </c>
      <c r="GS12" s="202"/>
      <c r="GT12" s="234">
        <f>+GQ12-GS12</f>
        <v>0</v>
      </c>
      <c r="GU12" s="202"/>
      <c r="GV12" s="202"/>
      <c r="GW12" s="210">
        <f t="shared" ref="GW12:GW38" si="40">-GU12+GV12</f>
        <v>0</v>
      </c>
      <c r="GX12" s="202"/>
      <c r="GY12" s="234">
        <f>+GV12-GX12</f>
        <v>0</v>
      </c>
      <c r="GZ12" s="202"/>
      <c r="HA12" s="202"/>
      <c r="HB12" s="210">
        <f t="shared" ref="HB12:HB38" si="41">-GZ12+HA12</f>
        <v>0</v>
      </c>
      <c r="HC12" s="202"/>
      <c r="HD12" s="234">
        <f>+HA12-HC12</f>
        <v>0</v>
      </c>
      <c r="HE12" s="202"/>
      <c r="HF12" s="202"/>
      <c r="HG12" s="210">
        <f t="shared" ref="HG12:HG38" si="42">-HE12+HF12</f>
        <v>0</v>
      </c>
      <c r="HH12" s="202"/>
      <c r="HI12" s="234">
        <f>+HF12-HH12</f>
        <v>0</v>
      </c>
      <c r="HJ12" s="202"/>
      <c r="HK12" s="202"/>
      <c r="HL12" s="210">
        <f t="shared" ref="HL12:HL38" si="43">-HJ12+HK12</f>
        <v>0</v>
      </c>
      <c r="HM12" s="202"/>
      <c r="HN12" s="234">
        <f>+HK12-HM12</f>
        <v>0</v>
      </c>
      <c r="HO12" s="202"/>
      <c r="HP12" s="202"/>
      <c r="HQ12" s="210">
        <f t="shared" ref="HQ12:HQ38" si="44">-HO12+HP12</f>
        <v>0</v>
      </c>
      <c r="HR12" s="202"/>
      <c r="HS12" s="234">
        <f>+HP12-HR12</f>
        <v>0</v>
      </c>
      <c r="HT12" s="202"/>
      <c r="HU12" s="202"/>
      <c r="HV12" s="210">
        <f t="shared" ref="HV12:HV38" si="45">-HT12+HU12</f>
        <v>0</v>
      </c>
      <c r="HW12" s="202"/>
      <c r="HX12" s="234">
        <f>+HU12-HW12</f>
        <v>0</v>
      </c>
      <c r="HY12" s="202"/>
      <c r="HZ12" s="202"/>
      <c r="IA12" s="210">
        <f t="shared" ref="IA12:IA38" si="46">-HY12+HZ12</f>
        <v>0</v>
      </c>
      <c r="IB12" s="202"/>
      <c r="IC12" s="234">
        <f>+HZ12-IB12</f>
        <v>0</v>
      </c>
      <c r="ID12" s="202"/>
      <c r="IE12" s="202"/>
      <c r="IF12" s="210">
        <f t="shared" ref="IF12:IF38" si="47">-ID12+IE12</f>
        <v>0</v>
      </c>
      <c r="IG12" s="202"/>
      <c r="IH12" s="234">
        <f>+IE12-IG12</f>
        <v>0</v>
      </c>
      <c r="II12" s="202"/>
      <c r="IJ12" s="202"/>
      <c r="IK12" s="210">
        <f t="shared" ref="IK12:IK38" si="48">-II12+IJ12</f>
        <v>0</v>
      </c>
      <c r="IL12" s="202"/>
      <c r="IM12" s="234">
        <f>+IJ12-IL12</f>
        <v>0</v>
      </c>
      <c r="IN12" s="202"/>
      <c r="IO12" s="202"/>
      <c r="IP12" s="210">
        <f t="shared" ref="IP12:IP38" si="49">-IN12+IO12</f>
        <v>0</v>
      </c>
      <c r="IQ12" s="202"/>
      <c r="IR12" s="234">
        <f>+IO12-IQ12</f>
        <v>0</v>
      </c>
      <c r="IS12" s="202"/>
      <c r="IT12" s="202"/>
      <c r="IU12" s="210">
        <f t="shared" ref="IU12:IU38" si="50">-IS12+IT12</f>
        <v>0</v>
      </c>
      <c r="IV12" s="202"/>
      <c r="IW12" s="234">
        <f>+IT12-IV12</f>
        <v>0</v>
      </c>
      <c r="IX12" s="202"/>
      <c r="IY12" s="202"/>
      <c r="IZ12" s="210">
        <f t="shared" ref="IZ12:IZ38" si="51">-IX12+IY12</f>
        <v>0</v>
      </c>
      <c r="JA12" s="202"/>
      <c r="JB12" s="234">
        <f>+IY12-JA12</f>
        <v>0</v>
      </c>
      <c r="JC12" s="202"/>
      <c r="JD12" s="202"/>
      <c r="JE12" s="210">
        <f t="shared" ref="JE12:JE38" si="52">-JC12+JD12</f>
        <v>0</v>
      </c>
      <c r="JF12" s="202"/>
      <c r="JG12" s="234">
        <f>+JD12-JF12</f>
        <v>0</v>
      </c>
      <c r="JH12" s="202"/>
      <c r="JI12" s="202"/>
      <c r="JJ12" s="210">
        <f t="shared" ref="JJ12:JJ38" si="53">-JH12+JI12</f>
        <v>0</v>
      </c>
      <c r="JK12" s="202"/>
      <c r="JL12" s="234">
        <f>+JI12-JK12</f>
        <v>0</v>
      </c>
      <c r="JM12" s="202"/>
      <c r="JN12" s="202"/>
      <c r="JO12" s="210">
        <f t="shared" ref="JO12:JO38" si="54">-JM12+JN12</f>
        <v>0</v>
      </c>
      <c r="JP12" s="202"/>
      <c r="JQ12" s="234">
        <f>+JN12-JP12</f>
        <v>0</v>
      </c>
      <c r="JR12" s="202"/>
      <c r="JS12" s="202"/>
      <c r="JT12" s="210">
        <f t="shared" ref="JT12:JT38" si="55">-JR12+JS12</f>
        <v>0</v>
      </c>
      <c r="JU12" s="202"/>
      <c r="JV12" s="234">
        <f>+JS12-JU12</f>
        <v>0</v>
      </c>
      <c r="JW12" s="202"/>
      <c r="JX12" s="202"/>
      <c r="JY12" s="210">
        <f t="shared" ref="JY12:JY38" si="56">-JW12+JX12</f>
        <v>0</v>
      </c>
      <c r="JZ12" s="202"/>
      <c r="KA12" s="234">
        <f>+JX12-JZ12</f>
        <v>0</v>
      </c>
      <c r="KB12" s="202"/>
      <c r="KC12" s="202"/>
      <c r="KD12" s="210">
        <f t="shared" ref="KD12:KD38" si="57">-KB12+KC12</f>
        <v>0</v>
      </c>
      <c r="KE12" s="202"/>
      <c r="KF12" s="234">
        <f>+KC12-KE12</f>
        <v>0</v>
      </c>
      <c r="KG12" s="202"/>
      <c r="KH12" s="202"/>
      <c r="KI12" s="210">
        <f t="shared" ref="KI12:KI38" si="58">-KG12+KH12</f>
        <v>0</v>
      </c>
      <c r="KJ12" s="202"/>
      <c r="KK12" s="234">
        <f>+KH12-KJ12</f>
        <v>0</v>
      </c>
      <c r="KL12" s="202"/>
      <c r="KM12" s="202"/>
      <c r="KN12" s="210">
        <f t="shared" ref="KN12:KN38" si="59">-KL12+KM12</f>
        <v>0</v>
      </c>
      <c r="KO12" s="202"/>
      <c r="KP12" s="234">
        <f>+KM12-KO12</f>
        <v>0</v>
      </c>
      <c r="KQ12" s="202"/>
      <c r="KR12" s="202"/>
      <c r="KS12" s="210">
        <f t="shared" ref="KS12:KS38" si="60">-KQ12+KR12</f>
        <v>0</v>
      </c>
      <c r="KT12" s="202"/>
      <c r="KU12" s="234">
        <f>+KR12-KT12</f>
        <v>0</v>
      </c>
      <c r="KV12" s="202"/>
      <c r="KW12" s="202"/>
      <c r="KX12" s="210">
        <f t="shared" ref="KX12:KX38" si="61">-KV12+KW12</f>
        <v>0</v>
      </c>
      <c r="KY12" s="202"/>
      <c r="KZ12" s="234">
        <f>+KW12-KY12</f>
        <v>0</v>
      </c>
      <c r="LA12" s="210">
        <f>+C12+H12+M12+R12+W12+AB12+AG12+AL12+AQ12+AV12+BA12+BF12+BK12+BP12+BU12+BZ12+CE12+CJ12+CO12+CT12+CY12+DD12+DI12+DN12+DS12+DX12+EC12+EH12+EM12+ER12+EW12+FB12+FG12+FL12+FQ12+FV12+GA12+GF12+GK12+GP12+GU12+GZ12+HE12+HJ12+HO12+HT12+HY12+ID12+II12+IN12+IS12+IX12+JC12+JH12+JM12+JR12+JW12+KB12+KG12+KL12+KQ12+KV12</f>
        <v>0</v>
      </c>
      <c r="LB12" s="210">
        <f>+D12+I12+N12+S12+X12+AC12+AH12+AM12+AR12+AW12+BB12+BG12+BL12+BQ12+BV12+CA12+CF12+CK12+CP12+CU12+CZ12+DE12+DJ12+DO12+DT12+DY12+ED12+EI12+EN12+ES12+EX12+FC12+FH12+FM12+FR12+FW12+GB12+GG12+GL12+GQ12+GV12+HA12+HF12+HK12+HP12+HU12+HZ12+IE12+IJ12+IO12+IT12+IY12+JD12+JI12+JN12+JS12+JX12+KC12+KH12+KM12+KR12+KW12</f>
        <v>0</v>
      </c>
      <c r="LC12" s="210">
        <f t="shared" ref="LC12:LC38" si="62">-LA12+LB12</f>
        <v>0</v>
      </c>
      <c r="LD12" s="210">
        <f>+F12+K12+P12+U12+Z12+AE12+AJ12+AO12+AT12+AY12+BD12+BI12+BN12+BS12+BX12+CC12+CH12+CM12+CR12+CW12+DB12+DG12+DL12+DQ12+DV12+EA12+EF12+EK12+EP12+EU12+EZ12+FE12+FJ12+FO12+FT12+FY12+GD12+GI12+GN12+GS12+GX12+HC12+HH12+HM12+HR12+HW12+IB12+IG12+IL12+IQ12+IV12+JA12+JF12+JK12+JP12+JU12+JZ12+KE12+KJ12+KO12+KT12+KY12</f>
        <v>0</v>
      </c>
      <c r="LE12" s="210">
        <f>+G12+L12+Q12+V12+AA12+AF12+AK12+AP12+AU12+AZ12+BE12+BJ12+BO12+BT12+BY12+CD12+CI12+CN12+CS12+CX12+DC12+DH12+DM12+DR12+DW12+EB12+EG12+EL12+EQ12+EV12+FA12+FF12+FK12+FP12+FU12+FZ12+GE12+GJ12+GO12+GT12+GY12+HD12+HI12+HN12+HS12+HX12+IC12+IH12+IM12+IR12+IW12+JB12+JG12+JL12+JQ12+JV12+KA12+KF12+KK12+KP12+KU12+KZ12</f>
        <v>0</v>
      </c>
    </row>
    <row r="13" spans="1:317" customFormat="1" ht="15" customHeight="1">
      <c r="A13" s="285">
        <v>420000</v>
      </c>
      <c r="B13" s="8" t="s">
        <v>761</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row>
    <row r="14" spans="1:317" ht="15" customHeight="1">
      <c r="A14" s="269">
        <v>100</v>
      </c>
      <c r="B14" s="196" t="s">
        <v>639</v>
      </c>
      <c r="C14" s="202"/>
      <c r="D14" s="202"/>
      <c r="E14" s="210">
        <f t="shared" si="0"/>
        <v>0</v>
      </c>
      <c r="F14" s="202"/>
      <c r="G14" s="234">
        <f>+D14-F14</f>
        <v>0</v>
      </c>
      <c r="H14" s="202"/>
      <c r="I14" s="202"/>
      <c r="J14" s="210">
        <f t="shared" si="1"/>
        <v>0</v>
      </c>
      <c r="K14" s="202"/>
      <c r="L14" s="234">
        <f>+I14-K14</f>
        <v>0</v>
      </c>
      <c r="M14" s="202"/>
      <c r="N14" s="202"/>
      <c r="O14" s="210">
        <f t="shared" si="2"/>
        <v>0</v>
      </c>
      <c r="P14" s="202"/>
      <c r="Q14" s="234">
        <f>+N14-P14</f>
        <v>0</v>
      </c>
      <c r="R14" s="202"/>
      <c r="S14" s="202"/>
      <c r="T14" s="210">
        <f t="shared" si="3"/>
        <v>0</v>
      </c>
      <c r="U14" s="202"/>
      <c r="V14" s="234">
        <f>+S14-U14</f>
        <v>0</v>
      </c>
      <c r="W14" s="202"/>
      <c r="X14" s="202"/>
      <c r="Y14" s="210">
        <f t="shared" si="4"/>
        <v>0</v>
      </c>
      <c r="Z14" s="202"/>
      <c r="AA14" s="234">
        <f>+X14-Z14</f>
        <v>0</v>
      </c>
      <c r="AB14" s="202"/>
      <c r="AC14" s="202"/>
      <c r="AD14" s="210">
        <f t="shared" si="5"/>
        <v>0</v>
      </c>
      <c r="AE14" s="202"/>
      <c r="AF14" s="234">
        <f>+AC14-AE14</f>
        <v>0</v>
      </c>
      <c r="AG14" s="202"/>
      <c r="AH14" s="202"/>
      <c r="AI14" s="210">
        <f t="shared" si="6"/>
        <v>0</v>
      </c>
      <c r="AJ14" s="202"/>
      <c r="AK14" s="234">
        <f>+AH14-AJ14</f>
        <v>0</v>
      </c>
      <c r="AL14" s="202"/>
      <c r="AM14" s="202"/>
      <c r="AN14" s="210">
        <f t="shared" si="7"/>
        <v>0</v>
      </c>
      <c r="AO14" s="202"/>
      <c r="AP14" s="234">
        <f>+AM14-AO14</f>
        <v>0</v>
      </c>
      <c r="AQ14" s="202"/>
      <c r="AR14" s="202"/>
      <c r="AS14" s="210">
        <f t="shared" si="8"/>
        <v>0</v>
      </c>
      <c r="AT14" s="202"/>
      <c r="AU14" s="234">
        <f>+AR14-AT14</f>
        <v>0</v>
      </c>
      <c r="AV14" s="202"/>
      <c r="AW14" s="202"/>
      <c r="AX14" s="210">
        <f t="shared" si="9"/>
        <v>0</v>
      </c>
      <c r="AY14" s="202"/>
      <c r="AZ14" s="234">
        <f>+AW14-AY14</f>
        <v>0</v>
      </c>
      <c r="BA14" s="202"/>
      <c r="BB14" s="202"/>
      <c r="BC14" s="210">
        <f t="shared" si="10"/>
        <v>0</v>
      </c>
      <c r="BD14" s="202"/>
      <c r="BE14" s="234">
        <f>+BB14-BD14</f>
        <v>0</v>
      </c>
      <c r="BF14" s="202"/>
      <c r="BG14" s="202"/>
      <c r="BH14" s="210">
        <f t="shared" si="11"/>
        <v>0</v>
      </c>
      <c r="BI14" s="202"/>
      <c r="BJ14" s="234">
        <f>+BG14-BI14</f>
        <v>0</v>
      </c>
      <c r="BK14" s="202"/>
      <c r="BL14" s="202"/>
      <c r="BM14" s="210">
        <f t="shared" si="12"/>
        <v>0</v>
      </c>
      <c r="BN14" s="202"/>
      <c r="BO14" s="234">
        <f>+BL14-BN14</f>
        <v>0</v>
      </c>
      <c r="BP14" s="202"/>
      <c r="BQ14" s="202"/>
      <c r="BR14" s="210">
        <f t="shared" si="13"/>
        <v>0</v>
      </c>
      <c r="BS14" s="202"/>
      <c r="BT14" s="234">
        <f>+BQ14-BS14</f>
        <v>0</v>
      </c>
      <c r="BU14" s="202"/>
      <c r="BV14" s="202"/>
      <c r="BW14" s="210">
        <f t="shared" si="14"/>
        <v>0</v>
      </c>
      <c r="BX14" s="202"/>
      <c r="BY14" s="234">
        <f>+BV14-BX14</f>
        <v>0</v>
      </c>
      <c r="BZ14" s="202"/>
      <c r="CA14" s="202"/>
      <c r="CB14" s="210">
        <f t="shared" si="15"/>
        <v>0</v>
      </c>
      <c r="CC14" s="202"/>
      <c r="CD14" s="234">
        <f>+CA14-CC14</f>
        <v>0</v>
      </c>
      <c r="CE14" s="202"/>
      <c r="CF14" s="202"/>
      <c r="CG14" s="210">
        <f t="shared" si="16"/>
        <v>0</v>
      </c>
      <c r="CH14" s="202"/>
      <c r="CI14" s="234">
        <f>+CF14-CH14</f>
        <v>0</v>
      </c>
      <c r="CJ14" s="202"/>
      <c r="CK14" s="202"/>
      <c r="CL14" s="210">
        <f t="shared" si="17"/>
        <v>0</v>
      </c>
      <c r="CM14" s="202"/>
      <c r="CN14" s="234">
        <f>+CK14-CM14</f>
        <v>0</v>
      </c>
      <c r="CO14" s="202"/>
      <c r="CP14" s="202"/>
      <c r="CQ14" s="210">
        <f t="shared" si="18"/>
        <v>0</v>
      </c>
      <c r="CR14" s="202"/>
      <c r="CS14" s="234">
        <f>+CP14-CR14</f>
        <v>0</v>
      </c>
      <c r="CT14" s="202"/>
      <c r="CU14" s="202"/>
      <c r="CV14" s="210">
        <f t="shared" si="19"/>
        <v>0</v>
      </c>
      <c r="CW14" s="202"/>
      <c r="CX14" s="234">
        <f>+CU14-CW14</f>
        <v>0</v>
      </c>
      <c r="CY14" s="202"/>
      <c r="CZ14" s="202"/>
      <c r="DA14" s="210">
        <f t="shared" si="20"/>
        <v>0</v>
      </c>
      <c r="DB14" s="202"/>
      <c r="DC14" s="234">
        <f>+CZ14-DB14</f>
        <v>0</v>
      </c>
      <c r="DD14" s="202"/>
      <c r="DE14" s="202"/>
      <c r="DF14" s="210">
        <f t="shared" si="21"/>
        <v>0</v>
      </c>
      <c r="DG14" s="202"/>
      <c r="DH14" s="234">
        <f>+DE14-DG14</f>
        <v>0</v>
      </c>
      <c r="DI14" s="202"/>
      <c r="DJ14" s="202"/>
      <c r="DK14" s="210">
        <f t="shared" si="22"/>
        <v>0</v>
      </c>
      <c r="DL14" s="202"/>
      <c r="DM14" s="234">
        <f>+DJ14-DL14</f>
        <v>0</v>
      </c>
      <c r="DN14" s="202"/>
      <c r="DO14" s="202"/>
      <c r="DP14" s="210">
        <f t="shared" si="23"/>
        <v>0</v>
      </c>
      <c r="DQ14" s="202"/>
      <c r="DR14" s="234">
        <f>+DO14-DQ14</f>
        <v>0</v>
      </c>
      <c r="DS14" s="202"/>
      <c r="DT14" s="202"/>
      <c r="DU14" s="210">
        <f t="shared" si="24"/>
        <v>0</v>
      </c>
      <c r="DV14" s="202"/>
      <c r="DW14" s="234">
        <f>+DT14-DV14</f>
        <v>0</v>
      </c>
      <c r="DX14" s="202"/>
      <c r="DY14" s="202"/>
      <c r="DZ14" s="210">
        <f t="shared" si="25"/>
        <v>0</v>
      </c>
      <c r="EA14" s="202"/>
      <c r="EB14" s="234">
        <f>+DY14-EA14</f>
        <v>0</v>
      </c>
      <c r="EC14" s="202"/>
      <c r="ED14" s="202"/>
      <c r="EE14" s="210">
        <f t="shared" si="26"/>
        <v>0</v>
      </c>
      <c r="EF14" s="202"/>
      <c r="EG14" s="234">
        <f>+ED14-EF14</f>
        <v>0</v>
      </c>
      <c r="EH14" s="202"/>
      <c r="EI14" s="202"/>
      <c r="EJ14" s="210">
        <f t="shared" si="27"/>
        <v>0</v>
      </c>
      <c r="EK14" s="202"/>
      <c r="EL14" s="234">
        <f>+EI14-EK14</f>
        <v>0</v>
      </c>
      <c r="EM14" s="202"/>
      <c r="EN14" s="202"/>
      <c r="EO14" s="210">
        <f t="shared" si="28"/>
        <v>0</v>
      </c>
      <c r="EP14" s="202"/>
      <c r="EQ14" s="234">
        <f>+EN14-EP14</f>
        <v>0</v>
      </c>
      <c r="ER14" s="202"/>
      <c r="ES14" s="202"/>
      <c r="ET14" s="210">
        <f t="shared" si="29"/>
        <v>0</v>
      </c>
      <c r="EU14" s="202"/>
      <c r="EV14" s="234">
        <f>+ES14-EU14</f>
        <v>0</v>
      </c>
      <c r="EW14" s="202"/>
      <c r="EX14" s="202"/>
      <c r="EY14" s="210">
        <f t="shared" si="30"/>
        <v>0</v>
      </c>
      <c r="EZ14" s="202"/>
      <c r="FA14" s="234">
        <f>+EX14-EZ14</f>
        <v>0</v>
      </c>
      <c r="FB14" s="202"/>
      <c r="FC14" s="202"/>
      <c r="FD14" s="210">
        <f t="shared" si="31"/>
        <v>0</v>
      </c>
      <c r="FE14" s="202"/>
      <c r="FF14" s="234">
        <f>+FC14-FE14</f>
        <v>0</v>
      </c>
      <c r="FG14" s="202"/>
      <c r="FH14" s="202"/>
      <c r="FI14" s="210">
        <f t="shared" si="32"/>
        <v>0</v>
      </c>
      <c r="FJ14" s="202"/>
      <c r="FK14" s="234">
        <f>+FH14-FJ14</f>
        <v>0</v>
      </c>
      <c r="FL14" s="202"/>
      <c r="FM14" s="202"/>
      <c r="FN14" s="210">
        <f t="shared" si="33"/>
        <v>0</v>
      </c>
      <c r="FO14" s="202"/>
      <c r="FP14" s="234">
        <f>+FM14-FO14</f>
        <v>0</v>
      </c>
      <c r="FQ14" s="202"/>
      <c r="FR14" s="202"/>
      <c r="FS14" s="210">
        <f t="shared" si="34"/>
        <v>0</v>
      </c>
      <c r="FT14" s="202"/>
      <c r="FU14" s="234">
        <f>+FR14-FT14</f>
        <v>0</v>
      </c>
      <c r="FV14" s="202"/>
      <c r="FW14" s="202"/>
      <c r="FX14" s="210">
        <f t="shared" si="35"/>
        <v>0</v>
      </c>
      <c r="FY14" s="202"/>
      <c r="FZ14" s="234">
        <f>+FW14-FY14</f>
        <v>0</v>
      </c>
      <c r="GA14" s="202"/>
      <c r="GB14" s="202"/>
      <c r="GC14" s="210">
        <f t="shared" si="36"/>
        <v>0</v>
      </c>
      <c r="GD14" s="202"/>
      <c r="GE14" s="234">
        <f>+GB14-GD14</f>
        <v>0</v>
      </c>
      <c r="GF14" s="202"/>
      <c r="GG14" s="202"/>
      <c r="GH14" s="210">
        <f t="shared" si="37"/>
        <v>0</v>
      </c>
      <c r="GI14" s="202"/>
      <c r="GJ14" s="234">
        <f>+GG14-GI14</f>
        <v>0</v>
      </c>
      <c r="GK14" s="202"/>
      <c r="GL14" s="202"/>
      <c r="GM14" s="210">
        <f t="shared" si="38"/>
        <v>0</v>
      </c>
      <c r="GN14" s="202"/>
      <c r="GO14" s="234">
        <f>+GL14-GN14</f>
        <v>0</v>
      </c>
      <c r="GP14" s="202"/>
      <c r="GQ14" s="202"/>
      <c r="GR14" s="210">
        <f t="shared" si="39"/>
        <v>0</v>
      </c>
      <c r="GS14" s="202"/>
      <c r="GT14" s="234">
        <f>+GQ14-GS14</f>
        <v>0</v>
      </c>
      <c r="GU14" s="202"/>
      <c r="GV14" s="202"/>
      <c r="GW14" s="210">
        <f t="shared" si="40"/>
        <v>0</v>
      </c>
      <c r="GX14" s="202"/>
      <c r="GY14" s="234">
        <f>+GV14-GX14</f>
        <v>0</v>
      </c>
      <c r="GZ14" s="202"/>
      <c r="HA14" s="202"/>
      <c r="HB14" s="210">
        <f t="shared" si="41"/>
        <v>0</v>
      </c>
      <c r="HC14" s="202"/>
      <c r="HD14" s="234">
        <f>+HA14-HC14</f>
        <v>0</v>
      </c>
      <c r="HE14" s="202"/>
      <c r="HF14" s="202"/>
      <c r="HG14" s="210">
        <f t="shared" si="42"/>
        <v>0</v>
      </c>
      <c r="HH14" s="202"/>
      <c r="HI14" s="234">
        <f>+HF14-HH14</f>
        <v>0</v>
      </c>
      <c r="HJ14" s="202"/>
      <c r="HK14" s="202"/>
      <c r="HL14" s="210">
        <f t="shared" si="43"/>
        <v>0</v>
      </c>
      <c r="HM14" s="202"/>
      <c r="HN14" s="234">
        <f>+HK14-HM14</f>
        <v>0</v>
      </c>
      <c r="HO14" s="202"/>
      <c r="HP14" s="202"/>
      <c r="HQ14" s="210">
        <f t="shared" si="44"/>
        <v>0</v>
      </c>
      <c r="HR14" s="202"/>
      <c r="HS14" s="234">
        <f>+HP14-HR14</f>
        <v>0</v>
      </c>
      <c r="HT14" s="202"/>
      <c r="HU14" s="202"/>
      <c r="HV14" s="210">
        <f t="shared" si="45"/>
        <v>0</v>
      </c>
      <c r="HW14" s="202"/>
      <c r="HX14" s="234">
        <f>+HU14-HW14</f>
        <v>0</v>
      </c>
      <c r="HY14" s="202"/>
      <c r="HZ14" s="202"/>
      <c r="IA14" s="210">
        <f t="shared" si="46"/>
        <v>0</v>
      </c>
      <c r="IB14" s="202"/>
      <c r="IC14" s="234">
        <f>+HZ14-IB14</f>
        <v>0</v>
      </c>
      <c r="ID14" s="202"/>
      <c r="IE14" s="202"/>
      <c r="IF14" s="210">
        <f t="shared" si="47"/>
        <v>0</v>
      </c>
      <c r="IG14" s="202"/>
      <c r="IH14" s="234">
        <f>+IE14-IG14</f>
        <v>0</v>
      </c>
      <c r="II14" s="202"/>
      <c r="IJ14" s="202"/>
      <c r="IK14" s="210">
        <f t="shared" si="48"/>
        <v>0</v>
      </c>
      <c r="IL14" s="202"/>
      <c r="IM14" s="234">
        <f>+IJ14-IL14</f>
        <v>0</v>
      </c>
      <c r="IN14" s="202"/>
      <c r="IO14" s="202"/>
      <c r="IP14" s="210">
        <f t="shared" si="49"/>
        <v>0</v>
      </c>
      <c r="IQ14" s="202"/>
      <c r="IR14" s="234">
        <f>+IO14-IQ14</f>
        <v>0</v>
      </c>
      <c r="IS14" s="202"/>
      <c r="IT14" s="202"/>
      <c r="IU14" s="210">
        <f t="shared" si="50"/>
        <v>0</v>
      </c>
      <c r="IV14" s="202"/>
      <c r="IW14" s="234">
        <f>+IT14-IV14</f>
        <v>0</v>
      </c>
      <c r="IX14" s="202"/>
      <c r="IY14" s="202"/>
      <c r="IZ14" s="210">
        <f t="shared" si="51"/>
        <v>0</v>
      </c>
      <c r="JA14" s="202"/>
      <c r="JB14" s="234">
        <f>+IY14-JA14</f>
        <v>0</v>
      </c>
      <c r="JC14" s="202"/>
      <c r="JD14" s="202"/>
      <c r="JE14" s="210">
        <f t="shared" si="52"/>
        <v>0</v>
      </c>
      <c r="JF14" s="202"/>
      <c r="JG14" s="234">
        <f>+JD14-JF14</f>
        <v>0</v>
      </c>
      <c r="JH14" s="202"/>
      <c r="JI14" s="202"/>
      <c r="JJ14" s="210">
        <f t="shared" si="53"/>
        <v>0</v>
      </c>
      <c r="JK14" s="202"/>
      <c r="JL14" s="234">
        <f>+JI14-JK14</f>
        <v>0</v>
      </c>
      <c r="JM14" s="202"/>
      <c r="JN14" s="202"/>
      <c r="JO14" s="210">
        <f t="shared" si="54"/>
        <v>0</v>
      </c>
      <c r="JP14" s="202"/>
      <c r="JQ14" s="234">
        <f>+JN14-JP14</f>
        <v>0</v>
      </c>
      <c r="JR14" s="202"/>
      <c r="JS14" s="202"/>
      <c r="JT14" s="210">
        <f t="shared" si="55"/>
        <v>0</v>
      </c>
      <c r="JU14" s="202"/>
      <c r="JV14" s="234">
        <f>+JS14-JU14</f>
        <v>0</v>
      </c>
      <c r="JW14" s="202"/>
      <c r="JX14" s="202"/>
      <c r="JY14" s="210">
        <f t="shared" si="56"/>
        <v>0</v>
      </c>
      <c r="JZ14" s="202"/>
      <c r="KA14" s="234">
        <f>+JX14-JZ14</f>
        <v>0</v>
      </c>
      <c r="KB14" s="202"/>
      <c r="KC14" s="202"/>
      <c r="KD14" s="210">
        <f t="shared" si="57"/>
        <v>0</v>
      </c>
      <c r="KE14" s="202"/>
      <c r="KF14" s="234">
        <f>+KC14-KE14</f>
        <v>0</v>
      </c>
      <c r="KG14" s="202"/>
      <c r="KH14" s="202"/>
      <c r="KI14" s="210">
        <f t="shared" si="58"/>
        <v>0</v>
      </c>
      <c r="KJ14" s="202"/>
      <c r="KK14" s="234">
        <f>+KH14-KJ14</f>
        <v>0</v>
      </c>
      <c r="KL14" s="202"/>
      <c r="KM14" s="202"/>
      <c r="KN14" s="210">
        <f t="shared" si="59"/>
        <v>0</v>
      </c>
      <c r="KO14" s="202"/>
      <c r="KP14" s="234">
        <f>+KM14-KO14</f>
        <v>0</v>
      </c>
      <c r="KQ14" s="202"/>
      <c r="KR14" s="202"/>
      <c r="KS14" s="210">
        <f t="shared" si="60"/>
        <v>0</v>
      </c>
      <c r="KT14" s="202"/>
      <c r="KU14" s="234">
        <f>+KR14-KT14</f>
        <v>0</v>
      </c>
      <c r="KV14" s="202"/>
      <c r="KW14" s="202"/>
      <c r="KX14" s="210">
        <f t="shared" si="61"/>
        <v>0</v>
      </c>
      <c r="KY14" s="202"/>
      <c r="KZ14" s="234">
        <f>+KW14-KY14</f>
        <v>0</v>
      </c>
      <c r="LA14" s="210">
        <f>+C14+H14+M14+R14+W14+AB14+AG14+AL14+AQ14+AV14+BA14+BF14+BK14+BP14+BU14+BZ14+CE14+CJ14+CO14+CT14+CY14+DD14+DI14+DN14+DS14+DX14+EC14+EH14+EM14+ER14+EW14+FB14+FG14+FL14+FQ14+FV14+GA14+GF14+GK14+GP14+GU14+GZ14+HE14+HJ14+HO14+HT14+HY14+ID14+II14+IN14+IS14+IX14+JC14+JH14+JM14+JR14+JW14+KB14+KG14+KL14+KQ14+KV14</f>
        <v>0</v>
      </c>
      <c r="LB14" s="210">
        <f>+D14+I14+N14+S14+X14+AC14+AH14+AM14+AR14+AW14+BB14+BG14+BL14+BQ14+BV14+CA14+CF14+CK14+CP14+CU14+CZ14+DE14+DJ14+DO14+DT14+DY14+ED14+EI14+EN14+ES14+EX14+FC14+FH14+FM14+FR14+FW14+GB14+GG14+GL14+GQ14+GV14+HA14+HF14+HK14+HP14+HU14+HZ14+IE14+IJ14+IO14+IT14+IY14+JD14+JI14+JN14+JS14+JX14+KC14+KH14+KM14+KR14+KW14</f>
        <v>0</v>
      </c>
      <c r="LC14" s="210">
        <f t="shared" si="62"/>
        <v>0</v>
      </c>
      <c r="LD14" s="210">
        <f>+F14+K14+P14+U14+Z14+AE14+AJ14+AO14+AT14+AY14+BD14+BI14+BN14+BS14+BX14+CC14+CH14+CM14+CR14+CW14+DB14+DG14+DL14+DQ14+DV14+EA14+EF14+EK14+EP14+EU14+EZ14+FE14+FJ14+FO14+FT14+FY14+GD14+GI14+GN14+GS14+GX14+HC14+HH14+HM14+HR14+HW14+IB14+IG14+IL14+IQ14+IV14+JA14+JF14+JK14+JP14+JU14+JZ14+KE14+KJ14+KO14+KT14+KY14</f>
        <v>0</v>
      </c>
      <c r="LE14" s="210">
        <f>+G14+L14+Q14+V14+AA14+AF14+AK14+AP14+AU14+AZ14+BE14+BJ14+BO14+BT14+BY14+CD14+CI14+CN14+CS14+CX14+DC14+DH14+DM14+DR14+DW14+EB14+EG14+EL14+EQ14+EV14+FA14+FF14+FK14+FP14+FU14+FZ14+GE14+GJ14+GO14+GT14+GY14+HD14+HI14+HN14+HS14+HX14+IC14+IH14+IM14+IR14+IW14+JB14+JG14+JL14+JQ14+JV14+KA14+KF14+KK14+KP14+KU14+KZ14</f>
        <v>0</v>
      </c>
    </row>
    <row r="15" spans="1:317" ht="15" customHeight="1">
      <c r="A15" s="269" t="s">
        <v>136</v>
      </c>
      <c r="B15" s="196" t="s">
        <v>640</v>
      </c>
      <c r="C15" s="202"/>
      <c r="D15" s="202"/>
      <c r="E15" s="210">
        <f t="shared" si="0"/>
        <v>0</v>
      </c>
      <c r="F15" s="202"/>
      <c r="G15" s="234">
        <f>+D15-F15</f>
        <v>0</v>
      </c>
      <c r="H15" s="202"/>
      <c r="I15" s="202"/>
      <c r="J15" s="210">
        <f t="shared" si="1"/>
        <v>0</v>
      </c>
      <c r="K15" s="202"/>
      <c r="L15" s="234">
        <f>+I15-K15</f>
        <v>0</v>
      </c>
      <c r="M15" s="202"/>
      <c r="N15" s="202"/>
      <c r="O15" s="210">
        <f t="shared" si="2"/>
        <v>0</v>
      </c>
      <c r="P15" s="202"/>
      <c r="Q15" s="234">
        <f>+N15-P15</f>
        <v>0</v>
      </c>
      <c r="R15" s="202"/>
      <c r="S15" s="202"/>
      <c r="T15" s="210">
        <f t="shared" si="3"/>
        <v>0</v>
      </c>
      <c r="U15" s="202"/>
      <c r="V15" s="234">
        <f>+S15-U15</f>
        <v>0</v>
      </c>
      <c r="W15" s="202"/>
      <c r="X15" s="202"/>
      <c r="Y15" s="210">
        <f t="shared" si="4"/>
        <v>0</v>
      </c>
      <c r="Z15" s="202"/>
      <c r="AA15" s="234">
        <f>+X15-Z15</f>
        <v>0</v>
      </c>
      <c r="AB15" s="202"/>
      <c r="AC15" s="202"/>
      <c r="AD15" s="210">
        <f t="shared" si="5"/>
        <v>0</v>
      </c>
      <c r="AE15" s="202"/>
      <c r="AF15" s="234">
        <f>+AC15-AE15</f>
        <v>0</v>
      </c>
      <c r="AG15" s="202"/>
      <c r="AH15" s="202"/>
      <c r="AI15" s="210">
        <f t="shared" si="6"/>
        <v>0</v>
      </c>
      <c r="AJ15" s="202"/>
      <c r="AK15" s="234">
        <f>+AH15-AJ15</f>
        <v>0</v>
      </c>
      <c r="AL15" s="202"/>
      <c r="AM15" s="202"/>
      <c r="AN15" s="210">
        <f t="shared" si="7"/>
        <v>0</v>
      </c>
      <c r="AO15" s="202"/>
      <c r="AP15" s="234">
        <f>+AM15-AO15</f>
        <v>0</v>
      </c>
      <c r="AQ15" s="202"/>
      <c r="AR15" s="202"/>
      <c r="AS15" s="210">
        <f t="shared" si="8"/>
        <v>0</v>
      </c>
      <c r="AT15" s="202"/>
      <c r="AU15" s="234">
        <f>+AR15-AT15</f>
        <v>0</v>
      </c>
      <c r="AV15" s="202"/>
      <c r="AW15" s="202"/>
      <c r="AX15" s="210">
        <f t="shared" si="9"/>
        <v>0</v>
      </c>
      <c r="AY15" s="202"/>
      <c r="AZ15" s="234">
        <f>+AW15-AY15</f>
        <v>0</v>
      </c>
      <c r="BA15" s="202"/>
      <c r="BB15" s="202"/>
      <c r="BC15" s="210">
        <f t="shared" si="10"/>
        <v>0</v>
      </c>
      <c r="BD15" s="202"/>
      <c r="BE15" s="234">
        <f>+BB15-BD15</f>
        <v>0</v>
      </c>
      <c r="BF15" s="202"/>
      <c r="BG15" s="202"/>
      <c r="BH15" s="210">
        <f t="shared" si="11"/>
        <v>0</v>
      </c>
      <c r="BI15" s="202"/>
      <c r="BJ15" s="234">
        <f>+BG15-BI15</f>
        <v>0</v>
      </c>
      <c r="BK15" s="202"/>
      <c r="BL15" s="202"/>
      <c r="BM15" s="210">
        <f t="shared" si="12"/>
        <v>0</v>
      </c>
      <c r="BN15" s="202"/>
      <c r="BO15" s="234">
        <f>+BL15-BN15</f>
        <v>0</v>
      </c>
      <c r="BP15" s="202"/>
      <c r="BQ15" s="202"/>
      <c r="BR15" s="210">
        <f t="shared" si="13"/>
        <v>0</v>
      </c>
      <c r="BS15" s="202"/>
      <c r="BT15" s="234">
        <f>+BQ15-BS15</f>
        <v>0</v>
      </c>
      <c r="BU15" s="202"/>
      <c r="BV15" s="202"/>
      <c r="BW15" s="210">
        <f t="shared" si="14"/>
        <v>0</v>
      </c>
      <c r="BX15" s="202"/>
      <c r="BY15" s="234">
        <f>+BV15-BX15</f>
        <v>0</v>
      </c>
      <c r="BZ15" s="202"/>
      <c r="CA15" s="202"/>
      <c r="CB15" s="210">
        <f t="shared" si="15"/>
        <v>0</v>
      </c>
      <c r="CC15" s="202"/>
      <c r="CD15" s="234">
        <f>+CA15-CC15</f>
        <v>0</v>
      </c>
      <c r="CE15" s="202"/>
      <c r="CF15" s="202"/>
      <c r="CG15" s="210">
        <f t="shared" si="16"/>
        <v>0</v>
      </c>
      <c r="CH15" s="202"/>
      <c r="CI15" s="234">
        <f>+CF15-CH15</f>
        <v>0</v>
      </c>
      <c r="CJ15" s="202"/>
      <c r="CK15" s="202"/>
      <c r="CL15" s="210">
        <f t="shared" si="17"/>
        <v>0</v>
      </c>
      <c r="CM15" s="202"/>
      <c r="CN15" s="234">
        <f>+CK15-CM15</f>
        <v>0</v>
      </c>
      <c r="CO15" s="202"/>
      <c r="CP15" s="202"/>
      <c r="CQ15" s="210">
        <f t="shared" si="18"/>
        <v>0</v>
      </c>
      <c r="CR15" s="202"/>
      <c r="CS15" s="234">
        <f>+CP15-CR15</f>
        <v>0</v>
      </c>
      <c r="CT15" s="202"/>
      <c r="CU15" s="202"/>
      <c r="CV15" s="210">
        <f t="shared" si="19"/>
        <v>0</v>
      </c>
      <c r="CW15" s="202"/>
      <c r="CX15" s="234">
        <f>+CU15-CW15</f>
        <v>0</v>
      </c>
      <c r="CY15" s="202"/>
      <c r="CZ15" s="202"/>
      <c r="DA15" s="210">
        <f t="shared" si="20"/>
        <v>0</v>
      </c>
      <c r="DB15" s="202"/>
      <c r="DC15" s="234">
        <f>+CZ15-DB15</f>
        <v>0</v>
      </c>
      <c r="DD15" s="202"/>
      <c r="DE15" s="202"/>
      <c r="DF15" s="210">
        <f t="shared" si="21"/>
        <v>0</v>
      </c>
      <c r="DG15" s="202"/>
      <c r="DH15" s="234">
        <f>+DE15-DG15</f>
        <v>0</v>
      </c>
      <c r="DI15" s="202"/>
      <c r="DJ15" s="202"/>
      <c r="DK15" s="210">
        <f t="shared" si="22"/>
        <v>0</v>
      </c>
      <c r="DL15" s="202"/>
      <c r="DM15" s="234">
        <f>+DJ15-DL15</f>
        <v>0</v>
      </c>
      <c r="DN15" s="202"/>
      <c r="DO15" s="202"/>
      <c r="DP15" s="210">
        <f t="shared" si="23"/>
        <v>0</v>
      </c>
      <c r="DQ15" s="202"/>
      <c r="DR15" s="234">
        <f>+DO15-DQ15</f>
        <v>0</v>
      </c>
      <c r="DS15" s="202"/>
      <c r="DT15" s="202"/>
      <c r="DU15" s="210">
        <f t="shared" si="24"/>
        <v>0</v>
      </c>
      <c r="DV15" s="202"/>
      <c r="DW15" s="234">
        <f>+DT15-DV15</f>
        <v>0</v>
      </c>
      <c r="DX15" s="202"/>
      <c r="DY15" s="202"/>
      <c r="DZ15" s="210">
        <f t="shared" si="25"/>
        <v>0</v>
      </c>
      <c r="EA15" s="202"/>
      <c r="EB15" s="234">
        <f>+DY15-EA15</f>
        <v>0</v>
      </c>
      <c r="EC15" s="202"/>
      <c r="ED15" s="202"/>
      <c r="EE15" s="210">
        <f t="shared" si="26"/>
        <v>0</v>
      </c>
      <c r="EF15" s="202"/>
      <c r="EG15" s="234">
        <f>+ED15-EF15</f>
        <v>0</v>
      </c>
      <c r="EH15" s="202"/>
      <c r="EI15" s="202"/>
      <c r="EJ15" s="210">
        <f t="shared" si="27"/>
        <v>0</v>
      </c>
      <c r="EK15" s="202"/>
      <c r="EL15" s="234">
        <f>+EI15-EK15</f>
        <v>0</v>
      </c>
      <c r="EM15" s="202"/>
      <c r="EN15" s="202"/>
      <c r="EO15" s="210">
        <f t="shared" si="28"/>
        <v>0</v>
      </c>
      <c r="EP15" s="202"/>
      <c r="EQ15" s="234">
        <f>+EN15-EP15</f>
        <v>0</v>
      </c>
      <c r="ER15" s="202"/>
      <c r="ES15" s="202"/>
      <c r="ET15" s="210">
        <f t="shared" si="29"/>
        <v>0</v>
      </c>
      <c r="EU15" s="202"/>
      <c r="EV15" s="234">
        <f>+ES15-EU15</f>
        <v>0</v>
      </c>
      <c r="EW15" s="202"/>
      <c r="EX15" s="202"/>
      <c r="EY15" s="210">
        <f t="shared" si="30"/>
        <v>0</v>
      </c>
      <c r="EZ15" s="202"/>
      <c r="FA15" s="234">
        <f>+EX15-EZ15</f>
        <v>0</v>
      </c>
      <c r="FB15" s="202"/>
      <c r="FC15" s="202"/>
      <c r="FD15" s="210">
        <f t="shared" si="31"/>
        <v>0</v>
      </c>
      <c r="FE15" s="202"/>
      <c r="FF15" s="234">
        <f>+FC15-FE15</f>
        <v>0</v>
      </c>
      <c r="FG15" s="202"/>
      <c r="FH15" s="202"/>
      <c r="FI15" s="210">
        <f t="shared" si="32"/>
        <v>0</v>
      </c>
      <c r="FJ15" s="202"/>
      <c r="FK15" s="234">
        <f>+FH15-FJ15</f>
        <v>0</v>
      </c>
      <c r="FL15" s="202"/>
      <c r="FM15" s="202"/>
      <c r="FN15" s="210">
        <f t="shared" si="33"/>
        <v>0</v>
      </c>
      <c r="FO15" s="202"/>
      <c r="FP15" s="234">
        <f>+FM15-FO15</f>
        <v>0</v>
      </c>
      <c r="FQ15" s="202"/>
      <c r="FR15" s="202"/>
      <c r="FS15" s="210">
        <f t="shared" si="34"/>
        <v>0</v>
      </c>
      <c r="FT15" s="202"/>
      <c r="FU15" s="234">
        <f>+FR15-FT15</f>
        <v>0</v>
      </c>
      <c r="FV15" s="202"/>
      <c r="FW15" s="202"/>
      <c r="FX15" s="210">
        <f t="shared" si="35"/>
        <v>0</v>
      </c>
      <c r="FY15" s="202"/>
      <c r="FZ15" s="234">
        <f>+FW15-FY15</f>
        <v>0</v>
      </c>
      <c r="GA15" s="202"/>
      <c r="GB15" s="202"/>
      <c r="GC15" s="210">
        <f t="shared" si="36"/>
        <v>0</v>
      </c>
      <c r="GD15" s="202"/>
      <c r="GE15" s="234">
        <f>+GB15-GD15</f>
        <v>0</v>
      </c>
      <c r="GF15" s="202"/>
      <c r="GG15" s="202"/>
      <c r="GH15" s="210">
        <f t="shared" si="37"/>
        <v>0</v>
      </c>
      <c r="GI15" s="202"/>
      <c r="GJ15" s="234">
        <f>+GG15-GI15</f>
        <v>0</v>
      </c>
      <c r="GK15" s="202"/>
      <c r="GL15" s="202"/>
      <c r="GM15" s="210">
        <f t="shared" si="38"/>
        <v>0</v>
      </c>
      <c r="GN15" s="202"/>
      <c r="GO15" s="234">
        <f>+GL15-GN15</f>
        <v>0</v>
      </c>
      <c r="GP15" s="202"/>
      <c r="GQ15" s="202"/>
      <c r="GR15" s="210">
        <f t="shared" si="39"/>
        <v>0</v>
      </c>
      <c r="GS15" s="202"/>
      <c r="GT15" s="234">
        <f>+GQ15-GS15</f>
        <v>0</v>
      </c>
      <c r="GU15" s="202"/>
      <c r="GV15" s="202"/>
      <c r="GW15" s="210">
        <f t="shared" si="40"/>
        <v>0</v>
      </c>
      <c r="GX15" s="202"/>
      <c r="GY15" s="234">
        <f>+GV15-GX15</f>
        <v>0</v>
      </c>
      <c r="GZ15" s="202"/>
      <c r="HA15" s="202"/>
      <c r="HB15" s="210">
        <f t="shared" si="41"/>
        <v>0</v>
      </c>
      <c r="HC15" s="202"/>
      <c r="HD15" s="234">
        <f>+HA15-HC15</f>
        <v>0</v>
      </c>
      <c r="HE15" s="202"/>
      <c r="HF15" s="202"/>
      <c r="HG15" s="210">
        <f t="shared" si="42"/>
        <v>0</v>
      </c>
      <c r="HH15" s="202"/>
      <c r="HI15" s="234">
        <f>+HF15-HH15</f>
        <v>0</v>
      </c>
      <c r="HJ15" s="202"/>
      <c r="HK15" s="202"/>
      <c r="HL15" s="210">
        <f t="shared" si="43"/>
        <v>0</v>
      </c>
      <c r="HM15" s="202"/>
      <c r="HN15" s="234">
        <f>+HK15-HM15</f>
        <v>0</v>
      </c>
      <c r="HO15" s="202"/>
      <c r="HP15" s="202"/>
      <c r="HQ15" s="210">
        <f t="shared" si="44"/>
        <v>0</v>
      </c>
      <c r="HR15" s="202"/>
      <c r="HS15" s="234">
        <f>+HP15-HR15</f>
        <v>0</v>
      </c>
      <c r="HT15" s="202"/>
      <c r="HU15" s="202"/>
      <c r="HV15" s="210">
        <f t="shared" si="45"/>
        <v>0</v>
      </c>
      <c r="HW15" s="202"/>
      <c r="HX15" s="234">
        <f>+HU15-HW15</f>
        <v>0</v>
      </c>
      <c r="HY15" s="202"/>
      <c r="HZ15" s="202"/>
      <c r="IA15" s="210">
        <f t="shared" si="46"/>
        <v>0</v>
      </c>
      <c r="IB15" s="202"/>
      <c r="IC15" s="234">
        <f>+HZ15-IB15</f>
        <v>0</v>
      </c>
      <c r="ID15" s="202"/>
      <c r="IE15" s="202"/>
      <c r="IF15" s="210">
        <f t="shared" si="47"/>
        <v>0</v>
      </c>
      <c r="IG15" s="202"/>
      <c r="IH15" s="234">
        <f>+IE15-IG15</f>
        <v>0</v>
      </c>
      <c r="II15" s="202"/>
      <c r="IJ15" s="202"/>
      <c r="IK15" s="210">
        <f t="shared" si="48"/>
        <v>0</v>
      </c>
      <c r="IL15" s="202"/>
      <c r="IM15" s="234">
        <f>+IJ15-IL15</f>
        <v>0</v>
      </c>
      <c r="IN15" s="202"/>
      <c r="IO15" s="202"/>
      <c r="IP15" s="210">
        <f t="shared" si="49"/>
        <v>0</v>
      </c>
      <c r="IQ15" s="202"/>
      <c r="IR15" s="234">
        <f>+IO15-IQ15</f>
        <v>0</v>
      </c>
      <c r="IS15" s="202"/>
      <c r="IT15" s="202"/>
      <c r="IU15" s="210">
        <f t="shared" si="50"/>
        <v>0</v>
      </c>
      <c r="IV15" s="202"/>
      <c r="IW15" s="234">
        <f>+IT15-IV15</f>
        <v>0</v>
      </c>
      <c r="IX15" s="202"/>
      <c r="IY15" s="202"/>
      <c r="IZ15" s="210">
        <f t="shared" si="51"/>
        <v>0</v>
      </c>
      <c r="JA15" s="202"/>
      <c r="JB15" s="234">
        <f>+IY15-JA15</f>
        <v>0</v>
      </c>
      <c r="JC15" s="202"/>
      <c r="JD15" s="202"/>
      <c r="JE15" s="210">
        <f t="shared" si="52"/>
        <v>0</v>
      </c>
      <c r="JF15" s="202"/>
      <c r="JG15" s="234">
        <f>+JD15-JF15</f>
        <v>0</v>
      </c>
      <c r="JH15" s="202"/>
      <c r="JI15" s="202"/>
      <c r="JJ15" s="210">
        <f t="shared" si="53"/>
        <v>0</v>
      </c>
      <c r="JK15" s="202"/>
      <c r="JL15" s="234">
        <f>+JI15-JK15</f>
        <v>0</v>
      </c>
      <c r="JM15" s="202"/>
      <c r="JN15" s="202"/>
      <c r="JO15" s="210">
        <f t="shared" si="54"/>
        <v>0</v>
      </c>
      <c r="JP15" s="202"/>
      <c r="JQ15" s="234">
        <f>+JN15-JP15</f>
        <v>0</v>
      </c>
      <c r="JR15" s="202"/>
      <c r="JS15" s="202"/>
      <c r="JT15" s="210">
        <f t="shared" si="55"/>
        <v>0</v>
      </c>
      <c r="JU15" s="202"/>
      <c r="JV15" s="234">
        <f>+JS15-JU15</f>
        <v>0</v>
      </c>
      <c r="JW15" s="202"/>
      <c r="JX15" s="202"/>
      <c r="JY15" s="210">
        <f t="shared" si="56"/>
        <v>0</v>
      </c>
      <c r="JZ15" s="202"/>
      <c r="KA15" s="234">
        <f>+JX15-JZ15</f>
        <v>0</v>
      </c>
      <c r="KB15" s="202"/>
      <c r="KC15" s="202"/>
      <c r="KD15" s="210">
        <f t="shared" si="57"/>
        <v>0</v>
      </c>
      <c r="KE15" s="202"/>
      <c r="KF15" s="234">
        <f>+KC15-KE15</f>
        <v>0</v>
      </c>
      <c r="KG15" s="202"/>
      <c r="KH15" s="202"/>
      <c r="KI15" s="210">
        <f t="shared" si="58"/>
        <v>0</v>
      </c>
      <c r="KJ15" s="202"/>
      <c r="KK15" s="234">
        <f>+KH15-KJ15</f>
        <v>0</v>
      </c>
      <c r="KL15" s="202"/>
      <c r="KM15" s="202"/>
      <c r="KN15" s="210">
        <f t="shared" si="59"/>
        <v>0</v>
      </c>
      <c r="KO15" s="202"/>
      <c r="KP15" s="234">
        <f>+KM15-KO15</f>
        <v>0</v>
      </c>
      <c r="KQ15" s="202"/>
      <c r="KR15" s="202"/>
      <c r="KS15" s="210">
        <f t="shared" si="60"/>
        <v>0</v>
      </c>
      <c r="KT15" s="202"/>
      <c r="KU15" s="234">
        <f>+KR15-KT15</f>
        <v>0</v>
      </c>
      <c r="KV15" s="202"/>
      <c r="KW15" s="202"/>
      <c r="KX15" s="210">
        <f t="shared" si="61"/>
        <v>0</v>
      </c>
      <c r="KY15" s="202"/>
      <c r="KZ15" s="234">
        <f>+KW15-KY15</f>
        <v>0</v>
      </c>
      <c r="LA15" s="210">
        <f>+C15+H15+M15+R15+W15+AB15+AG15+AL15+AQ15+AV15+BA15+BF15+BK15+BP15+BU15+BZ15+CE15+CJ15+CO15+CT15+CY15+DD15+DI15+DN15+DS15+DX15+EC15+EH15+EM15+ER15+EW15+FB15+FG15+FL15+FQ15+FV15+GA15+GF15+GK15+GP15+GU15+GZ15+HE15+HJ15+HO15+HT15+HY15+ID15+II15+IN15+IS15+IX15+JC15+JH15+JM15+JR15+JW15+KB15+KG15+KL15+KQ15+KV15</f>
        <v>0</v>
      </c>
      <c r="LB15" s="210">
        <f>+D15+I15+N15+S15+X15+AC15+AH15+AM15+AR15+AW15+BB15+BG15+BL15+BQ15+BV15+CA15+CF15+CK15+CP15+CU15+CZ15+DE15+DJ15+DO15+DT15+DY15+ED15+EI15+EN15+ES15+EX15+FC15+FH15+FM15+FR15+FW15+GB15+GG15+GL15+GQ15+GV15+HA15+HF15+HK15+HP15+HU15+HZ15+IE15+IJ15+IO15+IT15+IY15+JD15+JI15+JN15+JS15+JX15+KC15+KH15+KM15+KR15+KW15</f>
        <v>0</v>
      </c>
      <c r="LC15" s="210">
        <f t="shared" si="62"/>
        <v>0</v>
      </c>
      <c r="LD15" s="210">
        <f>+F15+K15+P15+U15+Z15+AE15+AJ15+AO15+AT15+AY15+BD15+BI15+BN15+BS15+BX15+CC15+CH15+CM15+CR15+CW15+DB15+DG15+DL15+DQ15+DV15+EA15+EF15+EK15+EP15+EU15+EZ15+FE15+FJ15+FO15+FT15+FY15+GD15+GI15+GN15+GS15+GX15+HC15+HH15+HM15+HR15+HW15+IB15+IG15+IL15+IQ15+IV15+JA15+JF15+JK15+JP15+JU15+JZ15+KE15+KJ15+KO15+KT15+KY15</f>
        <v>0</v>
      </c>
      <c r="LE15" s="210">
        <f>+G15+L15+Q15+V15+AA15+AF15+AK15+AP15+AU15+AZ15+BE15+BJ15+BO15+BT15+BY15+CD15+CI15+CN15+CS15+CX15+DC15+DH15+DM15+DR15+DW15+EB15+EG15+EL15+EQ15+EV15+FA15+FF15+FK15+FP15+FU15+FZ15+GE15+GJ15+GO15+GT15+GY15+HD15+HI15+HN15+HS15+HX15+IC15+IH15+IM15+IR15+IW15+JB15+JG15+JL15+JQ15+JV15+KA15+KF15+KK15+KP15+KU15+KZ15</f>
        <v>0</v>
      </c>
    </row>
    <row r="16" spans="1:317" customFormat="1" ht="15" customHeight="1">
      <c r="A16" s="285">
        <v>430000</v>
      </c>
      <c r="B16" s="8" t="s">
        <v>762</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c r="IQ16" s="210"/>
      <c r="IR16" s="210"/>
      <c r="IS16" s="210"/>
      <c r="IT16" s="210"/>
      <c r="IU16" s="210"/>
      <c r="IV16" s="210"/>
      <c r="IW16" s="210"/>
      <c r="IX16" s="210"/>
      <c r="IY16" s="210"/>
      <c r="IZ16" s="210"/>
      <c r="JA16" s="210"/>
      <c r="JB16" s="210"/>
      <c r="JC16" s="210"/>
      <c r="JD16" s="210"/>
      <c r="JE16" s="210"/>
      <c r="JF16" s="210"/>
      <c r="JG16" s="210"/>
      <c r="JH16" s="210"/>
      <c r="JI16" s="210"/>
      <c r="JJ16" s="210"/>
      <c r="JK16" s="210"/>
      <c r="JL16" s="210"/>
      <c r="JM16" s="210"/>
      <c r="JN16" s="210"/>
      <c r="JO16" s="210"/>
      <c r="JP16" s="210"/>
      <c r="JQ16" s="210"/>
      <c r="JR16" s="210"/>
      <c r="JS16" s="210"/>
      <c r="JT16" s="210"/>
      <c r="JU16" s="210"/>
      <c r="JV16" s="210"/>
      <c r="JW16" s="210"/>
      <c r="JX16" s="210"/>
      <c r="JY16" s="210"/>
      <c r="JZ16" s="210"/>
      <c r="KA16" s="210"/>
      <c r="KB16" s="210"/>
      <c r="KC16" s="210"/>
      <c r="KD16" s="210"/>
      <c r="KE16" s="210"/>
      <c r="KF16" s="210"/>
      <c r="KG16" s="210"/>
      <c r="KH16" s="210"/>
      <c r="KI16" s="210"/>
      <c r="KJ16" s="210"/>
      <c r="KK16" s="210"/>
      <c r="KL16" s="210"/>
      <c r="KM16" s="210"/>
      <c r="KN16" s="210"/>
      <c r="KO16" s="210"/>
      <c r="KP16" s="210"/>
      <c r="KQ16" s="210"/>
      <c r="KR16" s="210"/>
      <c r="KS16" s="210"/>
      <c r="KT16" s="210"/>
      <c r="KU16" s="210"/>
      <c r="KV16" s="210"/>
      <c r="KW16" s="210"/>
      <c r="KX16" s="210"/>
      <c r="KY16" s="210"/>
      <c r="KZ16" s="210"/>
      <c r="LA16" s="210"/>
      <c r="LB16" s="210"/>
      <c r="LC16" s="210"/>
      <c r="LD16" s="210"/>
      <c r="LE16" s="210"/>
    </row>
    <row r="17" spans="1:317" ht="15" customHeight="1">
      <c r="A17" s="269">
        <v>100</v>
      </c>
      <c r="B17" s="196" t="s">
        <v>639</v>
      </c>
      <c r="C17" s="202"/>
      <c r="D17" s="202"/>
      <c r="E17" s="210">
        <f t="shared" si="0"/>
        <v>0</v>
      </c>
      <c r="F17" s="202"/>
      <c r="G17" s="234">
        <f>+D17-F17</f>
        <v>0</v>
      </c>
      <c r="H17" s="202"/>
      <c r="I17" s="202"/>
      <c r="J17" s="210">
        <f t="shared" si="1"/>
        <v>0</v>
      </c>
      <c r="K17" s="202"/>
      <c r="L17" s="234">
        <f>+I17-K17</f>
        <v>0</v>
      </c>
      <c r="M17" s="202"/>
      <c r="N17" s="202"/>
      <c r="O17" s="210">
        <f t="shared" si="2"/>
        <v>0</v>
      </c>
      <c r="P17" s="202"/>
      <c r="Q17" s="234">
        <f>+N17-P17</f>
        <v>0</v>
      </c>
      <c r="R17" s="202"/>
      <c r="S17" s="202"/>
      <c r="T17" s="210">
        <f t="shared" si="3"/>
        <v>0</v>
      </c>
      <c r="U17" s="202"/>
      <c r="V17" s="234">
        <f>+S17-U17</f>
        <v>0</v>
      </c>
      <c r="W17" s="202"/>
      <c r="X17" s="202"/>
      <c r="Y17" s="210">
        <f t="shared" si="4"/>
        <v>0</v>
      </c>
      <c r="Z17" s="202"/>
      <c r="AA17" s="234">
        <f>+X17-Z17</f>
        <v>0</v>
      </c>
      <c r="AB17" s="202"/>
      <c r="AC17" s="202"/>
      <c r="AD17" s="210">
        <f t="shared" si="5"/>
        <v>0</v>
      </c>
      <c r="AE17" s="202"/>
      <c r="AF17" s="234">
        <f>+AC17-AE17</f>
        <v>0</v>
      </c>
      <c r="AG17" s="202"/>
      <c r="AH17" s="202"/>
      <c r="AI17" s="210">
        <f t="shared" si="6"/>
        <v>0</v>
      </c>
      <c r="AJ17" s="202"/>
      <c r="AK17" s="234">
        <f>+AH17-AJ17</f>
        <v>0</v>
      </c>
      <c r="AL17" s="202"/>
      <c r="AM17" s="202"/>
      <c r="AN17" s="210">
        <f t="shared" si="7"/>
        <v>0</v>
      </c>
      <c r="AO17" s="202"/>
      <c r="AP17" s="234">
        <f>+AM17-AO17</f>
        <v>0</v>
      </c>
      <c r="AQ17" s="202"/>
      <c r="AR17" s="202"/>
      <c r="AS17" s="210">
        <f t="shared" si="8"/>
        <v>0</v>
      </c>
      <c r="AT17" s="202"/>
      <c r="AU17" s="234">
        <f>+AR17-AT17</f>
        <v>0</v>
      </c>
      <c r="AV17" s="202"/>
      <c r="AW17" s="202"/>
      <c r="AX17" s="210">
        <f t="shared" si="9"/>
        <v>0</v>
      </c>
      <c r="AY17" s="202"/>
      <c r="AZ17" s="234">
        <f>+AW17-AY17</f>
        <v>0</v>
      </c>
      <c r="BA17" s="202"/>
      <c r="BB17" s="202"/>
      <c r="BC17" s="210">
        <f t="shared" si="10"/>
        <v>0</v>
      </c>
      <c r="BD17" s="202"/>
      <c r="BE17" s="234">
        <f>+BB17-BD17</f>
        <v>0</v>
      </c>
      <c r="BF17" s="202"/>
      <c r="BG17" s="202"/>
      <c r="BH17" s="210">
        <f t="shared" si="11"/>
        <v>0</v>
      </c>
      <c r="BI17" s="202"/>
      <c r="BJ17" s="234">
        <f>+BG17-BI17</f>
        <v>0</v>
      </c>
      <c r="BK17" s="202"/>
      <c r="BL17" s="202"/>
      <c r="BM17" s="210">
        <f t="shared" si="12"/>
        <v>0</v>
      </c>
      <c r="BN17" s="202"/>
      <c r="BO17" s="234">
        <f>+BL17-BN17</f>
        <v>0</v>
      </c>
      <c r="BP17" s="202"/>
      <c r="BQ17" s="202"/>
      <c r="BR17" s="210">
        <f t="shared" si="13"/>
        <v>0</v>
      </c>
      <c r="BS17" s="202"/>
      <c r="BT17" s="234">
        <f>+BQ17-BS17</f>
        <v>0</v>
      </c>
      <c r="BU17" s="202"/>
      <c r="BV17" s="202"/>
      <c r="BW17" s="210">
        <f t="shared" si="14"/>
        <v>0</v>
      </c>
      <c r="BX17" s="202"/>
      <c r="BY17" s="234">
        <f>+BV17-BX17</f>
        <v>0</v>
      </c>
      <c r="BZ17" s="202"/>
      <c r="CA17" s="202"/>
      <c r="CB17" s="210">
        <f t="shared" si="15"/>
        <v>0</v>
      </c>
      <c r="CC17" s="202"/>
      <c r="CD17" s="234">
        <f>+CA17-CC17</f>
        <v>0</v>
      </c>
      <c r="CE17" s="202"/>
      <c r="CF17" s="202"/>
      <c r="CG17" s="210">
        <f t="shared" si="16"/>
        <v>0</v>
      </c>
      <c r="CH17" s="202"/>
      <c r="CI17" s="234">
        <f>+CF17-CH17</f>
        <v>0</v>
      </c>
      <c r="CJ17" s="202"/>
      <c r="CK17" s="202"/>
      <c r="CL17" s="210">
        <f t="shared" si="17"/>
        <v>0</v>
      </c>
      <c r="CM17" s="202"/>
      <c r="CN17" s="234">
        <f>+CK17-CM17</f>
        <v>0</v>
      </c>
      <c r="CO17" s="202"/>
      <c r="CP17" s="202"/>
      <c r="CQ17" s="210">
        <f t="shared" si="18"/>
        <v>0</v>
      </c>
      <c r="CR17" s="202"/>
      <c r="CS17" s="234">
        <f>+CP17-CR17</f>
        <v>0</v>
      </c>
      <c r="CT17" s="202"/>
      <c r="CU17" s="202"/>
      <c r="CV17" s="210">
        <f t="shared" si="19"/>
        <v>0</v>
      </c>
      <c r="CW17" s="202"/>
      <c r="CX17" s="234">
        <f>+CU17-CW17</f>
        <v>0</v>
      </c>
      <c r="CY17" s="202"/>
      <c r="CZ17" s="202"/>
      <c r="DA17" s="210">
        <f t="shared" si="20"/>
        <v>0</v>
      </c>
      <c r="DB17" s="202"/>
      <c r="DC17" s="234">
        <f>+CZ17-DB17</f>
        <v>0</v>
      </c>
      <c r="DD17" s="202"/>
      <c r="DE17" s="202"/>
      <c r="DF17" s="210">
        <f t="shared" si="21"/>
        <v>0</v>
      </c>
      <c r="DG17" s="202"/>
      <c r="DH17" s="234">
        <f>+DE17-DG17</f>
        <v>0</v>
      </c>
      <c r="DI17" s="202"/>
      <c r="DJ17" s="202"/>
      <c r="DK17" s="210">
        <f t="shared" si="22"/>
        <v>0</v>
      </c>
      <c r="DL17" s="202"/>
      <c r="DM17" s="234">
        <f>+DJ17-DL17</f>
        <v>0</v>
      </c>
      <c r="DN17" s="202"/>
      <c r="DO17" s="202"/>
      <c r="DP17" s="210">
        <f t="shared" si="23"/>
        <v>0</v>
      </c>
      <c r="DQ17" s="202"/>
      <c r="DR17" s="234">
        <f>+DO17-DQ17</f>
        <v>0</v>
      </c>
      <c r="DS17" s="202"/>
      <c r="DT17" s="202"/>
      <c r="DU17" s="210">
        <f t="shared" si="24"/>
        <v>0</v>
      </c>
      <c r="DV17" s="202"/>
      <c r="DW17" s="234">
        <f>+DT17-DV17</f>
        <v>0</v>
      </c>
      <c r="DX17" s="202"/>
      <c r="DY17" s="202"/>
      <c r="DZ17" s="210">
        <f t="shared" si="25"/>
        <v>0</v>
      </c>
      <c r="EA17" s="202"/>
      <c r="EB17" s="234">
        <f>+DY17-EA17</f>
        <v>0</v>
      </c>
      <c r="EC17" s="202"/>
      <c r="ED17" s="202"/>
      <c r="EE17" s="210">
        <f t="shared" si="26"/>
        <v>0</v>
      </c>
      <c r="EF17" s="202"/>
      <c r="EG17" s="234">
        <f>+ED17-EF17</f>
        <v>0</v>
      </c>
      <c r="EH17" s="202"/>
      <c r="EI17" s="202"/>
      <c r="EJ17" s="210">
        <f t="shared" si="27"/>
        <v>0</v>
      </c>
      <c r="EK17" s="202"/>
      <c r="EL17" s="234">
        <f>+EI17-EK17</f>
        <v>0</v>
      </c>
      <c r="EM17" s="202"/>
      <c r="EN17" s="202"/>
      <c r="EO17" s="210">
        <f t="shared" si="28"/>
        <v>0</v>
      </c>
      <c r="EP17" s="202"/>
      <c r="EQ17" s="234">
        <f>+EN17-EP17</f>
        <v>0</v>
      </c>
      <c r="ER17" s="202"/>
      <c r="ES17" s="202"/>
      <c r="ET17" s="210">
        <f t="shared" si="29"/>
        <v>0</v>
      </c>
      <c r="EU17" s="202"/>
      <c r="EV17" s="234">
        <f>+ES17-EU17</f>
        <v>0</v>
      </c>
      <c r="EW17" s="202"/>
      <c r="EX17" s="202"/>
      <c r="EY17" s="210">
        <f t="shared" si="30"/>
        <v>0</v>
      </c>
      <c r="EZ17" s="202"/>
      <c r="FA17" s="234">
        <f>+EX17-EZ17</f>
        <v>0</v>
      </c>
      <c r="FB17" s="202"/>
      <c r="FC17" s="202"/>
      <c r="FD17" s="210">
        <f t="shared" si="31"/>
        <v>0</v>
      </c>
      <c r="FE17" s="202"/>
      <c r="FF17" s="234">
        <f>+FC17-FE17</f>
        <v>0</v>
      </c>
      <c r="FG17" s="202"/>
      <c r="FH17" s="202"/>
      <c r="FI17" s="210">
        <f t="shared" si="32"/>
        <v>0</v>
      </c>
      <c r="FJ17" s="202"/>
      <c r="FK17" s="234">
        <f>+FH17-FJ17</f>
        <v>0</v>
      </c>
      <c r="FL17" s="202"/>
      <c r="FM17" s="202"/>
      <c r="FN17" s="210">
        <f t="shared" si="33"/>
        <v>0</v>
      </c>
      <c r="FO17" s="202"/>
      <c r="FP17" s="234">
        <f>+FM17-FO17</f>
        <v>0</v>
      </c>
      <c r="FQ17" s="202"/>
      <c r="FR17" s="202"/>
      <c r="FS17" s="210">
        <f t="shared" si="34"/>
        <v>0</v>
      </c>
      <c r="FT17" s="202"/>
      <c r="FU17" s="234">
        <f>+FR17-FT17</f>
        <v>0</v>
      </c>
      <c r="FV17" s="202"/>
      <c r="FW17" s="202"/>
      <c r="FX17" s="210">
        <f t="shared" si="35"/>
        <v>0</v>
      </c>
      <c r="FY17" s="202"/>
      <c r="FZ17" s="234">
        <f>+FW17-FY17</f>
        <v>0</v>
      </c>
      <c r="GA17" s="202"/>
      <c r="GB17" s="202"/>
      <c r="GC17" s="210">
        <f t="shared" si="36"/>
        <v>0</v>
      </c>
      <c r="GD17" s="202"/>
      <c r="GE17" s="234">
        <f>+GB17-GD17</f>
        <v>0</v>
      </c>
      <c r="GF17" s="202"/>
      <c r="GG17" s="202"/>
      <c r="GH17" s="210">
        <f t="shared" si="37"/>
        <v>0</v>
      </c>
      <c r="GI17" s="202"/>
      <c r="GJ17" s="234">
        <f>+GG17-GI17</f>
        <v>0</v>
      </c>
      <c r="GK17" s="202"/>
      <c r="GL17" s="202"/>
      <c r="GM17" s="210">
        <f t="shared" si="38"/>
        <v>0</v>
      </c>
      <c r="GN17" s="202"/>
      <c r="GO17" s="234">
        <f>+GL17-GN17</f>
        <v>0</v>
      </c>
      <c r="GP17" s="202"/>
      <c r="GQ17" s="202"/>
      <c r="GR17" s="210">
        <f t="shared" si="39"/>
        <v>0</v>
      </c>
      <c r="GS17" s="202"/>
      <c r="GT17" s="234">
        <f>+GQ17-GS17</f>
        <v>0</v>
      </c>
      <c r="GU17" s="202"/>
      <c r="GV17" s="202"/>
      <c r="GW17" s="210">
        <f t="shared" si="40"/>
        <v>0</v>
      </c>
      <c r="GX17" s="202"/>
      <c r="GY17" s="234">
        <f>+GV17-GX17</f>
        <v>0</v>
      </c>
      <c r="GZ17" s="202"/>
      <c r="HA17" s="202"/>
      <c r="HB17" s="210">
        <f t="shared" si="41"/>
        <v>0</v>
      </c>
      <c r="HC17" s="202"/>
      <c r="HD17" s="234">
        <f>+HA17-HC17</f>
        <v>0</v>
      </c>
      <c r="HE17" s="202"/>
      <c r="HF17" s="202"/>
      <c r="HG17" s="210">
        <f t="shared" si="42"/>
        <v>0</v>
      </c>
      <c r="HH17" s="202"/>
      <c r="HI17" s="234">
        <f>+HF17-HH17</f>
        <v>0</v>
      </c>
      <c r="HJ17" s="202"/>
      <c r="HK17" s="202"/>
      <c r="HL17" s="210">
        <f t="shared" si="43"/>
        <v>0</v>
      </c>
      <c r="HM17" s="202"/>
      <c r="HN17" s="234">
        <f>+HK17-HM17</f>
        <v>0</v>
      </c>
      <c r="HO17" s="202"/>
      <c r="HP17" s="202"/>
      <c r="HQ17" s="210">
        <f t="shared" si="44"/>
        <v>0</v>
      </c>
      <c r="HR17" s="202"/>
      <c r="HS17" s="234">
        <f>+HP17-HR17</f>
        <v>0</v>
      </c>
      <c r="HT17" s="202"/>
      <c r="HU17" s="202"/>
      <c r="HV17" s="210">
        <f t="shared" si="45"/>
        <v>0</v>
      </c>
      <c r="HW17" s="202"/>
      <c r="HX17" s="234">
        <f>+HU17-HW17</f>
        <v>0</v>
      </c>
      <c r="HY17" s="202"/>
      <c r="HZ17" s="202"/>
      <c r="IA17" s="210">
        <f t="shared" si="46"/>
        <v>0</v>
      </c>
      <c r="IB17" s="202"/>
      <c r="IC17" s="234">
        <f>+HZ17-IB17</f>
        <v>0</v>
      </c>
      <c r="ID17" s="202"/>
      <c r="IE17" s="202"/>
      <c r="IF17" s="210">
        <f t="shared" si="47"/>
        <v>0</v>
      </c>
      <c r="IG17" s="202"/>
      <c r="IH17" s="234">
        <f>+IE17-IG17</f>
        <v>0</v>
      </c>
      <c r="II17" s="202"/>
      <c r="IJ17" s="202"/>
      <c r="IK17" s="210">
        <f t="shared" si="48"/>
        <v>0</v>
      </c>
      <c r="IL17" s="202"/>
      <c r="IM17" s="234">
        <f>+IJ17-IL17</f>
        <v>0</v>
      </c>
      <c r="IN17" s="202"/>
      <c r="IO17" s="202"/>
      <c r="IP17" s="210">
        <f t="shared" si="49"/>
        <v>0</v>
      </c>
      <c r="IQ17" s="202"/>
      <c r="IR17" s="234">
        <f>+IO17-IQ17</f>
        <v>0</v>
      </c>
      <c r="IS17" s="202"/>
      <c r="IT17" s="202"/>
      <c r="IU17" s="210">
        <f t="shared" si="50"/>
        <v>0</v>
      </c>
      <c r="IV17" s="202"/>
      <c r="IW17" s="234">
        <f>+IT17-IV17</f>
        <v>0</v>
      </c>
      <c r="IX17" s="202"/>
      <c r="IY17" s="202"/>
      <c r="IZ17" s="210">
        <f t="shared" si="51"/>
        <v>0</v>
      </c>
      <c r="JA17" s="202"/>
      <c r="JB17" s="234">
        <f>+IY17-JA17</f>
        <v>0</v>
      </c>
      <c r="JC17" s="202"/>
      <c r="JD17" s="202"/>
      <c r="JE17" s="210">
        <f t="shared" si="52"/>
        <v>0</v>
      </c>
      <c r="JF17" s="202"/>
      <c r="JG17" s="234">
        <f>+JD17-JF17</f>
        <v>0</v>
      </c>
      <c r="JH17" s="202"/>
      <c r="JI17" s="202"/>
      <c r="JJ17" s="210">
        <f t="shared" si="53"/>
        <v>0</v>
      </c>
      <c r="JK17" s="202"/>
      <c r="JL17" s="234">
        <f>+JI17-JK17</f>
        <v>0</v>
      </c>
      <c r="JM17" s="202"/>
      <c r="JN17" s="202"/>
      <c r="JO17" s="210">
        <f t="shared" si="54"/>
        <v>0</v>
      </c>
      <c r="JP17" s="202"/>
      <c r="JQ17" s="234">
        <f>+JN17-JP17</f>
        <v>0</v>
      </c>
      <c r="JR17" s="202"/>
      <c r="JS17" s="202"/>
      <c r="JT17" s="210">
        <f t="shared" si="55"/>
        <v>0</v>
      </c>
      <c r="JU17" s="202"/>
      <c r="JV17" s="234">
        <f>+JS17-JU17</f>
        <v>0</v>
      </c>
      <c r="JW17" s="202"/>
      <c r="JX17" s="202"/>
      <c r="JY17" s="210">
        <f t="shared" si="56"/>
        <v>0</v>
      </c>
      <c r="JZ17" s="202"/>
      <c r="KA17" s="234">
        <f>+JX17-JZ17</f>
        <v>0</v>
      </c>
      <c r="KB17" s="202"/>
      <c r="KC17" s="202"/>
      <c r="KD17" s="210">
        <f t="shared" si="57"/>
        <v>0</v>
      </c>
      <c r="KE17" s="202"/>
      <c r="KF17" s="234">
        <f>+KC17-KE17</f>
        <v>0</v>
      </c>
      <c r="KG17" s="202"/>
      <c r="KH17" s="202"/>
      <c r="KI17" s="210">
        <f t="shared" si="58"/>
        <v>0</v>
      </c>
      <c r="KJ17" s="202"/>
      <c r="KK17" s="234">
        <f>+KH17-KJ17</f>
        <v>0</v>
      </c>
      <c r="KL17" s="202"/>
      <c r="KM17" s="202"/>
      <c r="KN17" s="210">
        <f t="shared" si="59"/>
        <v>0</v>
      </c>
      <c r="KO17" s="202"/>
      <c r="KP17" s="234">
        <f>+KM17-KO17</f>
        <v>0</v>
      </c>
      <c r="KQ17" s="202"/>
      <c r="KR17" s="202"/>
      <c r="KS17" s="210">
        <f t="shared" si="60"/>
        <v>0</v>
      </c>
      <c r="KT17" s="202"/>
      <c r="KU17" s="234">
        <f>+KR17-KT17</f>
        <v>0</v>
      </c>
      <c r="KV17" s="202"/>
      <c r="KW17" s="202"/>
      <c r="KX17" s="210">
        <f t="shared" si="61"/>
        <v>0</v>
      </c>
      <c r="KY17" s="202"/>
      <c r="KZ17" s="234">
        <f>+KW17-KY17</f>
        <v>0</v>
      </c>
      <c r="LA17" s="210">
        <f>+C17+H17+M17+R17+W17+AB17+AG17+AL17+AQ17+AV17+BA17+BF17+BK17+BP17+BU17+BZ17+CE17+CJ17+CO17+CT17+CY17+DD17+DI17+DN17+DS17+DX17+EC17+EH17+EM17+ER17+EW17+FB17+FG17+FL17+FQ17+FV17+GA17+GF17+GK17+GP17+GU17+GZ17+HE17+HJ17+HO17+HT17+HY17+ID17+II17+IN17+IS17+IX17+JC17+JH17+JM17+JR17+JW17+KB17+KG17+KL17+KQ17+KV17</f>
        <v>0</v>
      </c>
      <c r="LB17" s="210">
        <f>+D17+I17+N17+S17+X17+AC17+AH17+AM17+AR17+AW17+BB17+BG17+BL17+BQ17+BV17+CA17+CF17+CK17+CP17+CU17+CZ17+DE17+DJ17+DO17+DT17+DY17+ED17+EI17+EN17+ES17+EX17+FC17+FH17+FM17+FR17+FW17+GB17+GG17+GL17+GQ17+GV17+HA17+HF17+HK17+HP17+HU17+HZ17+IE17+IJ17+IO17+IT17+IY17+JD17+JI17+JN17+JS17+JX17+KC17+KH17+KM17+KR17+KW17</f>
        <v>0</v>
      </c>
      <c r="LC17" s="210">
        <f t="shared" si="62"/>
        <v>0</v>
      </c>
      <c r="LD17" s="210">
        <f>+F17+K17+P17+U17+Z17+AE17+AJ17+AO17+AT17+AY17+BD17+BI17+BN17+BS17+BX17+CC17+CH17+CM17+CR17+CW17+DB17+DG17+DL17+DQ17+DV17+EA17+EF17+EK17+EP17+EU17+EZ17+FE17+FJ17+FO17+FT17+FY17+GD17+GI17+GN17+GS17+GX17+HC17+HH17+HM17+HR17+HW17+IB17+IG17+IL17+IQ17+IV17+JA17+JF17+JK17+JP17+JU17+JZ17+KE17+KJ17+KO17+KT17+KY17</f>
        <v>0</v>
      </c>
      <c r="LE17" s="210">
        <f>+G17+L17+Q17+V17+AA17+AF17+AK17+AP17+AU17+AZ17+BE17+BJ17+BO17+BT17+BY17+CD17+CI17+CN17+CS17+CX17+DC17+DH17+DM17+DR17+DW17+EB17+EG17+EL17+EQ17+EV17+FA17+FF17+FK17+FP17+FU17+FZ17+GE17+GJ17+GO17+GT17+GY17+HD17+HI17+HN17+HS17+HX17+IC17+IH17+IM17+IR17+IW17+JB17+JG17+JL17+JQ17+JV17+KA17+KF17+KK17+KP17+KU17+KZ17</f>
        <v>0</v>
      </c>
    </row>
    <row r="18" spans="1:317" ht="15" customHeight="1">
      <c r="A18" s="269" t="s">
        <v>136</v>
      </c>
      <c r="B18" s="196" t="s">
        <v>640</v>
      </c>
      <c r="C18" s="202"/>
      <c r="D18" s="202"/>
      <c r="E18" s="210">
        <f t="shared" si="0"/>
        <v>0</v>
      </c>
      <c r="F18" s="202"/>
      <c r="G18" s="234">
        <f>+D18-F18</f>
        <v>0</v>
      </c>
      <c r="H18" s="202"/>
      <c r="I18" s="202"/>
      <c r="J18" s="210">
        <f t="shared" si="1"/>
        <v>0</v>
      </c>
      <c r="K18" s="202"/>
      <c r="L18" s="234">
        <f>+I18-K18</f>
        <v>0</v>
      </c>
      <c r="M18" s="202"/>
      <c r="N18" s="202"/>
      <c r="O18" s="210">
        <f t="shared" si="2"/>
        <v>0</v>
      </c>
      <c r="P18" s="202"/>
      <c r="Q18" s="234">
        <f>+N18-P18</f>
        <v>0</v>
      </c>
      <c r="R18" s="202"/>
      <c r="S18" s="202"/>
      <c r="T18" s="210">
        <f t="shared" si="3"/>
        <v>0</v>
      </c>
      <c r="U18" s="202"/>
      <c r="V18" s="234">
        <f>+S18-U18</f>
        <v>0</v>
      </c>
      <c r="W18" s="202"/>
      <c r="X18" s="202"/>
      <c r="Y18" s="210">
        <f t="shared" si="4"/>
        <v>0</v>
      </c>
      <c r="Z18" s="202"/>
      <c r="AA18" s="234">
        <f>+X18-Z18</f>
        <v>0</v>
      </c>
      <c r="AB18" s="202"/>
      <c r="AC18" s="202"/>
      <c r="AD18" s="210">
        <f t="shared" si="5"/>
        <v>0</v>
      </c>
      <c r="AE18" s="202"/>
      <c r="AF18" s="234">
        <f>+AC18-AE18</f>
        <v>0</v>
      </c>
      <c r="AG18" s="202"/>
      <c r="AH18" s="202"/>
      <c r="AI18" s="210">
        <f t="shared" si="6"/>
        <v>0</v>
      </c>
      <c r="AJ18" s="202"/>
      <c r="AK18" s="234">
        <f>+AH18-AJ18</f>
        <v>0</v>
      </c>
      <c r="AL18" s="202"/>
      <c r="AM18" s="202"/>
      <c r="AN18" s="210">
        <f t="shared" si="7"/>
        <v>0</v>
      </c>
      <c r="AO18" s="202"/>
      <c r="AP18" s="234">
        <f>+AM18-AO18</f>
        <v>0</v>
      </c>
      <c r="AQ18" s="202"/>
      <c r="AR18" s="202"/>
      <c r="AS18" s="210">
        <f t="shared" si="8"/>
        <v>0</v>
      </c>
      <c r="AT18" s="202"/>
      <c r="AU18" s="234">
        <f>+AR18-AT18</f>
        <v>0</v>
      </c>
      <c r="AV18" s="202"/>
      <c r="AW18" s="202"/>
      <c r="AX18" s="210">
        <f t="shared" si="9"/>
        <v>0</v>
      </c>
      <c r="AY18" s="202"/>
      <c r="AZ18" s="234">
        <f>+AW18-AY18</f>
        <v>0</v>
      </c>
      <c r="BA18" s="202"/>
      <c r="BB18" s="202"/>
      <c r="BC18" s="210">
        <f t="shared" si="10"/>
        <v>0</v>
      </c>
      <c r="BD18" s="202"/>
      <c r="BE18" s="234">
        <f>+BB18-BD18</f>
        <v>0</v>
      </c>
      <c r="BF18" s="202"/>
      <c r="BG18" s="202"/>
      <c r="BH18" s="210">
        <f t="shared" si="11"/>
        <v>0</v>
      </c>
      <c r="BI18" s="202"/>
      <c r="BJ18" s="234">
        <f>+BG18-BI18</f>
        <v>0</v>
      </c>
      <c r="BK18" s="202"/>
      <c r="BL18" s="202"/>
      <c r="BM18" s="210">
        <f t="shared" si="12"/>
        <v>0</v>
      </c>
      <c r="BN18" s="202"/>
      <c r="BO18" s="234">
        <f>+BL18-BN18</f>
        <v>0</v>
      </c>
      <c r="BP18" s="202"/>
      <c r="BQ18" s="202"/>
      <c r="BR18" s="210">
        <f t="shared" si="13"/>
        <v>0</v>
      </c>
      <c r="BS18" s="202"/>
      <c r="BT18" s="234">
        <f>+BQ18-BS18</f>
        <v>0</v>
      </c>
      <c r="BU18" s="202"/>
      <c r="BV18" s="202"/>
      <c r="BW18" s="210">
        <f t="shared" si="14"/>
        <v>0</v>
      </c>
      <c r="BX18" s="202"/>
      <c r="BY18" s="234">
        <f>+BV18-BX18</f>
        <v>0</v>
      </c>
      <c r="BZ18" s="202"/>
      <c r="CA18" s="202"/>
      <c r="CB18" s="210">
        <f t="shared" si="15"/>
        <v>0</v>
      </c>
      <c r="CC18" s="202"/>
      <c r="CD18" s="234">
        <f>+CA18-CC18</f>
        <v>0</v>
      </c>
      <c r="CE18" s="202"/>
      <c r="CF18" s="202"/>
      <c r="CG18" s="210">
        <f t="shared" si="16"/>
        <v>0</v>
      </c>
      <c r="CH18" s="202"/>
      <c r="CI18" s="234">
        <f>+CF18-CH18</f>
        <v>0</v>
      </c>
      <c r="CJ18" s="202"/>
      <c r="CK18" s="202"/>
      <c r="CL18" s="210">
        <f t="shared" si="17"/>
        <v>0</v>
      </c>
      <c r="CM18" s="202"/>
      <c r="CN18" s="234">
        <f>+CK18-CM18</f>
        <v>0</v>
      </c>
      <c r="CO18" s="202"/>
      <c r="CP18" s="202"/>
      <c r="CQ18" s="210">
        <f t="shared" si="18"/>
        <v>0</v>
      </c>
      <c r="CR18" s="202"/>
      <c r="CS18" s="234">
        <f>+CP18-CR18</f>
        <v>0</v>
      </c>
      <c r="CT18" s="202"/>
      <c r="CU18" s="202"/>
      <c r="CV18" s="210">
        <f t="shared" si="19"/>
        <v>0</v>
      </c>
      <c r="CW18" s="202"/>
      <c r="CX18" s="234">
        <f>+CU18-CW18</f>
        <v>0</v>
      </c>
      <c r="CY18" s="202"/>
      <c r="CZ18" s="202"/>
      <c r="DA18" s="210">
        <f t="shared" si="20"/>
        <v>0</v>
      </c>
      <c r="DB18" s="202"/>
      <c r="DC18" s="234">
        <f>+CZ18-DB18</f>
        <v>0</v>
      </c>
      <c r="DD18" s="202"/>
      <c r="DE18" s="202"/>
      <c r="DF18" s="210">
        <f t="shared" si="21"/>
        <v>0</v>
      </c>
      <c r="DG18" s="202"/>
      <c r="DH18" s="234">
        <f>+DE18-DG18</f>
        <v>0</v>
      </c>
      <c r="DI18" s="202"/>
      <c r="DJ18" s="202"/>
      <c r="DK18" s="210">
        <f t="shared" si="22"/>
        <v>0</v>
      </c>
      <c r="DL18" s="202"/>
      <c r="DM18" s="234">
        <f>+DJ18-DL18</f>
        <v>0</v>
      </c>
      <c r="DN18" s="202"/>
      <c r="DO18" s="202"/>
      <c r="DP18" s="210">
        <f t="shared" si="23"/>
        <v>0</v>
      </c>
      <c r="DQ18" s="202"/>
      <c r="DR18" s="234">
        <f>+DO18-DQ18</f>
        <v>0</v>
      </c>
      <c r="DS18" s="202"/>
      <c r="DT18" s="202"/>
      <c r="DU18" s="210">
        <f t="shared" si="24"/>
        <v>0</v>
      </c>
      <c r="DV18" s="202"/>
      <c r="DW18" s="234">
        <f>+DT18-DV18</f>
        <v>0</v>
      </c>
      <c r="DX18" s="202"/>
      <c r="DY18" s="202"/>
      <c r="DZ18" s="210">
        <f t="shared" si="25"/>
        <v>0</v>
      </c>
      <c r="EA18" s="202"/>
      <c r="EB18" s="234">
        <f>+DY18-EA18</f>
        <v>0</v>
      </c>
      <c r="EC18" s="202"/>
      <c r="ED18" s="202"/>
      <c r="EE18" s="210">
        <f t="shared" si="26"/>
        <v>0</v>
      </c>
      <c r="EF18" s="202"/>
      <c r="EG18" s="234">
        <f>+ED18-EF18</f>
        <v>0</v>
      </c>
      <c r="EH18" s="202"/>
      <c r="EI18" s="202"/>
      <c r="EJ18" s="210">
        <f t="shared" si="27"/>
        <v>0</v>
      </c>
      <c r="EK18" s="202"/>
      <c r="EL18" s="234">
        <f>+EI18-EK18</f>
        <v>0</v>
      </c>
      <c r="EM18" s="202"/>
      <c r="EN18" s="202"/>
      <c r="EO18" s="210">
        <f t="shared" si="28"/>
        <v>0</v>
      </c>
      <c r="EP18" s="202"/>
      <c r="EQ18" s="234">
        <f>+EN18-EP18</f>
        <v>0</v>
      </c>
      <c r="ER18" s="202"/>
      <c r="ES18" s="202"/>
      <c r="ET18" s="210">
        <f t="shared" si="29"/>
        <v>0</v>
      </c>
      <c r="EU18" s="202"/>
      <c r="EV18" s="234">
        <f>+ES18-EU18</f>
        <v>0</v>
      </c>
      <c r="EW18" s="202"/>
      <c r="EX18" s="202"/>
      <c r="EY18" s="210">
        <f t="shared" si="30"/>
        <v>0</v>
      </c>
      <c r="EZ18" s="202"/>
      <c r="FA18" s="234">
        <f>+EX18-EZ18</f>
        <v>0</v>
      </c>
      <c r="FB18" s="202"/>
      <c r="FC18" s="202"/>
      <c r="FD18" s="210">
        <f t="shared" si="31"/>
        <v>0</v>
      </c>
      <c r="FE18" s="202"/>
      <c r="FF18" s="234">
        <f>+FC18-FE18</f>
        <v>0</v>
      </c>
      <c r="FG18" s="202"/>
      <c r="FH18" s="202"/>
      <c r="FI18" s="210">
        <f t="shared" si="32"/>
        <v>0</v>
      </c>
      <c r="FJ18" s="202"/>
      <c r="FK18" s="234">
        <f>+FH18-FJ18</f>
        <v>0</v>
      </c>
      <c r="FL18" s="202"/>
      <c r="FM18" s="202"/>
      <c r="FN18" s="210">
        <f t="shared" si="33"/>
        <v>0</v>
      </c>
      <c r="FO18" s="202"/>
      <c r="FP18" s="234">
        <f>+FM18-FO18</f>
        <v>0</v>
      </c>
      <c r="FQ18" s="202"/>
      <c r="FR18" s="202"/>
      <c r="FS18" s="210">
        <f t="shared" si="34"/>
        <v>0</v>
      </c>
      <c r="FT18" s="202"/>
      <c r="FU18" s="234">
        <f>+FR18-FT18</f>
        <v>0</v>
      </c>
      <c r="FV18" s="202"/>
      <c r="FW18" s="202"/>
      <c r="FX18" s="210">
        <f t="shared" si="35"/>
        <v>0</v>
      </c>
      <c r="FY18" s="202"/>
      <c r="FZ18" s="234">
        <f>+FW18-FY18</f>
        <v>0</v>
      </c>
      <c r="GA18" s="202"/>
      <c r="GB18" s="202"/>
      <c r="GC18" s="210">
        <f t="shared" si="36"/>
        <v>0</v>
      </c>
      <c r="GD18" s="202"/>
      <c r="GE18" s="234">
        <f>+GB18-GD18</f>
        <v>0</v>
      </c>
      <c r="GF18" s="202"/>
      <c r="GG18" s="202"/>
      <c r="GH18" s="210">
        <f t="shared" si="37"/>
        <v>0</v>
      </c>
      <c r="GI18" s="202"/>
      <c r="GJ18" s="234">
        <f>+GG18-GI18</f>
        <v>0</v>
      </c>
      <c r="GK18" s="202"/>
      <c r="GL18" s="202"/>
      <c r="GM18" s="210">
        <f t="shared" si="38"/>
        <v>0</v>
      </c>
      <c r="GN18" s="202"/>
      <c r="GO18" s="234">
        <f>+GL18-GN18</f>
        <v>0</v>
      </c>
      <c r="GP18" s="202"/>
      <c r="GQ18" s="202"/>
      <c r="GR18" s="210">
        <f t="shared" si="39"/>
        <v>0</v>
      </c>
      <c r="GS18" s="202"/>
      <c r="GT18" s="234">
        <f>+GQ18-GS18</f>
        <v>0</v>
      </c>
      <c r="GU18" s="202"/>
      <c r="GV18" s="202"/>
      <c r="GW18" s="210">
        <f t="shared" si="40"/>
        <v>0</v>
      </c>
      <c r="GX18" s="202"/>
      <c r="GY18" s="234">
        <f>+GV18-GX18</f>
        <v>0</v>
      </c>
      <c r="GZ18" s="202"/>
      <c r="HA18" s="202"/>
      <c r="HB18" s="210">
        <f t="shared" si="41"/>
        <v>0</v>
      </c>
      <c r="HC18" s="202"/>
      <c r="HD18" s="234">
        <f>+HA18-HC18</f>
        <v>0</v>
      </c>
      <c r="HE18" s="202"/>
      <c r="HF18" s="202"/>
      <c r="HG18" s="210">
        <f t="shared" si="42"/>
        <v>0</v>
      </c>
      <c r="HH18" s="202"/>
      <c r="HI18" s="234">
        <f>+HF18-HH18</f>
        <v>0</v>
      </c>
      <c r="HJ18" s="202"/>
      <c r="HK18" s="202"/>
      <c r="HL18" s="210">
        <f t="shared" si="43"/>
        <v>0</v>
      </c>
      <c r="HM18" s="202"/>
      <c r="HN18" s="234">
        <f>+HK18-HM18</f>
        <v>0</v>
      </c>
      <c r="HO18" s="202"/>
      <c r="HP18" s="202"/>
      <c r="HQ18" s="210">
        <f t="shared" si="44"/>
        <v>0</v>
      </c>
      <c r="HR18" s="202"/>
      <c r="HS18" s="234">
        <f>+HP18-HR18</f>
        <v>0</v>
      </c>
      <c r="HT18" s="202"/>
      <c r="HU18" s="202"/>
      <c r="HV18" s="210">
        <f t="shared" si="45"/>
        <v>0</v>
      </c>
      <c r="HW18" s="202"/>
      <c r="HX18" s="234">
        <f>+HU18-HW18</f>
        <v>0</v>
      </c>
      <c r="HY18" s="202"/>
      <c r="HZ18" s="202"/>
      <c r="IA18" s="210">
        <f t="shared" si="46"/>
        <v>0</v>
      </c>
      <c r="IB18" s="202"/>
      <c r="IC18" s="234">
        <f>+HZ18-IB18</f>
        <v>0</v>
      </c>
      <c r="ID18" s="202"/>
      <c r="IE18" s="202"/>
      <c r="IF18" s="210">
        <f t="shared" si="47"/>
        <v>0</v>
      </c>
      <c r="IG18" s="202"/>
      <c r="IH18" s="234">
        <f>+IE18-IG18</f>
        <v>0</v>
      </c>
      <c r="II18" s="202"/>
      <c r="IJ18" s="202"/>
      <c r="IK18" s="210">
        <f t="shared" si="48"/>
        <v>0</v>
      </c>
      <c r="IL18" s="202"/>
      <c r="IM18" s="234">
        <f>+IJ18-IL18</f>
        <v>0</v>
      </c>
      <c r="IN18" s="202"/>
      <c r="IO18" s="202"/>
      <c r="IP18" s="210">
        <f t="shared" si="49"/>
        <v>0</v>
      </c>
      <c r="IQ18" s="202"/>
      <c r="IR18" s="234">
        <f>+IO18-IQ18</f>
        <v>0</v>
      </c>
      <c r="IS18" s="202"/>
      <c r="IT18" s="202"/>
      <c r="IU18" s="210">
        <f t="shared" si="50"/>
        <v>0</v>
      </c>
      <c r="IV18" s="202"/>
      <c r="IW18" s="234">
        <f>+IT18-IV18</f>
        <v>0</v>
      </c>
      <c r="IX18" s="202"/>
      <c r="IY18" s="202"/>
      <c r="IZ18" s="210">
        <f t="shared" si="51"/>
        <v>0</v>
      </c>
      <c r="JA18" s="202"/>
      <c r="JB18" s="234">
        <f>+IY18-JA18</f>
        <v>0</v>
      </c>
      <c r="JC18" s="202"/>
      <c r="JD18" s="202"/>
      <c r="JE18" s="210">
        <f t="shared" si="52"/>
        <v>0</v>
      </c>
      <c r="JF18" s="202"/>
      <c r="JG18" s="234">
        <f>+JD18-JF18</f>
        <v>0</v>
      </c>
      <c r="JH18" s="202"/>
      <c r="JI18" s="202"/>
      <c r="JJ18" s="210">
        <f t="shared" si="53"/>
        <v>0</v>
      </c>
      <c r="JK18" s="202"/>
      <c r="JL18" s="234">
        <f>+JI18-JK18</f>
        <v>0</v>
      </c>
      <c r="JM18" s="202"/>
      <c r="JN18" s="202"/>
      <c r="JO18" s="210">
        <f t="shared" si="54"/>
        <v>0</v>
      </c>
      <c r="JP18" s="202"/>
      <c r="JQ18" s="234">
        <f>+JN18-JP18</f>
        <v>0</v>
      </c>
      <c r="JR18" s="202"/>
      <c r="JS18" s="202"/>
      <c r="JT18" s="210">
        <f t="shared" si="55"/>
        <v>0</v>
      </c>
      <c r="JU18" s="202"/>
      <c r="JV18" s="234">
        <f>+JS18-JU18</f>
        <v>0</v>
      </c>
      <c r="JW18" s="202"/>
      <c r="JX18" s="202"/>
      <c r="JY18" s="210">
        <f t="shared" si="56"/>
        <v>0</v>
      </c>
      <c r="JZ18" s="202"/>
      <c r="KA18" s="234">
        <f>+JX18-JZ18</f>
        <v>0</v>
      </c>
      <c r="KB18" s="202"/>
      <c r="KC18" s="202"/>
      <c r="KD18" s="210">
        <f t="shared" si="57"/>
        <v>0</v>
      </c>
      <c r="KE18" s="202"/>
      <c r="KF18" s="234">
        <f>+KC18-KE18</f>
        <v>0</v>
      </c>
      <c r="KG18" s="202"/>
      <c r="KH18" s="202"/>
      <c r="KI18" s="210">
        <f t="shared" si="58"/>
        <v>0</v>
      </c>
      <c r="KJ18" s="202"/>
      <c r="KK18" s="234">
        <f>+KH18-KJ18</f>
        <v>0</v>
      </c>
      <c r="KL18" s="202"/>
      <c r="KM18" s="202"/>
      <c r="KN18" s="210">
        <f t="shared" si="59"/>
        <v>0</v>
      </c>
      <c r="KO18" s="202"/>
      <c r="KP18" s="234">
        <f>+KM18-KO18</f>
        <v>0</v>
      </c>
      <c r="KQ18" s="202"/>
      <c r="KR18" s="202"/>
      <c r="KS18" s="210">
        <f t="shared" si="60"/>
        <v>0</v>
      </c>
      <c r="KT18" s="202"/>
      <c r="KU18" s="234">
        <f>+KR18-KT18</f>
        <v>0</v>
      </c>
      <c r="KV18" s="202"/>
      <c r="KW18" s="202"/>
      <c r="KX18" s="210">
        <f t="shared" si="61"/>
        <v>0</v>
      </c>
      <c r="KY18" s="202"/>
      <c r="KZ18" s="234">
        <f>+KW18-KY18</f>
        <v>0</v>
      </c>
      <c r="LA18" s="210">
        <f>+C18+H18+M18+R18+W18+AB18+AG18+AL18+AQ18+AV18+BA18+BF18+BK18+BP18+BU18+BZ18+CE18+CJ18+CO18+CT18+CY18+DD18+DI18+DN18+DS18+DX18+EC18+EH18+EM18+ER18+EW18+FB18+FG18+FL18+FQ18+FV18+GA18+GF18+GK18+GP18+GU18+GZ18+HE18+HJ18+HO18+HT18+HY18+ID18+II18+IN18+IS18+IX18+JC18+JH18+JM18+JR18+JW18+KB18+KG18+KL18+KQ18+KV18</f>
        <v>0</v>
      </c>
      <c r="LB18" s="210">
        <f>+D18+I18+N18+S18+X18+AC18+AH18+AM18+AR18+AW18+BB18+BG18+BL18+BQ18+BV18+CA18+CF18+CK18+CP18+CU18+CZ18+DE18+DJ18+DO18+DT18+DY18+ED18+EI18+EN18+ES18+EX18+FC18+FH18+FM18+FR18+FW18+GB18+GG18+GL18+GQ18+GV18+HA18+HF18+HK18+HP18+HU18+HZ18+IE18+IJ18+IO18+IT18+IY18+JD18+JI18+JN18+JS18+JX18+KC18+KH18+KM18+KR18+KW18</f>
        <v>0</v>
      </c>
      <c r="LC18" s="210">
        <f t="shared" si="62"/>
        <v>0</v>
      </c>
      <c r="LD18" s="210">
        <f>+F18+K18+P18+U18+Z18+AE18+AJ18+AO18+AT18+AY18+BD18+BI18+BN18+BS18+BX18+CC18+CH18+CM18+CR18+CW18+DB18+DG18+DL18+DQ18+DV18+EA18+EF18+EK18+EP18+EU18+EZ18+FE18+FJ18+FO18+FT18+FY18+GD18+GI18+GN18+GS18+GX18+HC18+HH18+HM18+HR18+HW18+IB18+IG18+IL18+IQ18+IV18+JA18+JF18+JK18+JP18+JU18+JZ18+KE18+KJ18+KO18+KT18+KY18</f>
        <v>0</v>
      </c>
      <c r="LE18" s="210">
        <f>+G18+L18+Q18+V18+AA18+AF18+AK18+AP18+AU18+AZ18+BE18+BJ18+BO18+BT18+BY18+CD18+CI18+CN18+CS18+CX18+DC18+DH18+DM18+DR18+DW18+EB18+EG18+EL18+EQ18+EV18+FA18+FF18+FK18+FP18+FU18+FZ18+GE18+GJ18+GO18+GT18+GY18+HD18+HI18+HN18+HS18+HX18+IC18+IH18+IM18+IR18+IW18+JB18+JG18+JL18+JQ18+JV18+KA18+KF18+KK18+KP18+KU18+KZ18</f>
        <v>0</v>
      </c>
    </row>
    <row r="19" spans="1:317" customFormat="1" ht="15" customHeight="1">
      <c r="A19" s="285">
        <v>440000</v>
      </c>
      <c r="B19" s="8" t="s">
        <v>763</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c r="IU19" s="210"/>
      <c r="IV19" s="210"/>
      <c r="IW19" s="210"/>
      <c r="IX19" s="210"/>
      <c r="IY19" s="210"/>
      <c r="IZ19" s="210"/>
      <c r="JA19" s="210"/>
      <c r="JB19" s="210"/>
      <c r="JC19" s="210"/>
      <c r="JD19" s="210"/>
      <c r="JE19" s="210"/>
      <c r="JF19" s="210"/>
      <c r="JG19" s="210"/>
      <c r="JH19" s="210"/>
      <c r="JI19" s="210"/>
      <c r="JJ19" s="210"/>
      <c r="JK19" s="210"/>
      <c r="JL19" s="210"/>
      <c r="JM19" s="210"/>
      <c r="JN19" s="210"/>
      <c r="JO19" s="210"/>
      <c r="JP19" s="210"/>
      <c r="JQ19" s="210"/>
      <c r="JR19" s="210"/>
      <c r="JS19" s="210"/>
      <c r="JT19" s="210"/>
      <c r="JU19" s="210"/>
      <c r="JV19" s="210"/>
      <c r="JW19" s="210"/>
      <c r="JX19" s="210"/>
      <c r="JY19" s="210"/>
      <c r="JZ19" s="210"/>
      <c r="KA19" s="210"/>
      <c r="KB19" s="210"/>
      <c r="KC19" s="210"/>
      <c r="KD19" s="210"/>
      <c r="KE19" s="210"/>
      <c r="KF19" s="210"/>
      <c r="KG19" s="210"/>
      <c r="KH19" s="210"/>
      <c r="KI19" s="210"/>
      <c r="KJ19" s="210"/>
      <c r="KK19" s="210"/>
      <c r="KL19" s="210"/>
      <c r="KM19" s="210"/>
      <c r="KN19" s="210"/>
      <c r="KO19" s="210"/>
      <c r="KP19" s="210"/>
      <c r="KQ19" s="210"/>
      <c r="KR19" s="210"/>
      <c r="KS19" s="210"/>
      <c r="KT19" s="210"/>
      <c r="KU19" s="210"/>
      <c r="KV19" s="210"/>
      <c r="KW19" s="210"/>
      <c r="KX19" s="210"/>
      <c r="KY19" s="210"/>
      <c r="KZ19" s="210"/>
      <c r="LA19" s="210"/>
      <c r="LB19" s="210"/>
      <c r="LC19" s="210"/>
      <c r="LD19" s="210"/>
      <c r="LE19" s="210"/>
    </row>
    <row r="20" spans="1:317" ht="15" customHeight="1">
      <c r="A20" s="269">
        <v>100</v>
      </c>
      <c r="B20" s="196" t="s">
        <v>639</v>
      </c>
      <c r="C20" s="202"/>
      <c r="D20" s="202"/>
      <c r="E20" s="210">
        <f t="shared" si="0"/>
        <v>0</v>
      </c>
      <c r="F20" s="202"/>
      <c r="G20" s="234">
        <f>+D20-F20</f>
        <v>0</v>
      </c>
      <c r="H20" s="202"/>
      <c r="I20" s="202"/>
      <c r="J20" s="210">
        <f t="shared" si="1"/>
        <v>0</v>
      </c>
      <c r="K20" s="202"/>
      <c r="L20" s="234">
        <f>+I20-K20</f>
        <v>0</v>
      </c>
      <c r="M20" s="202"/>
      <c r="N20" s="202"/>
      <c r="O20" s="210">
        <f t="shared" si="2"/>
        <v>0</v>
      </c>
      <c r="P20" s="202"/>
      <c r="Q20" s="234">
        <f>+N20-P20</f>
        <v>0</v>
      </c>
      <c r="R20" s="202"/>
      <c r="S20" s="202"/>
      <c r="T20" s="210">
        <f t="shared" si="3"/>
        <v>0</v>
      </c>
      <c r="U20" s="202"/>
      <c r="V20" s="234">
        <f>+S20-U20</f>
        <v>0</v>
      </c>
      <c r="W20" s="202"/>
      <c r="X20" s="202"/>
      <c r="Y20" s="210">
        <f t="shared" si="4"/>
        <v>0</v>
      </c>
      <c r="Z20" s="202"/>
      <c r="AA20" s="234">
        <f>+X20-Z20</f>
        <v>0</v>
      </c>
      <c r="AB20" s="202"/>
      <c r="AC20" s="202"/>
      <c r="AD20" s="210">
        <f t="shared" si="5"/>
        <v>0</v>
      </c>
      <c r="AE20" s="202"/>
      <c r="AF20" s="234">
        <f>+AC20-AE20</f>
        <v>0</v>
      </c>
      <c r="AG20" s="202"/>
      <c r="AH20" s="202"/>
      <c r="AI20" s="210">
        <f t="shared" si="6"/>
        <v>0</v>
      </c>
      <c r="AJ20" s="202"/>
      <c r="AK20" s="234">
        <f>+AH20-AJ20</f>
        <v>0</v>
      </c>
      <c r="AL20" s="202"/>
      <c r="AM20" s="202"/>
      <c r="AN20" s="210">
        <f t="shared" si="7"/>
        <v>0</v>
      </c>
      <c r="AO20" s="202"/>
      <c r="AP20" s="234">
        <f>+AM20-AO20</f>
        <v>0</v>
      </c>
      <c r="AQ20" s="202"/>
      <c r="AR20" s="202"/>
      <c r="AS20" s="210">
        <f t="shared" si="8"/>
        <v>0</v>
      </c>
      <c r="AT20" s="202"/>
      <c r="AU20" s="234">
        <f>+AR20-AT20</f>
        <v>0</v>
      </c>
      <c r="AV20" s="202"/>
      <c r="AW20" s="202"/>
      <c r="AX20" s="210">
        <f t="shared" si="9"/>
        <v>0</v>
      </c>
      <c r="AY20" s="202"/>
      <c r="AZ20" s="234">
        <f>+AW20-AY20</f>
        <v>0</v>
      </c>
      <c r="BA20" s="202"/>
      <c r="BB20" s="202"/>
      <c r="BC20" s="210">
        <f t="shared" si="10"/>
        <v>0</v>
      </c>
      <c r="BD20" s="202"/>
      <c r="BE20" s="234">
        <f>+BB20-BD20</f>
        <v>0</v>
      </c>
      <c r="BF20" s="202"/>
      <c r="BG20" s="202"/>
      <c r="BH20" s="210">
        <f t="shared" si="11"/>
        <v>0</v>
      </c>
      <c r="BI20" s="202"/>
      <c r="BJ20" s="234">
        <f>+BG20-BI20</f>
        <v>0</v>
      </c>
      <c r="BK20" s="202"/>
      <c r="BL20" s="202"/>
      <c r="BM20" s="210">
        <f t="shared" si="12"/>
        <v>0</v>
      </c>
      <c r="BN20" s="202"/>
      <c r="BO20" s="234">
        <f>+BL20-BN20</f>
        <v>0</v>
      </c>
      <c r="BP20" s="202"/>
      <c r="BQ20" s="202"/>
      <c r="BR20" s="210">
        <f t="shared" si="13"/>
        <v>0</v>
      </c>
      <c r="BS20" s="202"/>
      <c r="BT20" s="234">
        <f>+BQ20-BS20</f>
        <v>0</v>
      </c>
      <c r="BU20" s="202"/>
      <c r="BV20" s="202"/>
      <c r="BW20" s="210">
        <f t="shared" si="14"/>
        <v>0</v>
      </c>
      <c r="BX20" s="202"/>
      <c r="BY20" s="234">
        <f>+BV20-BX20</f>
        <v>0</v>
      </c>
      <c r="BZ20" s="202"/>
      <c r="CA20" s="202"/>
      <c r="CB20" s="210">
        <f t="shared" si="15"/>
        <v>0</v>
      </c>
      <c r="CC20" s="202"/>
      <c r="CD20" s="234">
        <f>+CA20-CC20</f>
        <v>0</v>
      </c>
      <c r="CE20" s="202"/>
      <c r="CF20" s="202"/>
      <c r="CG20" s="210">
        <f t="shared" si="16"/>
        <v>0</v>
      </c>
      <c r="CH20" s="202"/>
      <c r="CI20" s="234">
        <f>+CF20-CH20</f>
        <v>0</v>
      </c>
      <c r="CJ20" s="202"/>
      <c r="CK20" s="202"/>
      <c r="CL20" s="210">
        <f t="shared" si="17"/>
        <v>0</v>
      </c>
      <c r="CM20" s="202"/>
      <c r="CN20" s="234">
        <f>+CK20-CM20</f>
        <v>0</v>
      </c>
      <c r="CO20" s="202"/>
      <c r="CP20" s="202"/>
      <c r="CQ20" s="210">
        <f t="shared" si="18"/>
        <v>0</v>
      </c>
      <c r="CR20" s="202"/>
      <c r="CS20" s="234">
        <f>+CP20-CR20</f>
        <v>0</v>
      </c>
      <c r="CT20" s="202"/>
      <c r="CU20" s="202"/>
      <c r="CV20" s="210">
        <f t="shared" si="19"/>
        <v>0</v>
      </c>
      <c r="CW20" s="202"/>
      <c r="CX20" s="234">
        <f>+CU20-CW20</f>
        <v>0</v>
      </c>
      <c r="CY20" s="202"/>
      <c r="CZ20" s="202"/>
      <c r="DA20" s="210">
        <f t="shared" si="20"/>
        <v>0</v>
      </c>
      <c r="DB20" s="202"/>
      <c r="DC20" s="234">
        <f>+CZ20-DB20</f>
        <v>0</v>
      </c>
      <c r="DD20" s="202"/>
      <c r="DE20" s="202"/>
      <c r="DF20" s="210">
        <f t="shared" si="21"/>
        <v>0</v>
      </c>
      <c r="DG20" s="202"/>
      <c r="DH20" s="234">
        <f>+DE20-DG20</f>
        <v>0</v>
      </c>
      <c r="DI20" s="202"/>
      <c r="DJ20" s="202"/>
      <c r="DK20" s="210">
        <f t="shared" si="22"/>
        <v>0</v>
      </c>
      <c r="DL20" s="202"/>
      <c r="DM20" s="234">
        <f>+DJ20-DL20</f>
        <v>0</v>
      </c>
      <c r="DN20" s="202"/>
      <c r="DO20" s="202"/>
      <c r="DP20" s="210">
        <f t="shared" si="23"/>
        <v>0</v>
      </c>
      <c r="DQ20" s="202"/>
      <c r="DR20" s="234">
        <f>+DO20-DQ20</f>
        <v>0</v>
      </c>
      <c r="DS20" s="202"/>
      <c r="DT20" s="202"/>
      <c r="DU20" s="210">
        <f t="shared" si="24"/>
        <v>0</v>
      </c>
      <c r="DV20" s="202"/>
      <c r="DW20" s="234">
        <f>+DT20-DV20</f>
        <v>0</v>
      </c>
      <c r="DX20" s="202"/>
      <c r="DY20" s="202"/>
      <c r="DZ20" s="210">
        <f t="shared" si="25"/>
        <v>0</v>
      </c>
      <c r="EA20" s="202"/>
      <c r="EB20" s="234">
        <f>+DY20-EA20</f>
        <v>0</v>
      </c>
      <c r="EC20" s="202"/>
      <c r="ED20" s="202"/>
      <c r="EE20" s="210">
        <f t="shared" si="26"/>
        <v>0</v>
      </c>
      <c r="EF20" s="202"/>
      <c r="EG20" s="234">
        <f>+ED20-EF20</f>
        <v>0</v>
      </c>
      <c r="EH20" s="202"/>
      <c r="EI20" s="202"/>
      <c r="EJ20" s="210">
        <f t="shared" si="27"/>
        <v>0</v>
      </c>
      <c r="EK20" s="202"/>
      <c r="EL20" s="234">
        <f>+EI20-EK20</f>
        <v>0</v>
      </c>
      <c r="EM20" s="202"/>
      <c r="EN20" s="202"/>
      <c r="EO20" s="210">
        <f t="shared" si="28"/>
        <v>0</v>
      </c>
      <c r="EP20" s="202"/>
      <c r="EQ20" s="234">
        <f>+EN20-EP20</f>
        <v>0</v>
      </c>
      <c r="ER20" s="202"/>
      <c r="ES20" s="202"/>
      <c r="ET20" s="210">
        <f t="shared" si="29"/>
        <v>0</v>
      </c>
      <c r="EU20" s="202"/>
      <c r="EV20" s="234">
        <f>+ES20-EU20</f>
        <v>0</v>
      </c>
      <c r="EW20" s="202"/>
      <c r="EX20" s="202"/>
      <c r="EY20" s="210">
        <f t="shared" si="30"/>
        <v>0</v>
      </c>
      <c r="EZ20" s="202"/>
      <c r="FA20" s="234">
        <f>+EX20-EZ20</f>
        <v>0</v>
      </c>
      <c r="FB20" s="202"/>
      <c r="FC20" s="202"/>
      <c r="FD20" s="210">
        <f t="shared" si="31"/>
        <v>0</v>
      </c>
      <c r="FE20" s="202"/>
      <c r="FF20" s="234">
        <f>+FC20-FE20</f>
        <v>0</v>
      </c>
      <c r="FG20" s="202"/>
      <c r="FH20" s="202"/>
      <c r="FI20" s="210">
        <f t="shared" si="32"/>
        <v>0</v>
      </c>
      <c r="FJ20" s="202"/>
      <c r="FK20" s="234">
        <f>+FH20-FJ20</f>
        <v>0</v>
      </c>
      <c r="FL20" s="202"/>
      <c r="FM20" s="202"/>
      <c r="FN20" s="210">
        <f t="shared" si="33"/>
        <v>0</v>
      </c>
      <c r="FO20" s="202"/>
      <c r="FP20" s="234">
        <f>+FM20-FO20</f>
        <v>0</v>
      </c>
      <c r="FQ20" s="202"/>
      <c r="FR20" s="202"/>
      <c r="FS20" s="210">
        <f t="shared" si="34"/>
        <v>0</v>
      </c>
      <c r="FT20" s="202"/>
      <c r="FU20" s="234">
        <f>+FR20-FT20</f>
        <v>0</v>
      </c>
      <c r="FV20" s="202"/>
      <c r="FW20" s="202"/>
      <c r="FX20" s="210">
        <f t="shared" si="35"/>
        <v>0</v>
      </c>
      <c r="FY20" s="202"/>
      <c r="FZ20" s="234">
        <f>+FW20-FY20</f>
        <v>0</v>
      </c>
      <c r="GA20" s="202"/>
      <c r="GB20" s="202"/>
      <c r="GC20" s="210">
        <f t="shared" si="36"/>
        <v>0</v>
      </c>
      <c r="GD20" s="202"/>
      <c r="GE20" s="234">
        <f>+GB20-GD20</f>
        <v>0</v>
      </c>
      <c r="GF20" s="202"/>
      <c r="GG20" s="202"/>
      <c r="GH20" s="210">
        <f t="shared" si="37"/>
        <v>0</v>
      </c>
      <c r="GI20" s="202"/>
      <c r="GJ20" s="234">
        <f>+GG20-GI20</f>
        <v>0</v>
      </c>
      <c r="GK20" s="202"/>
      <c r="GL20" s="202"/>
      <c r="GM20" s="210">
        <f t="shared" si="38"/>
        <v>0</v>
      </c>
      <c r="GN20" s="202"/>
      <c r="GO20" s="234">
        <f>+GL20-GN20</f>
        <v>0</v>
      </c>
      <c r="GP20" s="202"/>
      <c r="GQ20" s="202"/>
      <c r="GR20" s="210">
        <f t="shared" si="39"/>
        <v>0</v>
      </c>
      <c r="GS20" s="202"/>
      <c r="GT20" s="234">
        <f>+GQ20-GS20</f>
        <v>0</v>
      </c>
      <c r="GU20" s="202"/>
      <c r="GV20" s="202"/>
      <c r="GW20" s="210">
        <f t="shared" si="40"/>
        <v>0</v>
      </c>
      <c r="GX20" s="202"/>
      <c r="GY20" s="234">
        <f>+GV20-GX20</f>
        <v>0</v>
      </c>
      <c r="GZ20" s="202"/>
      <c r="HA20" s="202"/>
      <c r="HB20" s="210">
        <f t="shared" si="41"/>
        <v>0</v>
      </c>
      <c r="HC20" s="202"/>
      <c r="HD20" s="234">
        <f>+HA20-HC20</f>
        <v>0</v>
      </c>
      <c r="HE20" s="202"/>
      <c r="HF20" s="202"/>
      <c r="HG20" s="210">
        <f t="shared" si="42"/>
        <v>0</v>
      </c>
      <c r="HH20" s="202"/>
      <c r="HI20" s="234">
        <f>+HF20-HH20</f>
        <v>0</v>
      </c>
      <c r="HJ20" s="202"/>
      <c r="HK20" s="202"/>
      <c r="HL20" s="210">
        <f t="shared" si="43"/>
        <v>0</v>
      </c>
      <c r="HM20" s="202"/>
      <c r="HN20" s="234">
        <f>+HK20-HM20</f>
        <v>0</v>
      </c>
      <c r="HO20" s="202"/>
      <c r="HP20" s="202"/>
      <c r="HQ20" s="210">
        <f t="shared" si="44"/>
        <v>0</v>
      </c>
      <c r="HR20" s="202"/>
      <c r="HS20" s="234">
        <f>+HP20-HR20</f>
        <v>0</v>
      </c>
      <c r="HT20" s="202"/>
      <c r="HU20" s="202"/>
      <c r="HV20" s="210">
        <f t="shared" si="45"/>
        <v>0</v>
      </c>
      <c r="HW20" s="202"/>
      <c r="HX20" s="234">
        <f>+HU20-HW20</f>
        <v>0</v>
      </c>
      <c r="HY20" s="202"/>
      <c r="HZ20" s="202"/>
      <c r="IA20" s="210">
        <f t="shared" si="46"/>
        <v>0</v>
      </c>
      <c r="IB20" s="202"/>
      <c r="IC20" s="234">
        <f>+HZ20-IB20</f>
        <v>0</v>
      </c>
      <c r="ID20" s="202"/>
      <c r="IE20" s="202"/>
      <c r="IF20" s="210">
        <f t="shared" si="47"/>
        <v>0</v>
      </c>
      <c r="IG20" s="202"/>
      <c r="IH20" s="234">
        <f>+IE20-IG20</f>
        <v>0</v>
      </c>
      <c r="II20" s="202"/>
      <c r="IJ20" s="202"/>
      <c r="IK20" s="210">
        <f t="shared" si="48"/>
        <v>0</v>
      </c>
      <c r="IL20" s="202"/>
      <c r="IM20" s="234">
        <f>+IJ20-IL20</f>
        <v>0</v>
      </c>
      <c r="IN20" s="202"/>
      <c r="IO20" s="202"/>
      <c r="IP20" s="210">
        <f t="shared" si="49"/>
        <v>0</v>
      </c>
      <c r="IQ20" s="202"/>
      <c r="IR20" s="234">
        <f>+IO20-IQ20</f>
        <v>0</v>
      </c>
      <c r="IS20" s="202"/>
      <c r="IT20" s="202"/>
      <c r="IU20" s="210">
        <f t="shared" si="50"/>
        <v>0</v>
      </c>
      <c r="IV20" s="202"/>
      <c r="IW20" s="234">
        <f>+IT20-IV20</f>
        <v>0</v>
      </c>
      <c r="IX20" s="202"/>
      <c r="IY20" s="202"/>
      <c r="IZ20" s="210">
        <f t="shared" si="51"/>
        <v>0</v>
      </c>
      <c r="JA20" s="202"/>
      <c r="JB20" s="234">
        <f>+IY20-JA20</f>
        <v>0</v>
      </c>
      <c r="JC20" s="202"/>
      <c r="JD20" s="202"/>
      <c r="JE20" s="210">
        <f t="shared" si="52"/>
        <v>0</v>
      </c>
      <c r="JF20" s="202"/>
      <c r="JG20" s="234">
        <f>+JD20-JF20</f>
        <v>0</v>
      </c>
      <c r="JH20" s="202"/>
      <c r="JI20" s="202"/>
      <c r="JJ20" s="210">
        <f t="shared" si="53"/>
        <v>0</v>
      </c>
      <c r="JK20" s="202"/>
      <c r="JL20" s="234">
        <f>+JI20-JK20</f>
        <v>0</v>
      </c>
      <c r="JM20" s="202"/>
      <c r="JN20" s="202"/>
      <c r="JO20" s="210">
        <f t="shared" si="54"/>
        <v>0</v>
      </c>
      <c r="JP20" s="202"/>
      <c r="JQ20" s="234">
        <f>+JN20-JP20</f>
        <v>0</v>
      </c>
      <c r="JR20" s="202"/>
      <c r="JS20" s="202"/>
      <c r="JT20" s="210">
        <f t="shared" si="55"/>
        <v>0</v>
      </c>
      <c r="JU20" s="202"/>
      <c r="JV20" s="234">
        <f>+JS20-JU20</f>
        <v>0</v>
      </c>
      <c r="JW20" s="202"/>
      <c r="JX20" s="202"/>
      <c r="JY20" s="210">
        <f t="shared" si="56"/>
        <v>0</v>
      </c>
      <c r="JZ20" s="202"/>
      <c r="KA20" s="234">
        <f>+JX20-JZ20</f>
        <v>0</v>
      </c>
      <c r="KB20" s="202"/>
      <c r="KC20" s="202"/>
      <c r="KD20" s="210">
        <f t="shared" si="57"/>
        <v>0</v>
      </c>
      <c r="KE20" s="202"/>
      <c r="KF20" s="234">
        <f>+KC20-KE20</f>
        <v>0</v>
      </c>
      <c r="KG20" s="202"/>
      <c r="KH20" s="202"/>
      <c r="KI20" s="210">
        <f t="shared" si="58"/>
        <v>0</v>
      </c>
      <c r="KJ20" s="202"/>
      <c r="KK20" s="234">
        <f>+KH20-KJ20</f>
        <v>0</v>
      </c>
      <c r="KL20" s="202"/>
      <c r="KM20" s="202"/>
      <c r="KN20" s="210">
        <f t="shared" si="59"/>
        <v>0</v>
      </c>
      <c r="KO20" s="202"/>
      <c r="KP20" s="234">
        <f>+KM20-KO20</f>
        <v>0</v>
      </c>
      <c r="KQ20" s="202"/>
      <c r="KR20" s="202"/>
      <c r="KS20" s="210">
        <f t="shared" si="60"/>
        <v>0</v>
      </c>
      <c r="KT20" s="202"/>
      <c r="KU20" s="234">
        <f>+KR20-KT20</f>
        <v>0</v>
      </c>
      <c r="KV20" s="202"/>
      <c r="KW20" s="202"/>
      <c r="KX20" s="210">
        <f t="shared" si="61"/>
        <v>0</v>
      </c>
      <c r="KY20" s="202"/>
      <c r="KZ20" s="234">
        <f>+KW20-KY20</f>
        <v>0</v>
      </c>
      <c r="LA20" s="210">
        <f>+C20+H20+M20+R20+W20+AB20+AG20+AL20+AQ20+AV20+BA20+BF20+BK20+BP20+BU20+BZ20+CE20+CJ20+CO20+CT20+CY20+DD20+DI20+DN20+DS20+DX20+EC20+EH20+EM20+ER20+EW20+FB20+FG20+FL20+FQ20+FV20+GA20+GF20+GK20+GP20+GU20+GZ20+HE20+HJ20+HO20+HT20+HY20+ID20+II20+IN20+IS20+IX20+JC20+JH20+JM20+JR20+JW20+KB20+KG20+KL20+KQ20+KV20</f>
        <v>0</v>
      </c>
      <c r="LB20" s="210">
        <f>+D20+I20+N20+S20+X20+AC20+AH20+AM20+AR20+AW20+BB20+BG20+BL20+BQ20+BV20+CA20+CF20+CK20+CP20+CU20+CZ20+DE20+DJ20+DO20+DT20+DY20+ED20+EI20+EN20+ES20+EX20+FC20+FH20+FM20+FR20+FW20+GB20+GG20+GL20+GQ20+GV20+HA20+HF20+HK20+HP20+HU20+HZ20+IE20+IJ20+IO20+IT20+IY20+JD20+JI20+JN20+JS20+JX20+KC20+KH20+KM20+KR20+KW20</f>
        <v>0</v>
      </c>
      <c r="LC20" s="210">
        <f t="shared" si="62"/>
        <v>0</v>
      </c>
      <c r="LD20" s="210">
        <f>+F20+K20+P20+U20+Z20+AE20+AJ20+AO20+AT20+AY20+BD20+BI20+BN20+BS20+BX20+CC20+CH20+CM20+CR20+CW20+DB20+DG20+DL20+DQ20+DV20+EA20+EF20+EK20+EP20+EU20+EZ20+FE20+FJ20+FO20+FT20+FY20+GD20+GI20+GN20+GS20+GX20+HC20+HH20+HM20+HR20+HW20+IB20+IG20+IL20+IQ20+IV20+JA20+JF20+JK20+JP20+JU20+JZ20+KE20+KJ20+KO20+KT20+KY20</f>
        <v>0</v>
      </c>
      <c r="LE20" s="210">
        <f>+G20+L20+Q20+V20+AA20+AF20+AK20+AP20+AU20+AZ20+BE20+BJ20+BO20+BT20+BY20+CD20+CI20+CN20+CS20+CX20+DC20+DH20+DM20+DR20+DW20+EB20+EG20+EL20+EQ20+EV20+FA20+FF20+FK20+FP20+FU20+FZ20+GE20+GJ20+GO20+GT20+GY20+HD20+HI20+HN20+HS20+HX20+IC20+IH20+IM20+IR20+IW20+JB20+JG20+JL20+JQ20+JV20+KA20+KF20+KK20+KP20+KU20+KZ20</f>
        <v>0</v>
      </c>
    </row>
    <row r="21" spans="1:317" ht="15" customHeight="1">
      <c r="A21" s="269" t="s">
        <v>136</v>
      </c>
      <c r="B21" s="196" t="s">
        <v>640</v>
      </c>
      <c r="C21" s="202"/>
      <c r="D21" s="202"/>
      <c r="E21" s="210">
        <f t="shared" si="0"/>
        <v>0</v>
      </c>
      <c r="F21" s="202"/>
      <c r="G21" s="234">
        <f>+D21-F21</f>
        <v>0</v>
      </c>
      <c r="H21" s="202"/>
      <c r="I21" s="202"/>
      <c r="J21" s="210">
        <f t="shared" si="1"/>
        <v>0</v>
      </c>
      <c r="K21" s="202"/>
      <c r="L21" s="234">
        <f>+I21-K21</f>
        <v>0</v>
      </c>
      <c r="M21" s="202"/>
      <c r="N21" s="202"/>
      <c r="O21" s="210">
        <f t="shared" si="2"/>
        <v>0</v>
      </c>
      <c r="P21" s="202"/>
      <c r="Q21" s="234">
        <f>+N21-P21</f>
        <v>0</v>
      </c>
      <c r="R21" s="202"/>
      <c r="S21" s="202"/>
      <c r="T21" s="210">
        <f t="shared" si="3"/>
        <v>0</v>
      </c>
      <c r="U21" s="202"/>
      <c r="V21" s="234">
        <f>+S21-U21</f>
        <v>0</v>
      </c>
      <c r="W21" s="202"/>
      <c r="X21" s="202"/>
      <c r="Y21" s="210">
        <f t="shared" si="4"/>
        <v>0</v>
      </c>
      <c r="Z21" s="202"/>
      <c r="AA21" s="234">
        <f>+X21-Z21</f>
        <v>0</v>
      </c>
      <c r="AB21" s="202"/>
      <c r="AC21" s="202"/>
      <c r="AD21" s="210">
        <f t="shared" si="5"/>
        <v>0</v>
      </c>
      <c r="AE21" s="202"/>
      <c r="AF21" s="234">
        <f>+AC21-AE21</f>
        <v>0</v>
      </c>
      <c r="AG21" s="202"/>
      <c r="AH21" s="202"/>
      <c r="AI21" s="210">
        <f t="shared" si="6"/>
        <v>0</v>
      </c>
      <c r="AJ21" s="202"/>
      <c r="AK21" s="234">
        <f>+AH21-AJ21</f>
        <v>0</v>
      </c>
      <c r="AL21" s="202"/>
      <c r="AM21" s="202"/>
      <c r="AN21" s="210">
        <f t="shared" si="7"/>
        <v>0</v>
      </c>
      <c r="AO21" s="202"/>
      <c r="AP21" s="234">
        <f>+AM21-AO21</f>
        <v>0</v>
      </c>
      <c r="AQ21" s="202"/>
      <c r="AR21" s="202"/>
      <c r="AS21" s="210">
        <f t="shared" si="8"/>
        <v>0</v>
      </c>
      <c r="AT21" s="202"/>
      <c r="AU21" s="234">
        <f>+AR21-AT21</f>
        <v>0</v>
      </c>
      <c r="AV21" s="202"/>
      <c r="AW21" s="202"/>
      <c r="AX21" s="210">
        <f t="shared" si="9"/>
        <v>0</v>
      </c>
      <c r="AY21" s="202"/>
      <c r="AZ21" s="234">
        <f>+AW21-AY21</f>
        <v>0</v>
      </c>
      <c r="BA21" s="202"/>
      <c r="BB21" s="202"/>
      <c r="BC21" s="210">
        <f t="shared" si="10"/>
        <v>0</v>
      </c>
      <c r="BD21" s="202"/>
      <c r="BE21" s="234">
        <f>+BB21-BD21</f>
        <v>0</v>
      </c>
      <c r="BF21" s="202"/>
      <c r="BG21" s="202"/>
      <c r="BH21" s="210">
        <f t="shared" si="11"/>
        <v>0</v>
      </c>
      <c r="BI21" s="202"/>
      <c r="BJ21" s="234">
        <f>+BG21-BI21</f>
        <v>0</v>
      </c>
      <c r="BK21" s="202"/>
      <c r="BL21" s="202"/>
      <c r="BM21" s="210">
        <f t="shared" si="12"/>
        <v>0</v>
      </c>
      <c r="BN21" s="202"/>
      <c r="BO21" s="234">
        <f>+BL21-BN21</f>
        <v>0</v>
      </c>
      <c r="BP21" s="202"/>
      <c r="BQ21" s="202"/>
      <c r="BR21" s="210">
        <f t="shared" si="13"/>
        <v>0</v>
      </c>
      <c r="BS21" s="202"/>
      <c r="BT21" s="234">
        <f>+BQ21-BS21</f>
        <v>0</v>
      </c>
      <c r="BU21" s="202"/>
      <c r="BV21" s="202"/>
      <c r="BW21" s="210">
        <f t="shared" si="14"/>
        <v>0</v>
      </c>
      <c r="BX21" s="202"/>
      <c r="BY21" s="234">
        <f>+BV21-BX21</f>
        <v>0</v>
      </c>
      <c r="BZ21" s="202"/>
      <c r="CA21" s="202"/>
      <c r="CB21" s="210">
        <f t="shared" si="15"/>
        <v>0</v>
      </c>
      <c r="CC21" s="202"/>
      <c r="CD21" s="234">
        <f>+CA21-CC21</f>
        <v>0</v>
      </c>
      <c r="CE21" s="202"/>
      <c r="CF21" s="202"/>
      <c r="CG21" s="210">
        <f t="shared" si="16"/>
        <v>0</v>
      </c>
      <c r="CH21" s="202"/>
      <c r="CI21" s="234">
        <f>+CF21-CH21</f>
        <v>0</v>
      </c>
      <c r="CJ21" s="202"/>
      <c r="CK21" s="202"/>
      <c r="CL21" s="210">
        <f t="shared" si="17"/>
        <v>0</v>
      </c>
      <c r="CM21" s="202"/>
      <c r="CN21" s="234">
        <f>+CK21-CM21</f>
        <v>0</v>
      </c>
      <c r="CO21" s="202"/>
      <c r="CP21" s="202"/>
      <c r="CQ21" s="210">
        <f t="shared" si="18"/>
        <v>0</v>
      </c>
      <c r="CR21" s="202"/>
      <c r="CS21" s="234">
        <f>+CP21-CR21</f>
        <v>0</v>
      </c>
      <c r="CT21" s="202"/>
      <c r="CU21" s="202"/>
      <c r="CV21" s="210">
        <f t="shared" si="19"/>
        <v>0</v>
      </c>
      <c r="CW21" s="202"/>
      <c r="CX21" s="234">
        <f>+CU21-CW21</f>
        <v>0</v>
      </c>
      <c r="CY21" s="202"/>
      <c r="CZ21" s="202"/>
      <c r="DA21" s="210">
        <f t="shared" si="20"/>
        <v>0</v>
      </c>
      <c r="DB21" s="202"/>
      <c r="DC21" s="234">
        <f>+CZ21-DB21</f>
        <v>0</v>
      </c>
      <c r="DD21" s="202"/>
      <c r="DE21" s="202"/>
      <c r="DF21" s="210">
        <f t="shared" si="21"/>
        <v>0</v>
      </c>
      <c r="DG21" s="202"/>
      <c r="DH21" s="234">
        <f>+DE21-DG21</f>
        <v>0</v>
      </c>
      <c r="DI21" s="202"/>
      <c r="DJ21" s="202"/>
      <c r="DK21" s="210">
        <f t="shared" si="22"/>
        <v>0</v>
      </c>
      <c r="DL21" s="202"/>
      <c r="DM21" s="234">
        <f>+DJ21-DL21</f>
        <v>0</v>
      </c>
      <c r="DN21" s="202"/>
      <c r="DO21" s="202"/>
      <c r="DP21" s="210">
        <f t="shared" si="23"/>
        <v>0</v>
      </c>
      <c r="DQ21" s="202"/>
      <c r="DR21" s="234">
        <f>+DO21-DQ21</f>
        <v>0</v>
      </c>
      <c r="DS21" s="202"/>
      <c r="DT21" s="202"/>
      <c r="DU21" s="210">
        <f t="shared" si="24"/>
        <v>0</v>
      </c>
      <c r="DV21" s="202"/>
      <c r="DW21" s="234">
        <f>+DT21-DV21</f>
        <v>0</v>
      </c>
      <c r="DX21" s="202"/>
      <c r="DY21" s="202"/>
      <c r="DZ21" s="210">
        <f t="shared" si="25"/>
        <v>0</v>
      </c>
      <c r="EA21" s="202"/>
      <c r="EB21" s="234">
        <f>+DY21-EA21</f>
        <v>0</v>
      </c>
      <c r="EC21" s="202"/>
      <c r="ED21" s="202"/>
      <c r="EE21" s="210">
        <f t="shared" si="26"/>
        <v>0</v>
      </c>
      <c r="EF21" s="202"/>
      <c r="EG21" s="234">
        <f>+ED21-EF21</f>
        <v>0</v>
      </c>
      <c r="EH21" s="202"/>
      <c r="EI21" s="202"/>
      <c r="EJ21" s="210">
        <f t="shared" si="27"/>
        <v>0</v>
      </c>
      <c r="EK21" s="202"/>
      <c r="EL21" s="234">
        <f>+EI21-EK21</f>
        <v>0</v>
      </c>
      <c r="EM21" s="202"/>
      <c r="EN21" s="202"/>
      <c r="EO21" s="210">
        <f t="shared" si="28"/>
        <v>0</v>
      </c>
      <c r="EP21" s="202"/>
      <c r="EQ21" s="234">
        <f>+EN21-EP21</f>
        <v>0</v>
      </c>
      <c r="ER21" s="202"/>
      <c r="ES21" s="202"/>
      <c r="ET21" s="210">
        <f t="shared" si="29"/>
        <v>0</v>
      </c>
      <c r="EU21" s="202"/>
      <c r="EV21" s="234">
        <f>+ES21-EU21</f>
        <v>0</v>
      </c>
      <c r="EW21" s="202"/>
      <c r="EX21" s="202"/>
      <c r="EY21" s="210">
        <f t="shared" si="30"/>
        <v>0</v>
      </c>
      <c r="EZ21" s="202"/>
      <c r="FA21" s="234">
        <f>+EX21-EZ21</f>
        <v>0</v>
      </c>
      <c r="FB21" s="202"/>
      <c r="FC21" s="202"/>
      <c r="FD21" s="210">
        <f t="shared" si="31"/>
        <v>0</v>
      </c>
      <c r="FE21" s="202"/>
      <c r="FF21" s="234">
        <f>+FC21-FE21</f>
        <v>0</v>
      </c>
      <c r="FG21" s="202"/>
      <c r="FH21" s="202"/>
      <c r="FI21" s="210">
        <f t="shared" si="32"/>
        <v>0</v>
      </c>
      <c r="FJ21" s="202"/>
      <c r="FK21" s="234">
        <f>+FH21-FJ21</f>
        <v>0</v>
      </c>
      <c r="FL21" s="202"/>
      <c r="FM21" s="202"/>
      <c r="FN21" s="210">
        <f t="shared" si="33"/>
        <v>0</v>
      </c>
      <c r="FO21" s="202"/>
      <c r="FP21" s="234">
        <f>+FM21-FO21</f>
        <v>0</v>
      </c>
      <c r="FQ21" s="202"/>
      <c r="FR21" s="202"/>
      <c r="FS21" s="210">
        <f t="shared" si="34"/>
        <v>0</v>
      </c>
      <c r="FT21" s="202"/>
      <c r="FU21" s="234">
        <f>+FR21-FT21</f>
        <v>0</v>
      </c>
      <c r="FV21" s="202"/>
      <c r="FW21" s="202"/>
      <c r="FX21" s="210">
        <f t="shared" si="35"/>
        <v>0</v>
      </c>
      <c r="FY21" s="202"/>
      <c r="FZ21" s="234">
        <f>+FW21-FY21</f>
        <v>0</v>
      </c>
      <c r="GA21" s="202"/>
      <c r="GB21" s="202"/>
      <c r="GC21" s="210">
        <f t="shared" si="36"/>
        <v>0</v>
      </c>
      <c r="GD21" s="202"/>
      <c r="GE21" s="234">
        <f>+GB21-GD21</f>
        <v>0</v>
      </c>
      <c r="GF21" s="202"/>
      <c r="GG21" s="202"/>
      <c r="GH21" s="210">
        <f t="shared" si="37"/>
        <v>0</v>
      </c>
      <c r="GI21" s="202"/>
      <c r="GJ21" s="234">
        <f>+GG21-GI21</f>
        <v>0</v>
      </c>
      <c r="GK21" s="202"/>
      <c r="GL21" s="202"/>
      <c r="GM21" s="210">
        <f t="shared" si="38"/>
        <v>0</v>
      </c>
      <c r="GN21" s="202"/>
      <c r="GO21" s="234">
        <f>+GL21-GN21</f>
        <v>0</v>
      </c>
      <c r="GP21" s="202"/>
      <c r="GQ21" s="202"/>
      <c r="GR21" s="210">
        <f t="shared" si="39"/>
        <v>0</v>
      </c>
      <c r="GS21" s="202"/>
      <c r="GT21" s="234">
        <f>+GQ21-GS21</f>
        <v>0</v>
      </c>
      <c r="GU21" s="202"/>
      <c r="GV21" s="202"/>
      <c r="GW21" s="210">
        <f t="shared" si="40"/>
        <v>0</v>
      </c>
      <c r="GX21" s="202"/>
      <c r="GY21" s="234">
        <f>+GV21-GX21</f>
        <v>0</v>
      </c>
      <c r="GZ21" s="202"/>
      <c r="HA21" s="202"/>
      <c r="HB21" s="210">
        <f t="shared" si="41"/>
        <v>0</v>
      </c>
      <c r="HC21" s="202"/>
      <c r="HD21" s="234">
        <f>+HA21-HC21</f>
        <v>0</v>
      </c>
      <c r="HE21" s="202"/>
      <c r="HF21" s="202"/>
      <c r="HG21" s="210">
        <f t="shared" si="42"/>
        <v>0</v>
      </c>
      <c r="HH21" s="202"/>
      <c r="HI21" s="234">
        <f>+HF21-HH21</f>
        <v>0</v>
      </c>
      <c r="HJ21" s="202"/>
      <c r="HK21" s="202"/>
      <c r="HL21" s="210">
        <f t="shared" si="43"/>
        <v>0</v>
      </c>
      <c r="HM21" s="202"/>
      <c r="HN21" s="234">
        <f>+HK21-HM21</f>
        <v>0</v>
      </c>
      <c r="HO21" s="202"/>
      <c r="HP21" s="202"/>
      <c r="HQ21" s="210">
        <f t="shared" si="44"/>
        <v>0</v>
      </c>
      <c r="HR21" s="202"/>
      <c r="HS21" s="234">
        <f>+HP21-HR21</f>
        <v>0</v>
      </c>
      <c r="HT21" s="202"/>
      <c r="HU21" s="202"/>
      <c r="HV21" s="210">
        <f t="shared" si="45"/>
        <v>0</v>
      </c>
      <c r="HW21" s="202"/>
      <c r="HX21" s="234">
        <f>+HU21-HW21</f>
        <v>0</v>
      </c>
      <c r="HY21" s="202"/>
      <c r="HZ21" s="202"/>
      <c r="IA21" s="210">
        <f t="shared" si="46"/>
        <v>0</v>
      </c>
      <c r="IB21" s="202"/>
      <c r="IC21" s="234">
        <f>+HZ21-IB21</f>
        <v>0</v>
      </c>
      <c r="ID21" s="202"/>
      <c r="IE21" s="202"/>
      <c r="IF21" s="210">
        <f t="shared" si="47"/>
        <v>0</v>
      </c>
      <c r="IG21" s="202"/>
      <c r="IH21" s="234">
        <f>+IE21-IG21</f>
        <v>0</v>
      </c>
      <c r="II21" s="202"/>
      <c r="IJ21" s="202"/>
      <c r="IK21" s="210">
        <f t="shared" si="48"/>
        <v>0</v>
      </c>
      <c r="IL21" s="202"/>
      <c r="IM21" s="234">
        <f>+IJ21-IL21</f>
        <v>0</v>
      </c>
      <c r="IN21" s="202"/>
      <c r="IO21" s="202"/>
      <c r="IP21" s="210">
        <f t="shared" si="49"/>
        <v>0</v>
      </c>
      <c r="IQ21" s="202"/>
      <c r="IR21" s="234">
        <f>+IO21-IQ21</f>
        <v>0</v>
      </c>
      <c r="IS21" s="202"/>
      <c r="IT21" s="202"/>
      <c r="IU21" s="210">
        <f t="shared" si="50"/>
        <v>0</v>
      </c>
      <c r="IV21" s="202"/>
      <c r="IW21" s="234">
        <f>+IT21-IV21</f>
        <v>0</v>
      </c>
      <c r="IX21" s="202"/>
      <c r="IY21" s="202"/>
      <c r="IZ21" s="210">
        <f t="shared" si="51"/>
        <v>0</v>
      </c>
      <c r="JA21" s="202"/>
      <c r="JB21" s="234">
        <f>+IY21-JA21</f>
        <v>0</v>
      </c>
      <c r="JC21" s="202"/>
      <c r="JD21" s="202"/>
      <c r="JE21" s="210">
        <f t="shared" si="52"/>
        <v>0</v>
      </c>
      <c r="JF21" s="202"/>
      <c r="JG21" s="234">
        <f>+JD21-JF21</f>
        <v>0</v>
      </c>
      <c r="JH21" s="202"/>
      <c r="JI21" s="202"/>
      <c r="JJ21" s="210">
        <f t="shared" si="53"/>
        <v>0</v>
      </c>
      <c r="JK21" s="202"/>
      <c r="JL21" s="234">
        <f>+JI21-JK21</f>
        <v>0</v>
      </c>
      <c r="JM21" s="202"/>
      <c r="JN21" s="202"/>
      <c r="JO21" s="210">
        <f t="shared" si="54"/>
        <v>0</v>
      </c>
      <c r="JP21" s="202"/>
      <c r="JQ21" s="234">
        <f>+JN21-JP21</f>
        <v>0</v>
      </c>
      <c r="JR21" s="202"/>
      <c r="JS21" s="202"/>
      <c r="JT21" s="210">
        <f t="shared" si="55"/>
        <v>0</v>
      </c>
      <c r="JU21" s="202"/>
      <c r="JV21" s="234">
        <f>+JS21-JU21</f>
        <v>0</v>
      </c>
      <c r="JW21" s="202"/>
      <c r="JX21" s="202"/>
      <c r="JY21" s="210">
        <f t="shared" si="56"/>
        <v>0</v>
      </c>
      <c r="JZ21" s="202"/>
      <c r="KA21" s="234">
        <f>+JX21-JZ21</f>
        <v>0</v>
      </c>
      <c r="KB21" s="202"/>
      <c r="KC21" s="202"/>
      <c r="KD21" s="210">
        <f t="shared" si="57"/>
        <v>0</v>
      </c>
      <c r="KE21" s="202"/>
      <c r="KF21" s="234">
        <f>+KC21-KE21</f>
        <v>0</v>
      </c>
      <c r="KG21" s="202"/>
      <c r="KH21" s="202"/>
      <c r="KI21" s="210">
        <f t="shared" si="58"/>
        <v>0</v>
      </c>
      <c r="KJ21" s="202"/>
      <c r="KK21" s="234">
        <f>+KH21-KJ21</f>
        <v>0</v>
      </c>
      <c r="KL21" s="202"/>
      <c r="KM21" s="202"/>
      <c r="KN21" s="210">
        <f t="shared" si="59"/>
        <v>0</v>
      </c>
      <c r="KO21" s="202"/>
      <c r="KP21" s="234">
        <f>+KM21-KO21</f>
        <v>0</v>
      </c>
      <c r="KQ21" s="202"/>
      <c r="KR21" s="202"/>
      <c r="KS21" s="210">
        <f t="shared" si="60"/>
        <v>0</v>
      </c>
      <c r="KT21" s="202"/>
      <c r="KU21" s="234">
        <f>+KR21-KT21</f>
        <v>0</v>
      </c>
      <c r="KV21" s="202"/>
      <c r="KW21" s="202"/>
      <c r="KX21" s="210">
        <f t="shared" si="61"/>
        <v>0</v>
      </c>
      <c r="KY21" s="202"/>
      <c r="KZ21" s="234">
        <f>+KW21-KY21</f>
        <v>0</v>
      </c>
      <c r="LA21" s="210">
        <f>+C21+H21+M21+R21+W21+AB21+AG21+AL21+AQ21+AV21+BA21+BF21+BK21+BP21+BU21+BZ21+CE21+CJ21+CO21+CT21+CY21+DD21+DI21+DN21+DS21+DX21+EC21+EH21+EM21+ER21+EW21+FB21+FG21+FL21+FQ21+FV21+GA21+GF21+GK21+GP21+GU21+GZ21+HE21+HJ21+HO21+HT21+HY21+ID21+II21+IN21+IS21+IX21+JC21+JH21+JM21+JR21+JW21+KB21+KG21+KL21+KQ21+KV21</f>
        <v>0</v>
      </c>
      <c r="LB21" s="210">
        <f>+D21+I21+N21+S21+X21+AC21+AH21+AM21+AR21+AW21+BB21+BG21+BL21+BQ21+BV21+CA21+CF21+CK21+CP21+CU21+CZ21+DE21+DJ21+DO21+DT21+DY21+ED21+EI21+EN21+ES21+EX21+FC21+FH21+FM21+FR21+FW21+GB21+GG21+GL21+GQ21+GV21+HA21+HF21+HK21+HP21+HU21+HZ21+IE21+IJ21+IO21+IT21+IY21+JD21+JI21+JN21+JS21+JX21+KC21+KH21+KM21+KR21+KW21</f>
        <v>0</v>
      </c>
      <c r="LC21" s="210">
        <f t="shared" si="62"/>
        <v>0</v>
      </c>
      <c r="LD21" s="210">
        <f>+F21+K21+P21+U21+Z21+AE21+AJ21+AO21+AT21+AY21+BD21+BI21+BN21+BS21+BX21+CC21+CH21+CM21+CR21+CW21+DB21+DG21+DL21+DQ21+DV21+EA21+EF21+EK21+EP21+EU21+EZ21+FE21+FJ21+FO21+FT21+FY21+GD21+GI21+GN21+GS21+GX21+HC21+HH21+HM21+HR21+HW21+IB21+IG21+IL21+IQ21+IV21+JA21+JF21+JK21+JP21+JU21+JZ21+KE21+KJ21+KO21+KT21+KY21</f>
        <v>0</v>
      </c>
      <c r="LE21" s="210">
        <f>+G21+L21+Q21+V21+AA21+AF21+AK21+AP21+AU21+AZ21+BE21+BJ21+BO21+BT21+BY21+CD21+CI21+CN21+CS21+CX21+DC21+DH21+DM21+DR21+DW21+EB21+EG21+EL21+EQ21+EV21+FA21+FF21+FK21+FP21+FU21+FZ21+GE21+GJ21+GO21+GT21+GY21+HD21+HI21+HN21+HS21+HX21+IC21+IH21+IM21+IR21+IW21+JB21+JG21+JL21+JQ21+JV21+KA21+KF21+KK21+KP21+KU21+KZ21</f>
        <v>0</v>
      </c>
    </row>
    <row r="22" spans="1:317" customFormat="1" ht="15" customHeight="1">
      <c r="A22" s="285">
        <v>450000</v>
      </c>
      <c r="B22" s="8" t="s">
        <v>764</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c r="IQ22" s="210"/>
      <c r="IR22" s="210"/>
      <c r="IS22" s="210"/>
      <c r="IT22" s="210"/>
      <c r="IU22" s="210"/>
      <c r="IV22" s="210"/>
      <c r="IW22" s="210"/>
      <c r="IX22" s="210"/>
      <c r="IY22" s="210"/>
      <c r="IZ22" s="210"/>
      <c r="JA22" s="210"/>
      <c r="JB22" s="210"/>
      <c r="JC22" s="210"/>
      <c r="JD22" s="210"/>
      <c r="JE22" s="210"/>
      <c r="JF22" s="210"/>
      <c r="JG22" s="210"/>
      <c r="JH22" s="210"/>
      <c r="JI22" s="210"/>
      <c r="JJ22" s="210"/>
      <c r="JK22" s="210"/>
      <c r="JL22" s="210"/>
      <c r="JM22" s="210"/>
      <c r="JN22" s="210"/>
      <c r="JO22" s="210"/>
      <c r="JP22" s="210"/>
      <c r="JQ22" s="210"/>
      <c r="JR22" s="210"/>
      <c r="JS22" s="210"/>
      <c r="JT22" s="210"/>
      <c r="JU22" s="210"/>
      <c r="JV22" s="210"/>
      <c r="JW22" s="210"/>
      <c r="JX22" s="210"/>
      <c r="JY22" s="210"/>
      <c r="JZ22" s="210"/>
      <c r="KA22" s="210"/>
      <c r="KB22" s="210"/>
      <c r="KC22" s="210"/>
      <c r="KD22" s="210"/>
      <c r="KE22" s="210"/>
      <c r="KF22" s="210"/>
      <c r="KG22" s="210"/>
      <c r="KH22" s="210"/>
      <c r="KI22" s="210"/>
      <c r="KJ22" s="210"/>
      <c r="KK22" s="210"/>
      <c r="KL22" s="210"/>
      <c r="KM22" s="210"/>
      <c r="KN22" s="210"/>
      <c r="KO22" s="210"/>
      <c r="KP22" s="210"/>
      <c r="KQ22" s="210"/>
      <c r="KR22" s="210"/>
      <c r="KS22" s="210"/>
      <c r="KT22" s="210"/>
      <c r="KU22" s="210"/>
      <c r="KV22" s="210"/>
      <c r="KW22" s="210"/>
      <c r="KX22" s="210"/>
      <c r="KY22" s="210"/>
      <c r="KZ22" s="210"/>
      <c r="LA22" s="210"/>
      <c r="LB22" s="210"/>
      <c r="LC22" s="210"/>
      <c r="LD22" s="210"/>
      <c r="LE22" s="210"/>
    </row>
    <row r="23" spans="1:317" ht="15" customHeight="1">
      <c r="A23" s="269">
        <v>100</v>
      </c>
      <c r="B23" s="196" t="s">
        <v>639</v>
      </c>
      <c r="C23" s="202"/>
      <c r="D23" s="202"/>
      <c r="E23" s="210">
        <f t="shared" si="0"/>
        <v>0</v>
      </c>
      <c r="F23" s="202"/>
      <c r="G23" s="234">
        <f>+D23-F23</f>
        <v>0</v>
      </c>
      <c r="H23" s="202"/>
      <c r="I23" s="202"/>
      <c r="J23" s="210">
        <f t="shared" si="1"/>
        <v>0</v>
      </c>
      <c r="K23" s="202"/>
      <c r="L23" s="234">
        <f>+I23-K23</f>
        <v>0</v>
      </c>
      <c r="M23" s="202"/>
      <c r="N23" s="202"/>
      <c r="O23" s="210">
        <f t="shared" si="2"/>
        <v>0</v>
      </c>
      <c r="P23" s="202"/>
      <c r="Q23" s="234">
        <f>+N23-P23</f>
        <v>0</v>
      </c>
      <c r="R23" s="202"/>
      <c r="S23" s="202"/>
      <c r="T23" s="210">
        <f t="shared" si="3"/>
        <v>0</v>
      </c>
      <c r="U23" s="202"/>
      <c r="V23" s="234">
        <f>+S23-U23</f>
        <v>0</v>
      </c>
      <c r="W23" s="202"/>
      <c r="X23" s="202"/>
      <c r="Y23" s="210">
        <f t="shared" si="4"/>
        <v>0</v>
      </c>
      <c r="Z23" s="202"/>
      <c r="AA23" s="234">
        <f>+X23-Z23</f>
        <v>0</v>
      </c>
      <c r="AB23" s="202"/>
      <c r="AC23" s="202"/>
      <c r="AD23" s="210">
        <f t="shared" si="5"/>
        <v>0</v>
      </c>
      <c r="AE23" s="202"/>
      <c r="AF23" s="234">
        <f>+AC23-AE23</f>
        <v>0</v>
      </c>
      <c r="AG23" s="202"/>
      <c r="AH23" s="202"/>
      <c r="AI23" s="210">
        <f t="shared" si="6"/>
        <v>0</v>
      </c>
      <c r="AJ23" s="202"/>
      <c r="AK23" s="234">
        <f>+AH23-AJ23</f>
        <v>0</v>
      </c>
      <c r="AL23" s="202"/>
      <c r="AM23" s="202"/>
      <c r="AN23" s="210">
        <f t="shared" si="7"/>
        <v>0</v>
      </c>
      <c r="AO23" s="202"/>
      <c r="AP23" s="234">
        <f>+AM23-AO23</f>
        <v>0</v>
      </c>
      <c r="AQ23" s="202"/>
      <c r="AR23" s="202"/>
      <c r="AS23" s="210">
        <f t="shared" si="8"/>
        <v>0</v>
      </c>
      <c r="AT23" s="202"/>
      <c r="AU23" s="234">
        <f>+AR23-AT23</f>
        <v>0</v>
      </c>
      <c r="AV23" s="202"/>
      <c r="AW23" s="202"/>
      <c r="AX23" s="210">
        <f t="shared" si="9"/>
        <v>0</v>
      </c>
      <c r="AY23" s="202"/>
      <c r="AZ23" s="234">
        <f>+AW23-AY23</f>
        <v>0</v>
      </c>
      <c r="BA23" s="202"/>
      <c r="BB23" s="202"/>
      <c r="BC23" s="210">
        <f t="shared" si="10"/>
        <v>0</v>
      </c>
      <c r="BD23" s="202"/>
      <c r="BE23" s="234">
        <f>+BB23-BD23</f>
        <v>0</v>
      </c>
      <c r="BF23" s="202"/>
      <c r="BG23" s="202"/>
      <c r="BH23" s="210">
        <f t="shared" si="11"/>
        <v>0</v>
      </c>
      <c r="BI23" s="202"/>
      <c r="BJ23" s="234">
        <f>+BG23-BI23</f>
        <v>0</v>
      </c>
      <c r="BK23" s="202"/>
      <c r="BL23" s="202"/>
      <c r="BM23" s="210">
        <f t="shared" si="12"/>
        <v>0</v>
      </c>
      <c r="BN23" s="202"/>
      <c r="BO23" s="234">
        <f>+BL23-BN23</f>
        <v>0</v>
      </c>
      <c r="BP23" s="202"/>
      <c r="BQ23" s="202"/>
      <c r="BR23" s="210">
        <f t="shared" si="13"/>
        <v>0</v>
      </c>
      <c r="BS23" s="202"/>
      <c r="BT23" s="234">
        <f>+BQ23-BS23</f>
        <v>0</v>
      </c>
      <c r="BU23" s="202"/>
      <c r="BV23" s="202"/>
      <c r="BW23" s="210">
        <f t="shared" si="14"/>
        <v>0</v>
      </c>
      <c r="BX23" s="202"/>
      <c r="BY23" s="234">
        <f>+BV23-BX23</f>
        <v>0</v>
      </c>
      <c r="BZ23" s="202"/>
      <c r="CA23" s="202"/>
      <c r="CB23" s="210">
        <f t="shared" si="15"/>
        <v>0</v>
      </c>
      <c r="CC23" s="202"/>
      <c r="CD23" s="234">
        <f>+CA23-CC23</f>
        <v>0</v>
      </c>
      <c r="CE23" s="202"/>
      <c r="CF23" s="202"/>
      <c r="CG23" s="210">
        <f t="shared" si="16"/>
        <v>0</v>
      </c>
      <c r="CH23" s="202"/>
      <c r="CI23" s="234">
        <f>+CF23-CH23</f>
        <v>0</v>
      </c>
      <c r="CJ23" s="202"/>
      <c r="CK23" s="202"/>
      <c r="CL23" s="210">
        <f t="shared" si="17"/>
        <v>0</v>
      </c>
      <c r="CM23" s="202"/>
      <c r="CN23" s="234">
        <f>+CK23-CM23</f>
        <v>0</v>
      </c>
      <c r="CO23" s="202"/>
      <c r="CP23" s="202"/>
      <c r="CQ23" s="210">
        <f t="shared" si="18"/>
        <v>0</v>
      </c>
      <c r="CR23" s="202"/>
      <c r="CS23" s="234">
        <f>+CP23-CR23</f>
        <v>0</v>
      </c>
      <c r="CT23" s="202"/>
      <c r="CU23" s="202"/>
      <c r="CV23" s="210">
        <f t="shared" si="19"/>
        <v>0</v>
      </c>
      <c r="CW23" s="202"/>
      <c r="CX23" s="234">
        <f>+CU23-CW23</f>
        <v>0</v>
      </c>
      <c r="CY23" s="202"/>
      <c r="CZ23" s="202"/>
      <c r="DA23" s="210">
        <f t="shared" si="20"/>
        <v>0</v>
      </c>
      <c r="DB23" s="202"/>
      <c r="DC23" s="234">
        <f>+CZ23-DB23</f>
        <v>0</v>
      </c>
      <c r="DD23" s="202"/>
      <c r="DE23" s="202"/>
      <c r="DF23" s="210">
        <f t="shared" si="21"/>
        <v>0</v>
      </c>
      <c r="DG23" s="202"/>
      <c r="DH23" s="234">
        <f>+DE23-DG23</f>
        <v>0</v>
      </c>
      <c r="DI23" s="202"/>
      <c r="DJ23" s="202"/>
      <c r="DK23" s="210">
        <f t="shared" si="22"/>
        <v>0</v>
      </c>
      <c r="DL23" s="202"/>
      <c r="DM23" s="234">
        <f>+DJ23-DL23</f>
        <v>0</v>
      </c>
      <c r="DN23" s="202"/>
      <c r="DO23" s="202"/>
      <c r="DP23" s="210">
        <f t="shared" si="23"/>
        <v>0</v>
      </c>
      <c r="DQ23" s="202"/>
      <c r="DR23" s="234">
        <f>+DO23-DQ23</f>
        <v>0</v>
      </c>
      <c r="DS23" s="202"/>
      <c r="DT23" s="202"/>
      <c r="DU23" s="210">
        <f t="shared" si="24"/>
        <v>0</v>
      </c>
      <c r="DV23" s="202"/>
      <c r="DW23" s="234">
        <f>+DT23-DV23</f>
        <v>0</v>
      </c>
      <c r="DX23" s="202"/>
      <c r="DY23" s="202"/>
      <c r="DZ23" s="210">
        <f t="shared" si="25"/>
        <v>0</v>
      </c>
      <c r="EA23" s="202"/>
      <c r="EB23" s="234">
        <f>+DY23-EA23</f>
        <v>0</v>
      </c>
      <c r="EC23" s="202"/>
      <c r="ED23" s="202"/>
      <c r="EE23" s="210">
        <f t="shared" si="26"/>
        <v>0</v>
      </c>
      <c r="EF23" s="202"/>
      <c r="EG23" s="234">
        <f>+ED23-EF23</f>
        <v>0</v>
      </c>
      <c r="EH23" s="202"/>
      <c r="EI23" s="202"/>
      <c r="EJ23" s="210">
        <f t="shared" si="27"/>
        <v>0</v>
      </c>
      <c r="EK23" s="202"/>
      <c r="EL23" s="234">
        <f>+EI23-EK23</f>
        <v>0</v>
      </c>
      <c r="EM23" s="202"/>
      <c r="EN23" s="202"/>
      <c r="EO23" s="210">
        <f t="shared" si="28"/>
        <v>0</v>
      </c>
      <c r="EP23" s="202"/>
      <c r="EQ23" s="234">
        <f>+EN23-EP23</f>
        <v>0</v>
      </c>
      <c r="ER23" s="202"/>
      <c r="ES23" s="202"/>
      <c r="ET23" s="210">
        <f t="shared" si="29"/>
        <v>0</v>
      </c>
      <c r="EU23" s="202"/>
      <c r="EV23" s="234">
        <f>+ES23-EU23</f>
        <v>0</v>
      </c>
      <c r="EW23" s="202"/>
      <c r="EX23" s="202"/>
      <c r="EY23" s="210">
        <f t="shared" si="30"/>
        <v>0</v>
      </c>
      <c r="EZ23" s="202"/>
      <c r="FA23" s="234">
        <f>+EX23-EZ23</f>
        <v>0</v>
      </c>
      <c r="FB23" s="202"/>
      <c r="FC23" s="202"/>
      <c r="FD23" s="210">
        <f t="shared" si="31"/>
        <v>0</v>
      </c>
      <c r="FE23" s="202"/>
      <c r="FF23" s="234">
        <f>+FC23-FE23</f>
        <v>0</v>
      </c>
      <c r="FG23" s="202"/>
      <c r="FH23" s="202"/>
      <c r="FI23" s="210">
        <f t="shared" si="32"/>
        <v>0</v>
      </c>
      <c r="FJ23" s="202"/>
      <c r="FK23" s="234">
        <f>+FH23-FJ23</f>
        <v>0</v>
      </c>
      <c r="FL23" s="202"/>
      <c r="FM23" s="202"/>
      <c r="FN23" s="210">
        <f t="shared" si="33"/>
        <v>0</v>
      </c>
      <c r="FO23" s="202"/>
      <c r="FP23" s="234">
        <f>+FM23-FO23</f>
        <v>0</v>
      </c>
      <c r="FQ23" s="202"/>
      <c r="FR23" s="202"/>
      <c r="FS23" s="210">
        <f t="shared" si="34"/>
        <v>0</v>
      </c>
      <c r="FT23" s="202"/>
      <c r="FU23" s="234">
        <f>+FR23-FT23</f>
        <v>0</v>
      </c>
      <c r="FV23" s="202"/>
      <c r="FW23" s="202"/>
      <c r="FX23" s="210">
        <f t="shared" si="35"/>
        <v>0</v>
      </c>
      <c r="FY23" s="202"/>
      <c r="FZ23" s="234">
        <f>+FW23-FY23</f>
        <v>0</v>
      </c>
      <c r="GA23" s="202"/>
      <c r="GB23" s="202"/>
      <c r="GC23" s="210">
        <f t="shared" si="36"/>
        <v>0</v>
      </c>
      <c r="GD23" s="202"/>
      <c r="GE23" s="234">
        <f>+GB23-GD23</f>
        <v>0</v>
      </c>
      <c r="GF23" s="202"/>
      <c r="GG23" s="202"/>
      <c r="GH23" s="210">
        <f t="shared" si="37"/>
        <v>0</v>
      </c>
      <c r="GI23" s="202"/>
      <c r="GJ23" s="234">
        <f>+GG23-GI23</f>
        <v>0</v>
      </c>
      <c r="GK23" s="202"/>
      <c r="GL23" s="202"/>
      <c r="GM23" s="210">
        <f t="shared" si="38"/>
        <v>0</v>
      </c>
      <c r="GN23" s="202"/>
      <c r="GO23" s="234">
        <f>+GL23-GN23</f>
        <v>0</v>
      </c>
      <c r="GP23" s="202"/>
      <c r="GQ23" s="202"/>
      <c r="GR23" s="210">
        <f t="shared" si="39"/>
        <v>0</v>
      </c>
      <c r="GS23" s="202"/>
      <c r="GT23" s="234">
        <f>+GQ23-GS23</f>
        <v>0</v>
      </c>
      <c r="GU23" s="202"/>
      <c r="GV23" s="202"/>
      <c r="GW23" s="210">
        <f t="shared" si="40"/>
        <v>0</v>
      </c>
      <c r="GX23" s="202"/>
      <c r="GY23" s="234">
        <f>+GV23-GX23</f>
        <v>0</v>
      </c>
      <c r="GZ23" s="202"/>
      <c r="HA23" s="202"/>
      <c r="HB23" s="210">
        <f t="shared" si="41"/>
        <v>0</v>
      </c>
      <c r="HC23" s="202"/>
      <c r="HD23" s="234">
        <f>+HA23-HC23</f>
        <v>0</v>
      </c>
      <c r="HE23" s="202"/>
      <c r="HF23" s="202"/>
      <c r="HG23" s="210">
        <f t="shared" si="42"/>
        <v>0</v>
      </c>
      <c r="HH23" s="202"/>
      <c r="HI23" s="234">
        <f>+HF23-HH23</f>
        <v>0</v>
      </c>
      <c r="HJ23" s="202"/>
      <c r="HK23" s="202"/>
      <c r="HL23" s="210">
        <f t="shared" si="43"/>
        <v>0</v>
      </c>
      <c r="HM23" s="202"/>
      <c r="HN23" s="234">
        <f>+HK23-HM23</f>
        <v>0</v>
      </c>
      <c r="HO23" s="202"/>
      <c r="HP23" s="202"/>
      <c r="HQ23" s="210">
        <f t="shared" si="44"/>
        <v>0</v>
      </c>
      <c r="HR23" s="202"/>
      <c r="HS23" s="234">
        <f>+HP23-HR23</f>
        <v>0</v>
      </c>
      <c r="HT23" s="202"/>
      <c r="HU23" s="202"/>
      <c r="HV23" s="210">
        <f t="shared" si="45"/>
        <v>0</v>
      </c>
      <c r="HW23" s="202"/>
      <c r="HX23" s="234">
        <f>+HU23-HW23</f>
        <v>0</v>
      </c>
      <c r="HY23" s="202"/>
      <c r="HZ23" s="202"/>
      <c r="IA23" s="210">
        <f t="shared" si="46"/>
        <v>0</v>
      </c>
      <c r="IB23" s="202"/>
      <c r="IC23" s="234">
        <f>+HZ23-IB23</f>
        <v>0</v>
      </c>
      <c r="ID23" s="202"/>
      <c r="IE23" s="202"/>
      <c r="IF23" s="210">
        <f t="shared" si="47"/>
        <v>0</v>
      </c>
      <c r="IG23" s="202"/>
      <c r="IH23" s="234">
        <f>+IE23-IG23</f>
        <v>0</v>
      </c>
      <c r="II23" s="202"/>
      <c r="IJ23" s="202"/>
      <c r="IK23" s="210">
        <f t="shared" si="48"/>
        <v>0</v>
      </c>
      <c r="IL23" s="202"/>
      <c r="IM23" s="234">
        <f>+IJ23-IL23</f>
        <v>0</v>
      </c>
      <c r="IN23" s="202"/>
      <c r="IO23" s="202"/>
      <c r="IP23" s="210">
        <f t="shared" si="49"/>
        <v>0</v>
      </c>
      <c r="IQ23" s="202"/>
      <c r="IR23" s="234">
        <f>+IO23-IQ23</f>
        <v>0</v>
      </c>
      <c r="IS23" s="202"/>
      <c r="IT23" s="202"/>
      <c r="IU23" s="210">
        <f t="shared" si="50"/>
        <v>0</v>
      </c>
      <c r="IV23" s="202"/>
      <c r="IW23" s="234">
        <f>+IT23-IV23</f>
        <v>0</v>
      </c>
      <c r="IX23" s="202"/>
      <c r="IY23" s="202"/>
      <c r="IZ23" s="210">
        <f t="shared" si="51"/>
        <v>0</v>
      </c>
      <c r="JA23" s="202"/>
      <c r="JB23" s="234">
        <f>+IY23-JA23</f>
        <v>0</v>
      </c>
      <c r="JC23" s="202"/>
      <c r="JD23" s="202"/>
      <c r="JE23" s="210">
        <f t="shared" si="52"/>
        <v>0</v>
      </c>
      <c r="JF23" s="202"/>
      <c r="JG23" s="234">
        <f>+JD23-JF23</f>
        <v>0</v>
      </c>
      <c r="JH23" s="202"/>
      <c r="JI23" s="202"/>
      <c r="JJ23" s="210">
        <f t="shared" si="53"/>
        <v>0</v>
      </c>
      <c r="JK23" s="202"/>
      <c r="JL23" s="234">
        <f>+JI23-JK23</f>
        <v>0</v>
      </c>
      <c r="JM23" s="202"/>
      <c r="JN23" s="202"/>
      <c r="JO23" s="210">
        <f t="shared" si="54"/>
        <v>0</v>
      </c>
      <c r="JP23" s="202"/>
      <c r="JQ23" s="234">
        <f>+JN23-JP23</f>
        <v>0</v>
      </c>
      <c r="JR23" s="202"/>
      <c r="JS23" s="202"/>
      <c r="JT23" s="210">
        <f t="shared" si="55"/>
        <v>0</v>
      </c>
      <c r="JU23" s="202"/>
      <c r="JV23" s="234">
        <f>+JS23-JU23</f>
        <v>0</v>
      </c>
      <c r="JW23" s="202"/>
      <c r="JX23" s="202"/>
      <c r="JY23" s="210">
        <f t="shared" si="56"/>
        <v>0</v>
      </c>
      <c r="JZ23" s="202"/>
      <c r="KA23" s="234">
        <f>+JX23-JZ23</f>
        <v>0</v>
      </c>
      <c r="KB23" s="202"/>
      <c r="KC23" s="202"/>
      <c r="KD23" s="210">
        <f t="shared" si="57"/>
        <v>0</v>
      </c>
      <c r="KE23" s="202"/>
      <c r="KF23" s="234">
        <f>+KC23-KE23</f>
        <v>0</v>
      </c>
      <c r="KG23" s="202"/>
      <c r="KH23" s="202"/>
      <c r="KI23" s="210">
        <f t="shared" si="58"/>
        <v>0</v>
      </c>
      <c r="KJ23" s="202"/>
      <c r="KK23" s="234">
        <f>+KH23-KJ23</f>
        <v>0</v>
      </c>
      <c r="KL23" s="202"/>
      <c r="KM23" s="202"/>
      <c r="KN23" s="210">
        <f t="shared" si="59"/>
        <v>0</v>
      </c>
      <c r="KO23" s="202"/>
      <c r="KP23" s="234">
        <f>+KM23-KO23</f>
        <v>0</v>
      </c>
      <c r="KQ23" s="202"/>
      <c r="KR23" s="202"/>
      <c r="KS23" s="210">
        <f t="shared" si="60"/>
        <v>0</v>
      </c>
      <c r="KT23" s="202"/>
      <c r="KU23" s="234">
        <f>+KR23-KT23</f>
        <v>0</v>
      </c>
      <c r="KV23" s="202"/>
      <c r="KW23" s="202"/>
      <c r="KX23" s="210">
        <f t="shared" si="61"/>
        <v>0</v>
      </c>
      <c r="KY23" s="202"/>
      <c r="KZ23" s="234">
        <f>+KW23-KY23</f>
        <v>0</v>
      </c>
      <c r="LA23" s="210">
        <f>+C23+H23+M23+R23+W23+AB23+AG23+AL23+AQ23+AV23+BA23+BF23+BK23+BP23+BU23+BZ23+CE23+CJ23+CO23+CT23+CY23+DD23+DI23+DN23+DS23+DX23+EC23+EH23+EM23+ER23+EW23+FB23+FG23+FL23+FQ23+FV23+GA23+GF23+GK23+GP23+GU23+GZ23+HE23+HJ23+HO23+HT23+HY23+ID23+II23+IN23+IS23+IX23+JC23+JH23+JM23+JR23+JW23+KB23+KG23+KL23+KQ23+KV23</f>
        <v>0</v>
      </c>
      <c r="LB23" s="210">
        <f>+D23+I23+N23+S23+X23+AC23+AH23+AM23+AR23+AW23+BB23+BG23+BL23+BQ23+BV23+CA23+CF23+CK23+CP23+CU23+CZ23+DE23+DJ23+DO23+DT23+DY23+ED23+EI23+EN23+ES23+EX23+FC23+FH23+FM23+FR23+FW23+GB23+GG23+GL23+GQ23+GV23+HA23+HF23+HK23+HP23+HU23+HZ23+IE23+IJ23+IO23+IT23+IY23+JD23+JI23+JN23+JS23+JX23+KC23+KH23+KM23+KR23+KW23</f>
        <v>0</v>
      </c>
      <c r="LC23" s="210">
        <f t="shared" si="62"/>
        <v>0</v>
      </c>
      <c r="LD23" s="210">
        <f>+F23+K23+P23+U23+Z23+AE23+AJ23+AO23+AT23+AY23+BD23+BI23+BN23+BS23+BX23+CC23+CH23+CM23+CR23+CW23+DB23+DG23+DL23+DQ23+DV23+EA23+EF23+EK23+EP23+EU23+EZ23+FE23+FJ23+FO23+FT23+FY23+GD23+GI23+GN23+GS23+GX23+HC23+HH23+HM23+HR23+HW23+IB23+IG23+IL23+IQ23+IV23+JA23+JF23+JK23+JP23+JU23+JZ23+KE23+KJ23+KO23+KT23+KY23</f>
        <v>0</v>
      </c>
      <c r="LE23" s="210">
        <f>+G23+L23+Q23+V23+AA23+AF23+AK23+AP23+AU23+AZ23+BE23+BJ23+BO23+BT23+BY23+CD23+CI23+CN23+CS23+CX23+DC23+DH23+DM23+DR23+DW23+EB23+EG23+EL23+EQ23+EV23+FA23+FF23+FK23+FP23+FU23+FZ23+GE23+GJ23+GO23+GT23+GY23+HD23+HI23+HN23+HS23+HX23+IC23+IH23+IM23+IR23+IW23+JB23+JG23+JL23+JQ23+JV23+KA23+KF23+KK23+KP23+KU23+KZ23</f>
        <v>0</v>
      </c>
    </row>
    <row r="24" spans="1:317" ht="15" customHeight="1">
      <c r="A24" s="269" t="s">
        <v>136</v>
      </c>
      <c r="B24" s="196" t="s">
        <v>640</v>
      </c>
      <c r="C24" s="202"/>
      <c r="D24" s="202"/>
      <c r="E24" s="210">
        <f t="shared" si="0"/>
        <v>0</v>
      </c>
      <c r="F24" s="202"/>
      <c r="G24" s="234">
        <f>+D24-F24</f>
        <v>0</v>
      </c>
      <c r="H24" s="202"/>
      <c r="I24" s="202"/>
      <c r="J24" s="210">
        <f t="shared" si="1"/>
        <v>0</v>
      </c>
      <c r="K24" s="202"/>
      <c r="L24" s="234">
        <f>+I24-K24</f>
        <v>0</v>
      </c>
      <c r="M24" s="202"/>
      <c r="N24" s="202"/>
      <c r="O24" s="210">
        <f t="shared" si="2"/>
        <v>0</v>
      </c>
      <c r="P24" s="202"/>
      <c r="Q24" s="234">
        <f>+N24-P24</f>
        <v>0</v>
      </c>
      <c r="R24" s="202"/>
      <c r="S24" s="202"/>
      <c r="T24" s="210">
        <f t="shared" si="3"/>
        <v>0</v>
      </c>
      <c r="U24" s="202"/>
      <c r="V24" s="234">
        <f>+S24-U24</f>
        <v>0</v>
      </c>
      <c r="W24" s="202"/>
      <c r="X24" s="202"/>
      <c r="Y24" s="210">
        <f t="shared" si="4"/>
        <v>0</v>
      </c>
      <c r="Z24" s="202"/>
      <c r="AA24" s="234">
        <f>+X24-Z24</f>
        <v>0</v>
      </c>
      <c r="AB24" s="202"/>
      <c r="AC24" s="202"/>
      <c r="AD24" s="210">
        <f t="shared" si="5"/>
        <v>0</v>
      </c>
      <c r="AE24" s="202"/>
      <c r="AF24" s="234">
        <f>+AC24-AE24</f>
        <v>0</v>
      </c>
      <c r="AG24" s="202"/>
      <c r="AH24" s="202"/>
      <c r="AI24" s="210">
        <f t="shared" si="6"/>
        <v>0</v>
      </c>
      <c r="AJ24" s="202"/>
      <c r="AK24" s="234">
        <f>+AH24-AJ24</f>
        <v>0</v>
      </c>
      <c r="AL24" s="202"/>
      <c r="AM24" s="202"/>
      <c r="AN24" s="210">
        <f t="shared" si="7"/>
        <v>0</v>
      </c>
      <c r="AO24" s="202"/>
      <c r="AP24" s="234">
        <f>+AM24-AO24</f>
        <v>0</v>
      </c>
      <c r="AQ24" s="202"/>
      <c r="AR24" s="202"/>
      <c r="AS24" s="210">
        <f t="shared" si="8"/>
        <v>0</v>
      </c>
      <c r="AT24" s="202"/>
      <c r="AU24" s="234">
        <f>+AR24-AT24</f>
        <v>0</v>
      </c>
      <c r="AV24" s="202"/>
      <c r="AW24" s="202"/>
      <c r="AX24" s="210">
        <f t="shared" si="9"/>
        <v>0</v>
      </c>
      <c r="AY24" s="202"/>
      <c r="AZ24" s="234">
        <f>+AW24-AY24</f>
        <v>0</v>
      </c>
      <c r="BA24" s="202"/>
      <c r="BB24" s="202"/>
      <c r="BC24" s="210">
        <f t="shared" si="10"/>
        <v>0</v>
      </c>
      <c r="BD24" s="202"/>
      <c r="BE24" s="234">
        <f>+BB24-BD24</f>
        <v>0</v>
      </c>
      <c r="BF24" s="202"/>
      <c r="BG24" s="202"/>
      <c r="BH24" s="210">
        <f t="shared" si="11"/>
        <v>0</v>
      </c>
      <c r="BI24" s="202"/>
      <c r="BJ24" s="234">
        <f>+BG24-BI24</f>
        <v>0</v>
      </c>
      <c r="BK24" s="202"/>
      <c r="BL24" s="202"/>
      <c r="BM24" s="210">
        <f t="shared" si="12"/>
        <v>0</v>
      </c>
      <c r="BN24" s="202"/>
      <c r="BO24" s="234">
        <f>+BL24-BN24</f>
        <v>0</v>
      </c>
      <c r="BP24" s="202"/>
      <c r="BQ24" s="202"/>
      <c r="BR24" s="210">
        <f t="shared" si="13"/>
        <v>0</v>
      </c>
      <c r="BS24" s="202"/>
      <c r="BT24" s="234">
        <f>+BQ24-BS24</f>
        <v>0</v>
      </c>
      <c r="BU24" s="202"/>
      <c r="BV24" s="202"/>
      <c r="BW24" s="210">
        <f t="shared" si="14"/>
        <v>0</v>
      </c>
      <c r="BX24" s="202"/>
      <c r="BY24" s="234">
        <f>+BV24-BX24</f>
        <v>0</v>
      </c>
      <c r="BZ24" s="202"/>
      <c r="CA24" s="202"/>
      <c r="CB24" s="210">
        <f t="shared" si="15"/>
        <v>0</v>
      </c>
      <c r="CC24" s="202"/>
      <c r="CD24" s="234">
        <f>+CA24-CC24</f>
        <v>0</v>
      </c>
      <c r="CE24" s="202"/>
      <c r="CF24" s="202"/>
      <c r="CG24" s="210">
        <f t="shared" si="16"/>
        <v>0</v>
      </c>
      <c r="CH24" s="202"/>
      <c r="CI24" s="234">
        <f>+CF24-CH24</f>
        <v>0</v>
      </c>
      <c r="CJ24" s="202"/>
      <c r="CK24" s="202"/>
      <c r="CL24" s="210">
        <f t="shared" si="17"/>
        <v>0</v>
      </c>
      <c r="CM24" s="202"/>
      <c r="CN24" s="234">
        <f>+CK24-CM24</f>
        <v>0</v>
      </c>
      <c r="CO24" s="202"/>
      <c r="CP24" s="202"/>
      <c r="CQ24" s="210">
        <f t="shared" si="18"/>
        <v>0</v>
      </c>
      <c r="CR24" s="202"/>
      <c r="CS24" s="234">
        <f>+CP24-CR24</f>
        <v>0</v>
      </c>
      <c r="CT24" s="202"/>
      <c r="CU24" s="202"/>
      <c r="CV24" s="210">
        <f t="shared" si="19"/>
        <v>0</v>
      </c>
      <c r="CW24" s="202"/>
      <c r="CX24" s="234">
        <f>+CU24-CW24</f>
        <v>0</v>
      </c>
      <c r="CY24" s="202"/>
      <c r="CZ24" s="202"/>
      <c r="DA24" s="210">
        <f t="shared" si="20"/>
        <v>0</v>
      </c>
      <c r="DB24" s="202"/>
      <c r="DC24" s="234">
        <f>+CZ24-DB24</f>
        <v>0</v>
      </c>
      <c r="DD24" s="202"/>
      <c r="DE24" s="202"/>
      <c r="DF24" s="210">
        <f t="shared" si="21"/>
        <v>0</v>
      </c>
      <c r="DG24" s="202"/>
      <c r="DH24" s="234">
        <f>+DE24-DG24</f>
        <v>0</v>
      </c>
      <c r="DI24" s="202"/>
      <c r="DJ24" s="202"/>
      <c r="DK24" s="210">
        <f t="shared" si="22"/>
        <v>0</v>
      </c>
      <c r="DL24" s="202"/>
      <c r="DM24" s="234">
        <f>+DJ24-DL24</f>
        <v>0</v>
      </c>
      <c r="DN24" s="202"/>
      <c r="DO24" s="202"/>
      <c r="DP24" s="210">
        <f t="shared" si="23"/>
        <v>0</v>
      </c>
      <c r="DQ24" s="202"/>
      <c r="DR24" s="234">
        <f>+DO24-DQ24</f>
        <v>0</v>
      </c>
      <c r="DS24" s="202"/>
      <c r="DT24" s="202"/>
      <c r="DU24" s="210">
        <f t="shared" si="24"/>
        <v>0</v>
      </c>
      <c r="DV24" s="202"/>
      <c r="DW24" s="234">
        <f>+DT24-DV24</f>
        <v>0</v>
      </c>
      <c r="DX24" s="202"/>
      <c r="DY24" s="202"/>
      <c r="DZ24" s="210">
        <f t="shared" si="25"/>
        <v>0</v>
      </c>
      <c r="EA24" s="202"/>
      <c r="EB24" s="234">
        <f>+DY24-EA24</f>
        <v>0</v>
      </c>
      <c r="EC24" s="202"/>
      <c r="ED24" s="202"/>
      <c r="EE24" s="210">
        <f t="shared" si="26"/>
        <v>0</v>
      </c>
      <c r="EF24" s="202"/>
      <c r="EG24" s="234">
        <f>+ED24-EF24</f>
        <v>0</v>
      </c>
      <c r="EH24" s="202"/>
      <c r="EI24" s="202"/>
      <c r="EJ24" s="210">
        <f t="shared" si="27"/>
        <v>0</v>
      </c>
      <c r="EK24" s="202"/>
      <c r="EL24" s="234">
        <f>+EI24-EK24</f>
        <v>0</v>
      </c>
      <c r="EM24" s="202"/>
      <c r="EN24" s="202"/>
      <c r="EO24" s="210">
        <f t="shared" si="28"/>
        <v>0</v>
      </c>
      <c r="EP24" s="202"/>
      <c r="EQ24" s="234">
        <f>+EN24-EP24</f>
        <v>0</v>
      </c>
      <c r="ER24" s="202"/>
      <c r="ES24" s="202"/>
      <c r="ET24" s="210">
        <f t="shared" si="29"/>
        <v>0</v>
      </c>
      <c r="EU24" s="202"/>
      <c r="EV24" s="234">
        <f>+ES24-EU24</f>
        <v>0</v>
      </c>
      <c r="EW24" s="202"/>
      <c r="EX24" s="202"/>
      <c r="EY24" s="210">
        <f t="shared" si="30"/>
        <v>0</v>
      </c>
      <c r="EZ24" s="202"/>
      <c r="FA24" s="234">
        <f>+EX24-EZ24</f>
        <v>0</v>
      </c>
      <c r="FB24" s="202"/>
      <c r="FC24" s="202"/>
      <c r="FD24" s="210">
        <f t="shared" si="31"/>
        <v>0</v>
      </c>
      <c r="FE24" s="202"/>
      <c r="FF24" s="234">
        <f>+FC24-FE24</f>
        <v>0</v>
      </c>
      <c r="FG24" s="202"/>
      <c r="FH24" s="202"/>
      <c r="FI24" s="210">
        <f t="shared" si="32"/>
        <v>0</v>
      </c>
      <c r="FJ24" s="202"/>
      <c r="FK24" s="234">
        <f>+FH24-FJ24</f>
        <v>0</v>
      </c>
      <c r="FL24" s="202"/>
      <c r="FM24" s="202"/>
      <c r="FN24" s="210">
        <f t="shared" si="33"/>
        <v>0</v>
      </c>
      <c r="FO24" s="202"/>
      <c r="FP24" s="234">
        <f>+FM24-FO24</f>
        <v>0</v>
      </c>
      <c r="FQ24" s="202"/>
      <c r="FR24" s="202"/>
      <c r="FS24" s="210">
        <f t="shared" si="34"/>
        <v>0</v>
      </c>
      <c r="FT24" s="202"/>
      <c r="FU24" s="234">
        <f>+FR24-FT24</f>
        <v>0</v>
      </c>
      <c r="FV24" s="202"/>
      <c r="FW24" s="202"/>
      <c r="FX24" s="210">
        <f t="shared" si="35"/>
        <v>0</v>
      </c>
      <c r="FY24" s="202"/>
      <c r="FZ24" s="234">
        <f>+FW24-FY24</f>
        <v>0</v>
      </c>
      <c r="GA24" s="202"/>
      <c r="GB24" s="202"/>
      <c r="GC24" s="210">
        <f t="shared" si="36"/>
        <v>0</v>
      </c>
      <c r="GD24" s="202"/>
      <c r="GE24" s="234">
        <f>+GB24-GD24</f>
        <v>0</v>
      </c>
      <c r="GF24" s="202"/>
      <c r="GG24" s="202"/>
      <c r="GH24" s="210">
        <f t="shared" si="37"/>
        <v>0</v>
      </c>
      <c r="GI24" s="202"/>
      <c r="GJ24" s="234">
        <f>+GG24-GI24</f>
        <v>0</v>
      </c>
      <c r="GK24" s="202"/>
      <c r="GL24" s="202"/>
      <c r="GM24" s="210">
        <f t="shared" si="38"/>
        <v>0</v>
      </c>
      <c r="GN24" s="202"/>
      <c r="GO24" s="234">
        <f>+GL24-GN24</f>
        <v>0</v>
      </c>
      <c r="GP24" s="202"/>
      <c r="GQ24" s="202"/>
      <c r="GR24" s="210">
        <f t="shared" si="39"/>
        <v>0</v>
      </c>
      <c r="GS24" s="202"/>
      <c r="GT24" s="234">
        <f>+GQ24-GS24</f>
        <v>0</v>
      </c>
      <c r="GU24" s="202"/>
      <c r="GV24" s="202"/>
      <c r="GW24" s="210">
        <f t="shared" si="40"/>
        <v>0</v>
      </c>
      <c r="GX24" s="202"/>
      <c r="GY24" s="234">
        <f>+GV24-GX24</f>
        <v>0</v>
      </c>
      <c r="GZ24" s="202"/>
      <c r="HA24" s="202"/>
      <c r="HB24" s="210">
        <f t="shared" si="41"/>
        <v>0</v>
      </c>
      <c r="HC24" s="202"/>
      <c r="HD24" s="234">
        <f>+HA24-HC24</f>
        <v>0</v>
      </c>
      <c r="HE24" s="202"/>
      <c r="HF24" s="202"/>
      <c r="HG24" s="210">
        <f t="shared" si="42"/>
        <v>0</v>
      </c>
      <c r="HH24" s="202"/>
      <c r="HI24" s="234">
        <f>+HF24-HH24</f>
        <v>0</v>
      </c>
      <c r="HJ24" s="202"/>
      <c r="HK24" s="202"/>
      <c r="HL24" s="210">
        <f t="shared" si="43"/>
        <v>0</v>
      </c>
      <c r="HM24" s="202"/>
      <c r="HN24" s="234">
        <f>+HK24-HM24</f>
        <v>0</v>
      </c>
      <c r="HO24" s="202"/>
      <c r="HP24" s="202"/>
      <c r="HQ24" s="210">
        <f t="shared" si="44"/>
        <v>0</v>
      </c>
      <c r="HR24" s="202"/>
      <c r="HS24" s="234">
        <f>+HP24-HR24</f>
        <v>0</v>
      </c>
      <c r="HT24" s="202"/>
      <c r="HU24" s="202"/>
      <c r="HV24" s="210">
        <f t="shared" si="45"/>
        <v>0</v>
      </c>
      <c r="HW24" s="202"/>
      <c r="HX24" s="234">
        <f>+HU24-HW24</f>
        <v>0</v>
      </c>
      <c r="HY24" s="202"/>
      <c r="HZ24" s="202"/>
      <c r="IA24" s="210">
        <f t="shared" si="46"/>
        <v>0</v>
      </c>
      <c r="IB24" s="202"/>
      <c r="IC24" s="234">
        <f>+HZ24-IB24</f>
        <v>0</v>
      </c>
      <c r="ID24" s="202"/>
      <c r="IE24" s="202"/>
      <c r="IF24" s="210">
        <f t="shared" si="47"/>
        <v>0</v>
      </c>
      <c r="IG24" s="202"/>
      <c r="IH24" s="234">
        <f>+IE24-IG24</f>
        <v>0</v>
      </c>
      <c r="II24" s="202"/>
      <c r="IJ24" s="202"/>
      <c r="IK24" s="210">
        <f t="shared" si="48"/>
        <v>0</v>
      </c>
      <c r="IL24" s="202"/>
      <c r="IM24" s="234">
        <f>+IJ24-IL24</f>
        <v>0</v>
      </c>
      <c r="IN24" s="202"/>
      <c r="IO24" s="202"/>
      <c r="IP24" s="210">
        <f t="shared" si="49"/>
        <v>0</v>
      </c>
      <c r="IQ24" s="202"/>
      <c r="IR24" s="234">
        <f>+IO24-IQ24</f>
        <v>0</v>
      </c>
      <c r="IS24" s="202"/>
      <c r="IT24" s="202"/>
      <c r="IU24" s="210">
        <f t="shared" si="50"/>
        <v>0</v>
      </c>
      <c r="IV24" s="202"/>
      <c r="IW24" s="234">
        <f>+IT24-IV24</f>
        <v>0</v>
      </c>
      <c r="IX24" s="202"/>
      <c r="IY24" s="202"/>
      <c r="IZ24" s="210">
        <f t="shared" si="51"/>
        <v>0</v>
      </c>
      <c r="JA24" s="202"/>
      <c r="JB24" s="234">
        <f>+IY24-JA24</f>
        <v>0</v>
      </c>
      <c r="JC24" s="202"/>
      <c r="JD24" s="202"/>
      <c r="JE24" s="210">
        <f t="shared" si="52"/>
        <v>0</v>
      </c>
      <c r="JF24" s="202"/>
      <c r="JG24" s="234">
        <f>+JD24-JF24</f>
        <v>0</v>
      </c>
      <c r="JH24" s="202"/>
      <c r="JI24" s="202"/>
      <c r="JJ24" s="210">
        <f t="shared" si="53"/>
        <v>0</v>
      </c>
      <c r="JK24" s="202"/>
      <c r="JL24" s="234">
        <f>+JI24-JK24</f>
        <v>0</v>
      </c>
      <c r="JM24" s="202"/>
      <c r="JN24" s="202"/>
      <c r="JO24" s="210">
        <f t="shared" si="54"/>
        <v>0</v>
      </c>
      <c r="JP24" s="202"/>
      <c r="JQ24" s="234">
        <f>+JN24-JP24</f>
        <v>0</v>
      </c>
      <c r="JR24" s="202"/>
      <c r="JS24" s="202"/>
      <c r="JT24" s="210">
        <f t="shared" si="55"/>
        <v>0</v>
      </c>
      <c r="JU24" s="202"/>
      <c r="JV24" s="234">
        <f>+JS24-JU24</f>
        <v>0</v>
      </c>
      <c r="JW24" s="202"/>
      <c r="JX24" s="202"/>
      <c r="JY24" s="210">
        <f t="shared" si="56"/>
        <v>0</v>
      </c>
      <c r="JZ24" s="202"/>
      <c r="KA24" s="234">
        <f>+JX24-JZ24</f>
        <v>0</v>
      </c>
      <c r="KB24" s="202"/>
      <c r="KC24" s="202"/>
      <c r="KD24" s="210">
        <f t="shared" si="57"/>
        <v>0</v>
      </c>
      <c r="KE24" s="202"/>
      <c r="KF24" s="234">
        <f>+KC24-KE24</f>
        <v>0</v>
      </c>
      <c r="KG24" s="202"/>
      <c r="KH24" s="202"/>
      <c r="KI24" s="210">
        <f t="shared" si="58"/>
        <v>0</v>
      </c>
      <c r="KJ24" s="202"/>
      <c r="KK24" s="234">
        <f>+KH24-KJ24</f>
        <v>0</v>
      </c>
      <c r="KL24" s="202"/>
      <c r="KM24" s="202"/>
      <c r="KN24" s="210">
        <f t="shared" si="59"/>
        <v>0</v>
      </c>
      <c r="KO24" s="202"/>
      <c r="KP24" s="234">
        <f>+KM24-KO24</f>
        <v>0</v>
      </c>
      <c r="KQ24" s="202"/>
      <c r="KR24" s="202"/>
      <c r="KS24" s="210">
        <f t="shared" si="60"/>
        <v>0</v>
      </c>
      <c r="KT24" s="202"/>
      <c r="KU24" s="234">
        <f>+KR24-KT24</f>
        <v>0</v>
      </c>
      <c r="KV24" s="202"/>
      <c r="KW24" s="202"/>
      <c r="KX24" s="210">
        <f t="shared" si="61"/>
        <v>0</v>
      </c>
      <c r="KY24" s="202"/>
      <c r="KZ24" s="234">
        <f>+KW24-KY24</f>
        <v>0</v>
      </c>
      <c r="LA24" s="210">
        <f>+C24+H24+M24+R24+W24+AB24+AG24+AL24+AQ24+AV24+BA24+BF24+BK24+BP24+BU24+BZ24+CE24+CJ24+CO24+CT24+CY24+DD24+DI24+DN24+DS24+DX24+EC24+EH24+EM24+ER24+EW24+FB24+FG24+FL24+FQ24+FV24+GA24+GF24+GK24+GP24+GU24+GZ24+HE24+HJ24+HO24+HT24+HY24+ID24+II24+IN24+IS24+IX24+JC24+JH24+JM24+JR24+JW24+KB24+KG24+KL24+KQ24+KV24</f>
        <v>0</v>
      </c>
      <c r="LB24" s="210">
        <f>+D24+I24+N24+S24+X24+AC24+AH24+AM24+AR24+AW24+BB24+BG24+BL24+BQ24+BV24+CA24+CF24+CK24+CP24+CU24+CZ24+DE24+DJ24+DO24+DT24+DY24+ED24+EI24+EN24+ES24+EX24+FC24+FH24+FM24+FR24+FW24+GB24+GG24+GL24+GQ24+GV24+HA24+HF24+HK24+HP24+HU24+HZ24+IE24+IJ24+IO24+IT24+IY24+JD24+JI24+JN24+JS24+JX24+KC24+KH24+KM24+KR24+KW24</f>
        <v>0</v>
      </c>
      <c r="LC24" s="210">
        <f t="shared" si="62"/>
        <v>0</v>
      </c>
      <c r="LD24" s="210">
        <f>+F24+K24+P24+U24+Z24+AE24+AJ24+AO24+AT24+AY24+BD24+BI24+BN24+BS24+BX24+CC24+CH24+CM24+CR24+CW24+DB24+DG24+DL24+DQ24+DV24+EA24+EF24+EK24+EP24+EU24+EZ24+FE24+FJ24+FO24+FT24+FY24+GD24+GI24+GN24+GS24+GX24+HC24+HH24+HM24+HR24+HW24+IB24+IG24+IL24+IQ24+IV24+JA24+JF24+JK24+JP24+JU24+JZ24+KE24+KJ24+KO24+KT24+KY24</f>
        <v>0</v>
      </c>
      <c r="LE24" s="210">
        <f>+G24+L24+Q24+V24+AA24+AF24+AK24+AP24+AU24+AZ24+BE24+BJ24+BO24+BT24+BY24+CD24+CI24+CN24+CS24+CX24+DC24+DH24+DM24+DR24+DW24+EB24+EG24+EL24+EQ24+EV24+FA24+FF24+FK24+FP24+FU24+FZ24+GE24+GJ24+GO24+GT24+GY24+HD24+HI24+HN24+HS24+HX24+IC24+IH24+IM24+IR24+IW24+JB24+JG24+JL24+JQ24+JV24+KA24+KF24+KK24+KP24+KU24+KZ24</f>
        <v>0</v>
      </c>
    </row>
    <row r="25" spans="1:317" customFormat="1" ht="15" customHeight="1">
      <c r="A25" s="285">
        <v>460000</v>
      </c>
      <c r="B25" s="8" t="s">
        <v>765</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c r="IQ25" s="210"/>
      <c r="IR25" s="210"/>
      <c r="IS25" s="210"/>
      <c r="IT25" s="210"/>
      <c r="IU25" s="210"/>
      <c r="IV25" s="210"/>
      <c r="IW25" s="210"/>
      <c r="IX25" s="210"/>
      <c r="IY25" s="210"/>
      <c r="IZ25" s="210"/>
      <c r="JA25" s="210"/>
      <c r="JB25" s="210"/>
      <c r="JC25" s="210"/>
      <c r="JD25" s="210"/>
      <c r="JE25" s="210"/>
      <c r="JF25" s="210"/>
      <c r="JG25" s="210"/>
      <c r="JH25" s="210"/>
      <c r="JI25" s="210"/>
      <c r="JJ25" s="210"/>
      <c r="JK25" s="210"/>
      <c r="JL25" s="210"/>
      <c r="JM25" s="210"/>
      <c r="JN25" s="210"/>
      <c r="JO25" s="210"/>
      <c r="JP25" s="210"/>
      <c r="JQ25" s="210"/>
      <c r="JR25" s="210"/>
      <c r="JS25" s="210"/>
      <c r="JT25" s="210"/>
      <c r="JU25" s="210"/>
      <c r="JV25" s="210"/>
      <c r="JW25" s="210"/>
      <c r="JX25" s="210"/>
      <c r="JY25" s="210"/>
      <c r="JZ25" s="210"/>
      <c r="KA25" s="210"/>
      <c r="KB25" s="210"/>
      <c r="KC25" s="210"/>
      <c r="KD25" s="210"/>
      <c r="KE25" s="210"/>
      <c r="KF25" s="210"/>
      <c r="KG25" s="210"/>
      <c r="KH25" s="210"/>
      <c r="KI25" s="210"/>
      <c r="KJ25" s="210"/>
      <c r="KK25" s="210"/>
      <c r="KL25" s="210"/>
      <c r="KM25" s="210"/>
      <c r="KN25" s="210"/>
      <c r="KO25" s="210"/>
      <c r="KP25" s="210"/>
      <c r="KQ25" s="210"/>
      <c r="KR25" s="210"/>
      <c r="KS25" s="210"/>
      <c r="KT25" s="210"/>
      <c r="KU25" s="210"/>
      <c r="KV25" s="210"/>
      <c r="KW25" s="210"/>
      <c r="KX25" s="210"/>
      <c r="KY25" s="210"/>
      <c r="KZ25" s="210"/>
      <c r="LA25" s="210"/>
      <c r="LB25" s="210"/>
      <c r="LC25" s="210"/>
      <c r="LD25" s="210"/>
      <c r="LE25" s="210"/>
    </row>
    <row r="26" spans="1:317" ht="15" customHeight="1">
      <c r="A26" s="269">
        <v>100</v>
      </c>
      <c r="B26" s="196" t="s">
        <v>639</v>
      </c>
      <c r="C26" s="202"/>
      <c r="D26" s="202"/>
      <c r="E26" s="210">
        <f t="shared" si="0"/>
        <v>0</v>
      </c>
      <c r="F26" s="202"/>
      <c r="G26" s="234">
        <f>+D26-F26</f>
        <v>0</v>
      </c>
      <c r="H26" s="202"/>
      <c r="I26" s="202"/>
      <c r="J26" s="210">
        <f t="shared" si="1"/>
        <v>0</v>
      </c>
      <c r="K26" s="202"/>
      <c r="L26" s="234">
        <f>+I26-K26</f>
        <v>0</v>
      </c>
      <c r="M26" s="202"/>
      <c r="N26" s="202"/>
      <c r="O26" s="210">
        <f t="shared" si="2"/>
        <v>0</v>
      </c>
      <c r="P26" s="202"/>
      <c r="Q26" s="234">
        <f>+N26-P26</f>
        <v>0</v>
      </c>
      <c r="R26" s="202"/>
      <c r="S26" s="202"/>
      <c r="T26" s="210">
        <f t="shared" si="3"/>
        <v>0</v>
      </c>
      <c r="U26" s="202"/>
      <c r="V26" s="234">
        <f>+S26-U26</f>
        <v>0</v>
      </c>
      <c r="W26" s="202"/>
      <c r="X26" s="202"/>
      <c r="Y26" s="210">
        <f t="shared" si="4"/>
        <v>0</v>
      </c>
      <c r="Z26" s="202"/>
      <c r="AA26" s="234">
        <f>+X26-Z26</f>
        <v>0</v>
      </c>
      <c r="AB26" s="202"/>
      <c r="AC26" s="202"/>
      <c r="AD26" s="210">
        <f t="shared" si="5"/>
        <v>0</v>
      </c>
      <c r="AE26" s="202"/>
      <c r="AF26" s="234">
        <f>+AC26-AE26</f>
        <v>0</v>
      </c>
      <c r="AG26" s="202"/>
      <c r="AH26" s="202"/>
      <c r="AI26" s="210">
        <f t="shared" si="6"/>
        <v>0</v>
      </c>
      <c r="AJ26" s="202"/>
      <c r="AK26" s="234">
        <f>+AH26-AJ26</f>
        <v>0</v>
      </c>
      <c r="AL26" s="202"/>
      <c r="AM26" s="202"/>
      <c r="AN26" s="210">
        <f t="shared" si="7"/>
        <v>0</v>
      </c>
      <c r="AO26" s="202"/>
      <c r="AP26" s="234">
        <f>+AM26-AO26</f>
        <v>0</v>
      </c>
      <c r="AQ26" s="202"/>
      <c r="AR26" s="202"/>
      <c r="AS26" s="210">
        <f t="shared" si="8"/>
        <v>0</v>
      </c>
      <c r="AT26" s="202"/>
      <c r="AU26" s="234">
        <f>+AR26-AT26</f>
        <v>0</v>
      </c>
      <c r="AV26" s="202"/>
      <c r="AW26" s="202"/>
      <c r="AX26" s="210">
        <f t="shared" si="9"/>
        <v>0</v>
      </c>
      <c r="AY26" s="202"/>
      <c r="AZ26" s="234">
        <f>+AW26-AY26</f>
        <v>0</v>
      </c>
      <c r="BA26" s="202"/>
      <c r="BB26" s="202"/>
      <c r="BC26" s="210">
        <f t="shared" si="10"/>
        <v>0</v>
      </c>
      <c r="BD26" s="202"/>
      <c r="BE26" s="234">
        <f>+BB26-BD26</f>
        <v>0</v>
      </c>
      <c r="BF26" s="202"/>
      <c r="BG26" s="202"/>
      <c r="BH26" s="210">
        <f t="shared" si="11"/>
        <v>0</v>
      </c>
      <c r="BI26" s="202"/>
      <c r="BJ26" s="234">
        <f>+BG26-BI26</f>
        <v>0</v>
      </c>
      <c r="BK26" s="202"/>
      <c r="BL26" s="202"/>
      <c r="BM26" s="210">
        <f t="shared" si="12"/>
        <v>0</v>
      </c>
      <c r="BN26" s="202"/>
      <c r="BO26" s="234">
        <f>+BL26-BN26</f>
        <v>0</v>
      </c>
      <c r="BP26" s="202"/>
      <c r="BQ26" s="202"/>
      <c r="BR26" s="210">
        <f t="shared" si="13"/>
        <v>0</v>
      </c>
      <c r="BS26" s="202"/>
      <c r="BT26" s="234">
        <f>+BQ26-BS26</f>
        <v>0</v>
      </c>
      <c r="BU26" s="202"/>
      <c r="BV26" s="202"/>
      <c r="BW26" s="210">
        <f t="shared" si="14"/>
        <v>0</v>
      </c>
      <c r="BX26" s="202"/>
      <c r="BY26" s="234">
        <f>+BV26-BX26</f>
        <v>0</v>
      </c>
      <c r="BZ26" s="202"/>
      <c r="CA26" s="202"/>
      <c r="CB26" s="210">
        <f t="shared" si="15"/>
        <v>0</v>
      </c>
      <c r="CC26" s="202"/>
      <c r="CD26" s="234">
        <f>+CA26-CC26</f>
        <v>0</v>
      </c>
      <c r="CE26" s="202"/>
      <c r="CF26" s="202"/>
      <c r="CG26" s="210">
        <f t="shared" si="16"/>
        <v>0</v>
      </c>
      <c r="CH26" s="202"/>
      <c r="CI26" s="234">
        <f>+CF26-CH26</f>
        <v>0</v>
      </c>
      <c r="CJ26" s="202"/>
      <c r="CK26" s="202"/>
      <c r="CL26" s="210">
        <f t="shared" si="17"/>
        <v>0</v>
      </c>
      <c r="CM26" s="202"/>
      <c r="CN26" s="234">
        <f>+CK26-CM26</f>
        <v>0</v>
      </c>
      <c r="CO26" s="202"/>
      <c r="CP26" s="202"/>
      <c r="CQ26" s="210">
        <f t="shared" si="18"/>
        <v>0</v>
      </c>
      <c r="CR26" s="202"/>
      <c r="CS26" s="234">
        <f>+CP26-CR26</f>
        <v>0</v>
      </c>
      <c r="CT26" s="202"/>
      <c r="CU26" s="202"/>
      <c r="CV26" s="210">
        <f t="shared" si="19"/>
        <v>0</v>
      </c>
      <c r="CW26" s="202"/>
      <c r="CX26" s="234">
        <f>+CU26-CW26</f>
        <v>0</v>
      </c>
      <c r="CY26" s="202"/>
      <c r="CZ26" s="202"/>
      <c r="DA26" s="210">
        <f t="shared" si="20"/>
        <v>0</v>
      </c>
      <c r="DB26" s="202"/>
      <c r="DC26" s="234">
        <f>+CZ26-DB26</f>
        <v>0</v>
      </c>
      <c r="DD26" s="202"/>
      <c r="DE26" s="202"/>
      <c r="DF26" s="210">
        <f t="shared" si="21"/>
        <v>0</v>
      </c>
      <c r="DG26" s="202"/>
      <c r="DH26" s="234">
        <f>+DE26-DG26</f>
        <v>0</v>
      </c>
      <c r="DI26" s="202"/>
      <c r="DJ26" s="202"/>
      <c r="DK26" s="210">
        <f t="shared" si="22"/>
        <v>0</v>
      </c>
      <c r="DL26" s="202"/>
      <c r="DM26" s="234">
        <f>+DJ26-DL26</f>
        <v>0</v>
      </c>
      <c r="DN26" s="202"/>
      <c r="DO26" s="202"/>
      <c r="DP26" s="210">
        <f t="shared" si="23"/>
        <v>0</v>
      </c>
      <c r="DQ26" s="202"/>
      <c r="DR26" s="234">
        <f>+DO26-DQ26</f>
        <v>0</v>
      </c>
      <c r="DS26" s="202"/>
      <c r="DT26" s="202"/>
      <c r="DU26" s="210">
        <f t="shared" si="24"/>
        <v>0</v>
      </c>
      <c r="DV26" s="202"/>
      <c r="DW26" s="234">
        <f>+DT26-DV26</f>
        <v>0</v>
      </c>
      <c r="DX26" s="202"/>
      <c r="DY26" s="202"/>
      <c r="DZ26" s="210">
        <f t="shared" si="25"/>
        <v>0</v>
      </c>
      <c r="EA26" s="202"/>
      <c r="EB26" s="234">
        <f>+DY26-EA26</f>
        <v>0</v>
      </c>
      <c r="EC26" s="202"/>
      <c r="ED26" s="202"/>
      <c r="EE26" s="210">
        <f t="shared" si="26"/>
        <v>0</v>
      </c>
      <c r="EF26" s="202"/>
      <c r="EG26" s="234">
        <f>+ED26-EF26</f>
        <v>0</v>
      </c>
      <c r="EH26" s="202"/>
      <c r="EI26" s="202"/>
      <c r="EJ26" s="210">
        <f t="shared" si="27"/>
        <v>0</v>
      </c>
      <c r="EK26" s="202"/>
      <c r="EL26" s="234">
        <f>+EI26-EK26</f>
        <v>0</v>
      </c>
      <c r="EM26" s="202"/>
      <c r="EN26" s="202"/>
      <c r="EO26" s="210">
        <f t="shared" si="28"/>
        <v>0</v>
      </c>
      <c r="EP26" s="202"/>
      <c r="EQ26" s="234">
        <f>+EN26-EP26</f>
        <v>0</v>
      </c>
      <c r="ER26" s="202"/>
      <c r="ES26" s="202"/>
      <c r="ET26" s="210">
        <f t="shared" si="29"/>
        <v>0</v>
      </c>
      <c r="EU26" s="202"/>
      <c r="EV26" s="234">
        <f>+ES26-EU26</f>
        <v>0</v>
      </c>
      <c r="EW26" s="202"/>
      <c r="EX26" s="202"/>
      <c r="EY26" s="210">
        <f t="shared" si="30"/>
        <v>0</v>
      </c>
      <c r="EZ26" s="202"/>
      <c r="FA26" s="234">
        <f>+EX26-EZ26</f>
        <v>0</v>
      </c>
      <c r="FB26" s="202"/>
      <c r="FC26" s="202"/>
      <c r="FD26" s="210">
        <f t="shared" si="31"/>
        <v>0</v>
      </c>
      <c r="FE26" s="202"/>
      <c r="FF26" s="234">
        <f>+FC26-FE26</f>
        <v>0</v>
      </c>
      <c r="FG26" s="202"/>
      <c r="FH26" s="202"/>
      <c r="FI26" s="210">
        <f t="shared" si="32"/>
        <v>0</v>
      </c>
      <c r="FJ26" s="202"/>
      <c r="FK26" s="234">
        <f>+FH26-FJ26</f>
        <v>0</v>
      </c>
      <c r="FL26" s="202"/>
      <c r="FM26" s="202"/>
      <c r="FN26" s="210">
        <f t="shared" si="33"/>
        <v>0</v>
      </c>
      <c r="FO26" s="202"/>
      <c r="FP26" s="234">
        <f>+FM26-FO26</f>
        <v>0</v>
      </c>
      <c r="FQ26" s="202"/>
      <c r="FR26" s="202"/>
      <c r="FS26" s="210">
        <f t="shared" si="34"/>
        <v>0</v>
      </c>
      <c r="FT26" s="202"/>
      <c r="FU26" s="234">
        <f>+FR26-FT26</f>
        <v>0</v>
      </c>
      <c r="FV26" s="202"/>
      <c r="FW26" s="202"/>
      <c r="FX26" s="210">
        <f t="shared" si="35"/>
        <v>0</v>
      </c>
      <c r="FY26" s="202"/>
      <c r="FZ26" s="234">
        <f>+FW26-FY26</f>
        <v>0</v>
      </c>
      <c r="GA26" s="202"/>
      <c r="GB26" s="202"/>
      <c r="GC26" s="210">
        <f t="shared" si="36"/>
        <v>0</v>
      </c>
      <c r="GD26" s="202"/>
      <c r="GE26" s="234">
        <f>+GB26-GD26</f>
        <v>0</v>
      </c>
      <c r="GF26" s="202"/>
      <c r="GG26" s="202"/>
      <c r="GH26" s="210">
        <f t="shared" si="37"/>
        <v>0</v>
      </c>
      <c r="GI26" s="202"/>
      <c r="GJ26" s="234">
        <f>+GG26-GI26</f>
        <v>0</v>
      </c>
      <c r="GK26" s="202"/>
      <c r="GL26" s="202"/>
      <c r="GM26" s="210">
        <f t="shared" si="38"/>
        <v>0</v>
      </c>
      <c r="GN26" s="202"/>
      <c r="GO26" s="234">
        <f>+GL26-GN26</f>
        <v>0</v>
      </c>
      <c r="GP26" s="202"/>
      <c r="GQ26" s="202"/>
      <c r="GR26" s="210">
        <f t="shared" si="39"/>
        <v>0</v>
      </c>
      <c r="GS26" s="202"/>
      <c r="GT26" s="234">
        <f>+GQ26-GS26</f>
        <v>0</v>
      </c>
      <c r="GU26" s="202"/>
      <c r="GV26" s="202"/>
      <c r="GW26" s="210">
        <f t="shared" si="40"/>
        <v>0</v>
      </c>
      <c r="GX26" s="202"/>
      <c r="GY26" s="234">
        <f>+GV26-GX26</f>
        <v>0</v>
      </c>
      <c r="GZ26" s="202"/>
      <c r="HA26" s="202"/>
      <c r="HB26" s="210">
        <f t="shared" si="41"/>
        <v>0</v>
      </c>
      <c r="HC26" s="202"/>
      <c r="HD26" s="234">
        <f>+HA26-HC26</f>
        <v>0</v>
      </c>
      <c r="HE26" s="202"/>
      <c r="HF26" s="202"/>
      <c r="HG26" s="210">
        <f t="shared" si="42"/>
        <v>0</v>
      </c>
      <c r="HH26" s="202"/>
      <c r="HI26" s="234">
        <f>+HF26-HH26</f>
        <v>0</v>
      </c>
      <c r="HJ26" s="202"/>
      <c r="HK26" s="202"/>
      <c r="HL26" s="210">
        <f t="shared" si="43"/>
        <v>0</v>
      </c>
      <c r="HM26" s="202"/>
      <c r="HN26" s="234">
        <f>+HK26-HM26</f>
        <v>0</v>
      </c>
      <c r="HO26" s="202"/>
      <c r="HP26" s="202"/>
      <c r="HQ26" s="210">
        <f t="shared" si="44"/>
        <v>0</v>
      </c>
      <c r="HR26" s="202"/>
      <c r="HS26" s="234">
        <f>+HP26-HR26</f>
        <v>0</v>
      </c>
      <c r="HT26" s="202"/>
      <c r="HU26" s="202"/>
      <c r="HV26" s="210">
        <f t="shared" si="45"/>
        <v>0</v>
      </c>
      <c r="HW26" s="202"/>
      <c r="HX26" s="234">
        <f>+HU26-HW26</f>
        <v>0</v>
      </c>
      <c r="HY26" s="202"/>
      <c r="HZ26" s="202"/>
      <c r="IA26" s="210">
        <f t="shared" si="46"/>
        <v>0</v>
      </c>
      <c r="IB26" s="202"/>
      <c r="IC26" s="234">
        <f>+HZ26-IB26</f>
        <v>0</v>
      </c>
      <c r="ID26" s="202"/>
      <c r="IE26" s="202"/>
      <c r="IF26" s="210">
        <f t="shared" si="47"/>
        <v>0</v>
      </c>
      <c r="IG26" s="202"/>
      <c r="IH26" s="234">
        <f>+IE26-IG26</f>
        <v>0</v>
      </c>
      <c r="II26" s="202"/>
      <c r="IJ26" s="202"/>
      <c r="IK26" s="210">
        <f t="shared" si="48"/>
        <v>0</v>
      </c>
      <c r="IL26" s="202"/>
      <c r="IM26" s="234">
        <f>+IJ26-IL26</f>
        <v>0</v>
      </c>
      <c r="IN26" s="202"/>
      <c r="IO26" s="202"/>
      <c r="IP26" s="210">
        <f t="shared" si="49"/>
        <v>0</v>
      </c>
      <c r="IQ26" s="202"/>
      <c r="IR26" s="234">
        <f>+IO26-IQ26</f>
        <v>0</v>
      </c>
      <c r="IS26" s="202"/>
      <c r="IT26" s="202"/>
      <c r="IU26" s="210">
        <f t="shared" si="50"/>
        <v>0</v>
      </c>
      <c r="IV26" s="202"/>
      <c r="IW26" s="234">
        <f>+IT26-IV26</f>
        <v>0</v>
      </c>
      <c r="IX26" s="202"/>
      <c r="IY26" s="202"/>
      <c r="IZ26" s="210">
        <f t="shared" si="51"/>
        <v>0</v>
      </c>
      <c r="JA26" s="202"/>
      <c r="JB26" s="234">
        <f>+IY26-JA26</f>
        <v>0</v>
      </c>
      <c r="JC26" s="202"/>
      <c r="JD26" s="202"/>
      <c r="JE26" s="210">
        <f t="shared" si="52"/>
        <v>0</v>
      </c>
      <c r="JF26" s="202"/>
      <c r="JG26" s="234">
        <f>+JD26-JF26</f>
        <v>0</v>
      </c>
      <c r="JH26" s="202"/>
      <c r="JI26" s="202"/>
      <c r="JJ26" s="210">
        <f t="shared" si="53"/>
        <v>0</v>
      </c>
      <c r="JK26" s="202"/>
      <c r="JL26" s="234">
        <f>+JI26-JK26</f>
        <v>0</v>
      </c>
      <c r="JM26" s="202"/>
      <c r="JN26" s="202"/>
      <c r="JO26" s="210">
        <f t="shared" si="54"/>
        <v>0</v>
      </c>
      <c r="JP26" s="202"/>
      <c r="JQ26" s="234">
        <f>+JN26-JP26</f>
        <v>0</v>
      </c>
      <c r="JR26" s="202"/>
      <c r="JS26" s="202"/>
      <c r="JT26" s="210">
        <f t="shared" si="55"/>
        <v>0</v>
      </c>
      <c r="JU26" s="202"/>
      <c r="JV26" s="234">
        <f>+JS26-JU26</f>
        <v>0</v>
      </c>
      <c r="JW26" s="202"/>
      <c r="JX26" s="202"/>
      <c r="JY26" s="210">
        <f t="shared" si="56"/>
        <v>0</v>
      </c>
      <c r="JZ26" s="202"/>
      <c r="KA26" s="234">
        <f>+JX26-JZ26</f>
        <v>0</v>
      </c>
      <c r="KB26" s="202"/>
      <c r="KC26" s="202"/>
      <c r="KD26" s="210">
        <f t="shared" si="57"/>
        <v>0</v>
      </c>
      <c r="KE26" s="202"/>
      <c r="KF26" s="234">
        <f>+KC26-KE26</f>
        <v>0</v>
      </c>
      <c r="KG26" s="202"/>
      <c r="KH26" s="202"/>
      <c r="KI26" s="210">
        <f t="shared" si="58"/>
        <v>0</v>
      </c>
      <c r="KJ26" s="202"/>
      <c r="KK26" s="234">
        <f>+KH26-KJ26</f>
        <v>0</v>
      </c>
      <c r="KL26" s="202"/>
      <c r="KM26" s="202"/>
      <c r="KN26" s="210">
        <f t="shared" si="59"/>
        <v>0</v>
      </c>
      <c r="KO26" s="202"/>
      <c r="KP26" s="234">
        <f>+KM26-KO26</f>
        <v>0</v>
      </c>
      <c r="KQ26" s="202"/>
      <c r="KR26" s="202"/>
      <c r="KS26" s="210">
        <f t="shared" si="60"/>
        <v>0</v>
      </c>
      <c r="KT26" s="202"/>
      <c r="KU26" s="234">
        <f>+KR26-KT26</f>
        <v>0</v>
      </c>
      <c r="KV26" s="202"/>
      <c r="KW26" s="202"/>
      <c r="KX26" s="210">
        <f t="shared" si="61"/>
        <v>0</v>
      </c>
      <c r="KY26" s="202"/>
      <c r="KZ26" s="234">
        <f>+KW26-KY26</f>
        <v>0</v>
      </c>
      <c r="LA26" s="210">
        <f>+C26+H26+M26+R26+W26+AB26+AG26+AL26+AQ26+AV26+BA26+BF26+BK26+BP26+BU26+BZ26+CE26+CJ26+CO26+CT26+CY26+DD26+DI26+DN26+DS26+DX26+EC26+EH26+EM26+ER26+EW26+FB26+FG26+FL26+FQ26+FV26+GA26+GF26+GK26+GP26+GU26+GZ26+HE26+HJ26+HO26+HT26+HY26+ID26+II26+IN26+IS26+IX26+JC26+JH26+JM26+JR26+JW26+KB26+KG26+KL26+KQ26+KV26</f>
        <v>0</v>
      </c>
      <c r="LB26" s="210">
        <f>+D26+I26+N26+S26+X26+AC26+AH26+AM26+AR26+AW26+BB26+BG26+BL26+BQ26+BV26+CA26+CF26+CK26+CP26+CU26+CZ26+DE26+DJ26+DO26+DT26+DY26+ED26+EI26+EN26+ES26+EX26+FC26+FH26+FM26+FR26+FW26+GB26+GG26+GL26+GQ26+GV26+HA26+HF26+HK26+HP26+HU26+HZ26+IE26+IJ26+IO26+IT26+IY26+JD26+JI26+JN26+JS26+JX26+KC26+KH26+KM26+KR26+KW26</f>
        <v>0</v>
      </c>
      <c r="LC26" s="210">
        <f t="shared" si="62"/>
        <v>0</v>
      </c>
      <c r="LD26" s="210">
        <f>+F26+K26+P26+U26+Z26+AE26+AJ26+AO26+AT26+AY26+BD26+BI26+BN26+BS26+BX26+CC26+CH26+CM26+CR26+CW26+DB26+DG26+DL26+DQ26+DV26+EA26+EF26+EK26+EP26+EU26+EZ26+FE26+FJ26+FO26+FT26+FY26+GD26+GI26+GN26+GS26+GX26+HC26+HH26+HM26+HR26+HW26+IB26+IG26+IL26+IQ26+IV26+JA26+JF26+JK26+JP26+JU26+JZ26+KE26+KJ26+KO26+KT26+KY26</f>
        <v>0</v>
      </c>
      <c r="LE26" s="210">
        <f>+G26+L26+Q26+V26+AA26+AF26+AK26+AP26+AU26+AZ26+BE26+BJ26+BO26+BT26+BY26+CD26+CI26+CN26+CS26+CX26+DC26+DH26+DM26+DR26+DW26+EB26+EG26+EL26+EQ26+EV26+FA26+FF26+FK26+FP26+FU26+FZ26+GE26+GJ26+GO26+GT26+GY26+HD26+HI26+HN26+HS26+HX26+IC26+IH26+IM26+IR26+IW26+JB26+JG26+JL26+JQ26+JV26+KA26+KF26+KK26+KP26+KU26+KZ26</f>
        <v>0</v>
      </c>
    </row>
    <row r="27" spans="1:317" ht="15" customHeight="1">
      <c r="A27" s="269" t="s">
        <v>136</v>
      </c>
      <c r="B27" s="196" t="s">
        <v>640</v>
      </c>
      <c r="C27" s="202"/>
      <c r="D27" s="202"/>
      <c r="E27" s="210">
        <f t="shared" si="0"/>
        <v>0</v>
      </c>
      <c r="F27" s="202"/>
      <c r="G27" s="234">
        <f>+D27-F27</f>
        <v>0</v>
      </c>
      <c r="H27" s="202"/>
      <c r="I27" s="202"/>
      <c r="J27" s="210">
        <f t="shared" si="1"/>
        <v>0</v>
      </c>
      <c r="K27" s="202"/>
      <c r="L27" s="234">
        <f>+I27-K27</f>
        <v>0</v>
      </c>
      <c r="M27" s="202"/>
      <c r="N27" s="202"/>
      <c r="O27" s="210">
        <f t="shared" si="2"/>
        <v>0</v>
      </c>
      <c r="P27" s="202"/>
      <c r="Q27" s="234">
        <f>+N27-P27</f>
        <v>0</v>
      </c>
      <c r="R27" s="202"/>
      <c r="S27" s="202"/>
      <c r="T27" s="210">
        <f t="shared" si="3"/>
        <v>0</v>
      </c>
      <c r="U27" s="202"/>
      <c r="V27" s="234">
        <f>+S27-U27</f>
        <v>0</v>
      </c>
      <c r="W27" s="202"/>
      <c r="X27" s="202"/>
      <c r="Y27" s="210">
        <f t="shared" si="4"/>
        <v>0</v>
      </c>
      <c r="Z27" s="202"/>
      <c r="AA27" s="234">
        <f>+X27-Z27</f>
        <v>0</v>
      </c>
      <c r="AB27" s="202"/>
      <c r="AC27" s="202"/>
      <c r="AD27" s="210">
        <f t="shared" si="5"/>
        <v>0</v>
      </c>
      <c r="AE27" s="202"/>
      <c r="AF27" s="234">
        <f>+AC27-AE27</f>
        <v>0</v>
      </c>
      <c r="AG27" s="202"/>
      <c r="AH27" s="202"/>
      <c r="AI27" s="210">
        <f t="shared" si="6"/>
        <v>0</v>
      </c>
      <c r="AJ27" s="202"/>
      <c r="AK27" s="234">
        <f>+AH27-AJ27</f>
        <v>0</v>
      </c>
      <c r="AL27" s="202"/>
      <c r="AM27" s="202"/>
      <c r="AN27" s="210">
        <f t="shared" si="7"/>
        <v>0</v>
      </c>
      <c r="AO27" s="202"/>
      <c r="AP27" s="234">
        <f>+AM27-AO27</f>
        <v>0</v>
      </c>
      <c r="AQ27" s="202"/>
      <c r="AR27" s="202"/>
      <c r="AS27" s="210">
        <f t="shared" si="8"/>
        <v>0</v>
      </c>
      <c r="AT27" s="202"/>
      <c r="AU27" s="234">
        <f>+AR27-AT27</f>
        <v>0</v>
      </c>
      <c r="AV27" s="202"/>
      <c r="AW27" s="202"/>
      <c r="AX27" s="210">
        <f t="shared" si="9"/>
        <v>0</v>
      </c>
      <c r="AY27" s="202"/>
      <c r="AZ27" s="234">
        <f>+AW27-AY27</f>
        <v>0</v>
      </c>
      <c r="BA27" s="202"/>
      <c r="BB27" s="202"/>
      <c r="BC27" s="210">
        <f t="shared" si="10"/>
        <v>0</v>
      </c>
      <c r="BD27" s="202"/>
      <c r="BE27" s="234">
        <f>+BB27-BD27</f>
        <v>0</v>
      </c>
      <c r="BF27" s="202"/>
      <c r="BG27" s="202"/>
      <c r="BH27" s="210">
        <f t="shared" si="11"/>
        <v>0</v>
      </c>
      <c r="BI27" s="202"/>
      <c r="BJ27" s="234">
        <f>+BG27-BI27</f>
        <v>0</v>
      </c>
      <c r="BK27" s="202"/>
      <c r="BL27" s="202"/>
      <c r="BM27" s="210">
        <f t="shared" si="12"/>
        <v>0</v>
      </c>
      <c r="BN27" s="202"/>
      <c r="BO27" s="234">
        <f>+BL27-BN27</f>
        <v>0</v>
      </c>
      <c r="BP27" s="202"/>
      <c r="BQ27" s="202"/>
      <c r="BR27" s="210">
        <f t="shared" si="13"/>
        <v>0</v>
      </c>
      <c r="BS27" s="202"/>
      <c r="BT27" s="234">
        <f>+BQ27-BS27</f>
        <v>0</v>
      </c>
      <c r="BU27" s="202"/>
      <c r="BV27" s="202"/>
      <c r="BW27" s="210">
        <f t="shared" si="14"/>
        <v>0</v>
      </c>
      <c r="BX27" s="202"/>
      <c r="BY27" s="234">
        <f>+BV27-BX27</f>
        <v>0</v>
      </c>
      <c r="BZ27" s="202"/>
      <c r="CA27" s="202"/>
      <c r="CB27" s="210">
        <f t="shared" si="15"/>
        <v>0</v>
      </c>
      <c r="CC27" s="202"/>
      <c r="CD27" s="234">
        <f>+CA27-CC27</f>
        <v>0</v>
      </c>
      <c r="CE27" s="202"/>
      <c r="CF27" s="202"/>
      <c r="CG27" s="210">
        <f t="shared" si="16"/>
        <v>0</v>
      </c>
      <c r="CH27" s="202"/>
      <c r="CI27" s="234">
        <f>+CF27-CH27</f>
        <v>0</v>
      </c>
      <c r="CJ27" s="202"/>
      <c r="CK27" s="202"/>
      <c r="CL27" s="210">
        <f t="shared" si="17"/>
        <v>0</v>
      </c>
      <c r="CM27" s="202"/>
      <c r="CN27" s="234">
        <f>+CK27-CM27</f>
        <v>0</v>
      </c>
      <c r="CO27" s="202"/>
      <c r="CP27" s="202"/>
      <c r="CQ27" s="210">
        <f t="shared" si="18"/>
        <v>0</v>
      </c>
      <c r="CR27" s="202"/>
      <c r="CS27" s="234">
        <f>+CP27-CR27</f>
        <v>0</v>
      </c>
      <c r="CT27" s="202"/>
      <c r="CU27" s="202"/>
      <c r="CV27" s="210">
        <f t="shared" si="19"/>
        <v>0</v>
      </c>
      <c r="CW27" s="202"/>
      <c r="CX27" s="234">
        <f>+CU27-CW27</f>
        <v>0</v>
      </c>
      <c r="CY27" s="202"/>
      <c r="CZ27" s="202"/>
      <c r="DA27" s="210">
        <f t="shared" si="20"/>
        <v>0</v>
      </c>
      <c r="DB27" s="202"/>
      <c r="DC27" s="234">
        <f>+CZ27-DB27</f>
        <v>0</v>
      </c>
      <c r="DD27" s="202"/>
      <c r="DE27" s="202"/>
      <c r="DF27" s="210">
        <f t="shared" si="21"/>
        <v>0</v>
      </c>
      <c r="DG27" s="202"/>
      <c r="DH27" s="234">
        <f>+DE27-DG27</f>
        <v>0</v>
      </c>
      <c r="DI27" s="202"/>
      <c r="DJ27" s="202"/>
      <c r="DK27" s="210">
        <f t="shared" si="22"/>
        <v>0</v>
      </c>
      <c r="DL27" s="202"/>
      <c r="DM27" s="234">
        <f>+DJ27-DL27</f>
        <v>0</v>
      </c>
      <c r="DN27" s="202"/>
      <c r="DO27" s="202"/>
      <c r="DP27" s="210">
        <f t="shared" si="23"/>
        <v>0</v>
      </c>
      <c r="DQ27" s="202"/>
      <c r="DR27" s="234">
        <f>+DO27-DQ27</f>
        <v>0</v>
      </c>
      <c r="DS27" s="202"/>
      <c r="DT27" s="202"/>
      <c r="DU27" s="210">
        <f t="shared" si="24"/>
        <v>0</v>
      </c>
      <c r="DV27" s="202"/>
      <c r="DW27" s="234">
        <f>+DT27-DV27</f>
        <v>0</v>
      </c>
      <c r="DX27" s="202"/>
      <c r="DY27" s="202"/>
      <c r="DZ27" s="210">
        <f t="shared" si="25"/>
        <v>0</v>
      </c>
      <c r="EA27" s="202"/>
      <c r="EB27" s="234">
        <f>+DY27-EA27</f>
        <v>0</v>
      </c>
      <c r="EC27" s="202"/>
      <c r="ED27" s="202"/>
      <c r="EE27" s="210">
        <f t="shared" si="26"/>
        <v>0</v>
      </c>
      <c r="EF27" s="202"/>
      <c r="EG27" s="234">
        <f>+ED27-EF27</f>
        <v>0</v>
      </c>
      <c r="EH27" s="202"/>
      <c r="EI27" s="202"/>
      <c r="EJ27" s="210">
        <f t="shared" si="27"/>
        <v>0</v>
      </c>
      <c r="EK27" s="202"/>
      <c r="EL27" s="234">
        <f>+EI27-EK27</f>
        <v>0</v>
      </c>
      <c r="EM27" s="202"/>
      <c r="EN27" s="202"/>
      <c r="EO27" s="210">
        <f t="shared" si="28"/>
        <v>0</v>
      </c>
      <c r="EP27" s="202"/>
      <c r="EQ27" s="234">
        <f>+EN27-EP27</f>
        <v>0</v>
      </c>
      <c r="ER27" s="202"/>
      <c r="ES27" s="202"/>
      <c r="ET27" s="210">
        <f t="shared" si="29"/>
        <v>0</v>
      </c>
      <c r="EU27" s="202"/>
      <c r="EV27" s="234">
        <f>+ES27-EU27</f>
        <v>0</v>
      </c>
      <c r="EW27" s="202"/>
      <c r="EX27" s="202"/>
      <c r="EY27" s="210">
        <f t="shared" si="30"/>
        <v>0</v>
      </c>
      <c r="EZ27" s="202"/>
      <c r="FA27" s="234">
        <f>+EX27-EZ27</f>
        <v>0</v>
      </c>
      <c r="FB27" s="202"/>
      <c r="FC27" s="202"/>
      <c r="FD27" s="210">
        <f t="shared" si="31"/>
        <v>0</v>
      </c>
      <c r="FE27" s="202"/>
      <c r="FF27" s="234">
        <f>+FC27-FE27</f>
        <v>0</v>
      </c>
      <c r="FG27" s="202"/>
      <c r="FH27" s="202"/>
      <c r="FI27" s="210">
        <f t="shared" si="32"/>
        <v>0</v>
      </c>
      <c r="FJ27" s="202"/>
      <c r="FK27" s="234">
        <f>+FH27-FJ27</f>
        <v>0</v>
      </c>
      <c r="FL27" s="202"/>
      <c r="FM27" s="202"/>
      <c r="FN27" s="210">
        <f t="shared" si="33"/>
        <v>0</v>
      </c>
      <c r="FO27" s="202"/>
      <c r="FP27" s="234">
        <f>+FM27-FO27</f>
        <v>0</v>
      </c>
      <c r="FQ27" s="202"/>
      <c r="FR27" s="202"/>
      <c r="FS27" s="210">
        <f t="shared" si="34"/>
        <v>0</v>
      </c>
      <c r="FT27" s="202"/>
      <c r="FU27" s="234">
        <f>+FR27-FT27</f>
        <v>0</v>
      </c>
      <c r="FV27" s="202"/>
      <c r="FW27" s="202"/>
      <c r="FX27" s="210">
        <f t="shared" si="35"/>
        <v>0</v>
      </c>
      <c r="FY27" s="202"/>
      <c r="FZ27" s="234">
        <f>+FW27-FY27</f>
        <v>0</v>
      </c>
      <c r="GA27" s="202"/>
      <c r="GB27" s="202"/>
      <c r="GC27" s="210">
        <f t="shared" si="36"/>
        <v>0</v>
      </c>
      <c r="GD27" s="202"/>
      <c r="GE27" s="234">
        <f>+GB27-GD27</f>
        <v>0</v>
      </c>
      <c r="GF27" s="202"/>
      <c r="GG27" s="202"/>
      <c r="GH27" s="210">
        <f t="shared" si="37"/>
        <v>0</v>
      </c>
      <c r="GI27" s="202"/>
      <c r="GJ27" s="234">
        <f>+GG27-GI27</f>
        <v>0</v>
      </c>
      <c r="GK27" s="202"/>
      <c r="GL27" s="202"/>
      <c r="GM27" s="210">
        <f t="shared" si="38"/>
        <v>0</v>
      </c>
      <c r="GN27" s="202"/>
      <c r="GO27" s="234">
        <f>+GL27-GN27</f>
        <v>0</v>
      </c>
      <c r="GP27" s="202"/>
      <c r="GQ27" s="202"/>
      <c r="GR27" s="210">
        <f t="shared" si="39"/>
        <v>0</v>
      </c>
      <c r="GS27" s="202"/>
      <c r="GT27" s="234">
        <f>+GQ27-GS27</f>
        <v>0</v>
      </c>
      <c r="GU27" s="202"/>
      <c r="GV27" s="202"/>
      <c r="GW27" s="210">
        <f t="shared" si="40"/>
        <v>0</v>
      </c>
      <c r="GX27" s="202"/>
      <c r="GY27" s="234">
        <f>+GV27-GX27</f>
        <v>0</v>
      </c>
      <c r="GZ27" s="202"/>
      <c r="HA27" s="202"/>
      <c r="HB27" s="210">
        <f t="shared" si="41"/>
        <v>0</v>
      </c>
      <c r="HC27" s="202"/>
      <c r="HD27" s="234">
        <f>+HA27-HC27</f>
        <v>0</v>
      </c>
      <c r="HE27" s="202"/>
      <c r="HF27" s="202"/>
      <c r="HG27" s="210">
        <f t="shared" si="42"/>
        <v>0</v>
      </c>
      <c r="HH27" s="202"/>
      <c r="HI27" s="234">
        <f>+HF27-HH27</f>
        <v>0</v>
      </c>
      <c r="HJ27" s="202"/>
      <c r="HK27" s="202"/>
      <c r="HL27" s="210">
        <f t="shared" si="43"/>
        <v>0</v>
      </c>
      <c r="HM27" s="202"/>
      <c r="HN27" s="234">
        <f>+HK27-HM27</f>
        <v>0</v>
      </c>
      <c r="HO27" s="202"/>
      <c r="HP27" s="202"/>
      <c r="HQ27" s="210">
        <f t="shared" si="44"/>
        <v>0</v>
      </c>
      <c r="HR27" s="202"/>
      <c r="HS27" s="234">
        <f>+HP27-HR27</f>
        <v>0</v>
      </c>
      <c r="HT27" s="202"/>
      <c r="HU27" s="202"/>
      <c r="HV27" s="210">
        <f t="shared" si="45"/>
        <v>0</v>
      </c>
      <c r="HW27" s="202"/>
      <c r="HX27" s="234">
        <f>+HU27-HW27</f>
        <v>0</v>
      </c>
      <c r="HY27" s="202"/>
      <c r="HZ27" s="202"/>
      <c r="IA27" s="210">
        <f t="shared" si="46"/>
        <v>0</v>
      </c>
      <c r="IB27" s="202"/>
      <c r="IC27" s="234">
        <f>+HZ27-IB27</f>
        <v>0</v>
      </c>
      <c r="ID27" s="202"/>
      <c r="IE27" s="202"/>
      <c r="IF27" s="210">
        <f t="shared" si="47"/>
        <v>0</v>
      </c>
      <c r="IG27" s="202"/>
      <c r="IH27" s="234">
        <f>+IE27-IG27</f>
        <v>0</v>
      </c>
      <c r="II27" s="202"/>
      <c r="IJ27" s="202"/>
      <c r="IK27" s="210">
        <f t="shared" si="48"/>
        <v>0</v>
      </c>
      <c r="IL27" s="202"/>
      <c r="IM27" s="234">
        <f>+IJ27-IL27</f>
        <v>0</v>
      </c>
      <c r="IN27" s="202"/>
      <c r="IO27" s="202"/>
      <c r="IP27" s="210">
        <f t="shared" si="49"/>
        <v>0</v>
      </c>
      <c r="IQ27" s="202"/>
      <c r="IR27" s="234">
        <f>+IO27-IQ27</f>
        <v>0</v>
      </c>
      <c r="IS27" s="202"/>
      <c r="IT27" s="202"/>
      <c r="IU27" s="210">
        <f t="shared" si="50"/>
        <v>0</v>
      </c>
      <c r="IV27" s="202"/>
      <c r="IW27" s="234">
        <f>+IT27-IV27</f>
        <v>0</v>
      </c>
      <c r="IX27" s="202"/>
      <c r="IY27" s="202"/>
      <c r="IZ27" s="210">
        <f t="shared" si="51"/>
        <v>0</v>
      </c>
      <c r="JA27" s="202"/>
      <c r="JB27" s="234">
        <f>+IY27-JA27</f>
        <v>0</v>
      </c>
      <c r="JC27" s="202"/>
      <c r="JD27" s="202"/>
      <c r="JE27" s="210">
        <f t="shared" si="52"/>
        <v>0</v>
      </c>
      <c r="JF27" s="202"/>
      <c r="JG27" s="234">
        <f>+JD27-JF27</f>
        <v>0</v>
      </c>
      <c r="JH27" s="202"/>
      <c r="JI27" s="202"/>
      <c r="JJ27" s="210">
        <f t="shared" si="53"/>
        <v>0</v>
      </c>
      <c r="JK27" s="202"/>
      <c r="JL27" s="234">
        <f>+JI27-JK27</f>
        <v>0</v>
      </c>
      <c r="JM27" s="202"/>
      <c r="JN27" s="202"/>
      <c r="JO27" s="210">
        <f t="shared" si="54"/>
        <v>0</v>
      </c>
      <c r="JP27" s="202"/>
      <c r="JQ27" s="234">
        <f>+JN27-JP27</f>
        <v>0</v>
      </c>
      <c r="JR27" s="202"/>
      <c r="JS27" s="202"/>
      <c r="JT27" s="210">
        <f t="shared" si="55"/>
        <v>0</v>
      </c>
      <c r="JU27" s="202"/>
      <c r="JV27" s="234">
        <f>+JS27-JU27</f>
        <v>0</v>
      </c>
      <c r="JW27" s="202"/>
      <c r="JX27" s="202"/>
      <c r="JY27" s="210">
        <f t="shared" si="56"/>
        <v>0</v>
      </c>
      <c r="JZ27" s="202"/>
      <c r="KA27" s="234">
        <f>+JX27-JZ27</f>
        <v>0</v>
      </c>
      <c r="KB27" s="202"/>
      <c r="KC27" s="202"/>
      <c r="KD27" s="210">
        <f t="shared" si="57"/>
        <v>0</v>
      </c>
      <c r="KE27" s="202"/>
      <c r="KF27" s="234">
        <f>+KC27-KE27</f>
        <v>0</v>
      </c>
      <c r="KG27" s="202"/>
      <c r="KH27" s="202"/>
      <c r="KI27" s="210">
        <f t="shared" si="58"/>
        <v>0</v>
      </c>
      <c r="KJ27" s="202"/>
      <c r="KK27" s="234">
        <f>+KH27-KJ27</f>
        <v>0</v>
      </c>
      <c r="KL27" s="202"/>
      <c r="KM27" s="202"/>
      <c r="KN27" s="210">
        <f t="shared" si="59"/>
        <v>0</v>
      </c>
      <c r="KO27" s="202"/>
      <c r="KP27" s="234">
        <f>+KM27-KO27</f>
        <v>0</v>
      </c>
      <c r="KQ27" s="202"/>
      <c r="KR27" s="202"/>
      <c r="KS27" s="210">
        <f t="shared" si="60"/>
        <v>0</v>
      </c>
      <c r="KT27" s="202"/>
      <c r="KU27" s="234">
        <f>+KR27-KT27</f>
        <v>0</v>
      </c>
      <c r="KV27" s="202"/>
      <c r="KW27" s="202"/>
      <c r="KX27" s="210">
        <f t="shared" si="61"/>
        <v>0</v>
      </c>
      <c r="KY27" s="202"/>
      <c r="KZ27" s="234">
        <f>+KW27-KY27</f>
        <v>0</v>
      </c>
      <c r="LA27" s="210">
        <f>+C27+H27+M27+R27+W27+AB27+AG27+AL27+AQ27+AV27+BA27+BF27+BK27+BP27+BU27+BZ27+CE27+CJ27+CO27+CT27+CY27+DD27+DI27+DN27+DS27+DX27+EC27+EH27+EM27+ER27+EW27+FB27+FG27+FL27+FQ27+FV27+GA27+GF27+GK27+GP27+GU27+GZ27+HE27+HJ27+HO27+HT27+HY27+ID27+II27+IN27+IS27+IX27+JC27+JH27+JM27+JR27+JW27+KB27+KG27+KL27+KQ27+KV27</f>
        <v>0</v>
      </c>
      <c r="LB27" s="210">
        <f>+D27+I27+N27+S27+X27+AC27+AH27+AM27+AR27+AW27+BB27+BG27+BL27+BQ27+BV27+CA27+CF27+CK27+CP27+CU27+CZ27+DE27+DJ27+DO27+DT27+DY27+ED27+EI27+EN27+ES27+EX27+FC27+FH27+FM27+FR27+FW27+GB27+GG27+GL27+GQ27+GV27+HA27+HF27+HK27+HP27+HU27+HZ27+IE27+IJ27+IO27+IT27+IY27+JD27+JI27+JN27+JS27+JX27+KC27+KH27+KM27+KR27+KW27</f>
        <v>0</v>
      </c>
      <c r="LC27" s="210">
        <f t="shared" si="62"/>
        <v>0</v>
      </c>
      <c r="LD27" s="210">
        <f>+F27+K27+P27+U27+Z27+AE27+AJ27+AO27+AT27+AY27+BD27+BI27+BN27+BS27+BX27+CC27+CH27+CM27+CR27+CW27+DB27+DG27+DL27+DQ27+DV27+EA27+EF27+EK27+EP27+EU27+EZ27+FE27+FJ27+FO27+FT27+FY27+GD27+GI27+GN27+GS27+GX27+HC27+HH27+HM27+HR27+HW27+IB27+IG27+IL27+IQ27+IV27+JA27+JF27+JK27+JP27+JU27+JZ27+KE27+KJ27+KO27+KT27+KY27</f>
        <v>0</v>
      </c>
      <c r="LE27" s="210">
        <f>+G27+L27+Q27+V27+AA27+AF27+AK27+AP27+AU27+AZ27+BE27+BJ27+BO27+BT27+BY27+CD27+CI27+CN27+CS27+CX27+DC27+DH27+DM27+DR27+DW27+EB27+EG27+EL27+EQ27+EV27+FA27+FF27+FK27+FP27+FU27+FZ27+GE27+GJ27+GO27+GT27+GY27+HD27+HI27+HN27+HS27+HX27+IC27+IH27+IM27+IR27+IW27+JB27+JG27+JL27+JQ27+JV27+KA27+KF27+KK27+KP27+KU27+KZ27</f>
        <v>0</v>
      </c>
    </row>
    <row r="28" spans="1:317" customFormat="1" ht="15" customHeight="1">
      <c r="A28" s="285">
        <v>470000</v>
      </c>
      <c r="B28" s="8" t="s">
        <v>766</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c r="IQ28" s="210"/>
      <c r="IR28" s="210"/>
      <c r="IS28" s="210"/>
      <c r="IT28" s="210"/>
      <c r="IU28" s="210"/>
      <c r="IV28" s="210"/>
      <c r="IW28" s="210"/>
      <c r="IX28" s="210"/>
      <c r="IY28" s="210"/>
      <c r="IZ28" s="210"/>
      <c r="JA28" s="210"/>
      <c r="JB28" s="210"/>
      <c r="JC28" s="210"/>
      <c r="JD28" s="210"/>
      <c r="JE28" s="210"/>
      <c r="JF28" s="210"/>
      <c r="JG28" s="210"/>
      <c r="JH28" s="210"/>
      <c r="JI28" s="210"/>
      <c r="JJ28" s="210"/>
      <c r="JK28" s="210"/>
      <c r="JL28" s="210"/>
      <c r="JM28" s="210"/>
      <c r="JN28" s="210"/>
      <c r="JO28" s="210"/>
      <c r="JP28" s="210"/>
      <c r="JQ28" s="210"/>
      <c r="JR28" s="210"/>
      <c r="JS28" s="210"/>
      <c r="JT28" s="210"/>
      <c r="JU28" s="210"/>
      <c r="JV28" s="210"/>
      <c r="JW28" s="210"/>
      <c r="JX28" s="210"/>
      <c r="JY28" s="210"/>
      <c r="JZ28" s="210"/>
      <c r="KA28" s="210"/>
      <c r="KB28" s="210"/>
      <c r="KC28" s="210"/>
      <c r="KD28" s="210"/>
      <c r="KE28" s="210"/>
      <c r="KF28" s="210"/>
      <c r="KG28" s="210"/>
      <c r="KH28" s="210"/>
      <c r="KI28" s="210"/>
      <c r="KJ28" s="210"/>
      <c r="KK28" s="210"/>
      <c r="KL28" s="210"/>
      <c r="KM28" s="210"/>
      <c r="KN28" s="210"/>
      <c r="KO28" s="210"/>
      <c r="KP28" s="210"/>
      <c r="KQ28" s="210"/>
      <c r="KR28" s="210"/>
      <c r="KS28" s="210"/>
      <c r="KT28" s="210"/>
      <c r="KU28" s="210"/>
      <c r="KV28" s="210"/>
      <c r="KW28" s="210"/>
      <c r="KX28" s="210"/>
      <c r="KY28" s="210"/>
      <c r="KZ28" s="210"/>
      <c r="LA28" s="210"/>
      <c r="LB28" s="210"/>
      <c r="LC28" s="210"/>
      <c r="LD28" s="210"/>
      <c r="LE28" s="210"/>
    </row>
    <row r="29" spans="1:317" ht="15" customHeight="1">
      <c r="A29" s="269">
        <v>100</v>
      </c>
      <c r="B29" s="196" t="s">
        <v>639</v>
      </c>
      <c r="C29" s="202"/>
      <c r="D29" s="202"/>
      <c r="E29" s="210">
        <f t="shared" si="0"/>
        <v>0</v>
      </c>
      <c r="F29" s="202"/>
      <c r="G29" s="234">
        <f>+D29-F29</f>
        <v>0</v>
      </c>
      <c r="H29" s="202"/>
      <c r="I29" s="202"/>
      <c r="J29" s="210">
        <f t="shared" si="1"/>
        <v>0</v>
      </c>
      <c r="K29" s="202"/>
      <c r="L29" s="234">
        <f>+I29-K29</f>
        <v>0</v>
      </c>
      <c r="M29" s="202"/>
      <c r="N29" s="202"/>
      <c r="O29" s="210">
        <f t="shared" si="2"/>
        <v>0</v>
      </c>
      <c r="P29" s="202"/>
      <c r="Q29" s="234">
        <f>+N29-P29</f>
        <v>0</v>
      </c>
      <c r="R29" s="202"/>
      <c r="S29" s="202"/>
      <c r="T29" s="210">
        <f t="shared" si="3"/>
        <v>0</v>
      </c>
      <c r="U29" s="202"/>
      <c r="V29" s="234">
        <f>+S29-U29</f>
        <v>0</v>
      </c>
      <c r="W29" s="202"/>
      <c r="X29" s="202"/>
      <c r="Y29" s="210">
        <f t="shared" si="4"/>
        <v>0</v>
      </c>
      <c r="Z29" s="202"/>
      <c r="AA29" s="234">
        <f>+X29-Z29</f>
        <v>0</v>
      </c>
      <c r="AB29" s="202"/>
      <c r="AC29" s="202"/>
      <c r="AD29" s="210">
        <f t="shared" si="5"/>
        <v>0</v>
      </c>
      <c r="AE29" s="202"/>
      <c r="AF29" s="234">
        <f>+AC29-AE29</f>
        <v>0</v>
      </c>
      <c r="AG29" s="202"/>
      <c r="AH29" s="202"/>
      <c r="AI29" s="210">
        <f t="shared" si="6"/>
        <v>0</v>
      </c>
      <c r="AJ29" s="202"/>
      <c r="AK29" s="234">
        <f>+AH29-AJ29</f>
        <v>0</v>
      </c>
      <c r="AL29" s="202"/>
      <c r="AM29" s="202"/>
      <c r="AN29" s="210">
        <f t="shared" si="7"/>
        <v>0</v>
      </c>
      <c r="AO29" s="202"/>
      <c r="AP29" s="234">
        <f>+AM29-AO29</f>
        <v>0</v>
      </c>
      <c r="AQ29" s="202"/>
      <c r="AR29" s="202"/>
      <c r="AS29" s="210">
        <f t="shared" si="8"/>
        <v>0</v>
      </c>
      <c r="AT29" s="202"/>
      <c r="AU29" s="234">
        <f>+AR29-AT29</f>
        <v>0</v>
      </c>
      <c r="AV29" s="202"/>
      <c r="AW29" s="202"/>
      <c r="AX29" s="210">
        <f t="shared" si="9"/>
        <v>0</v>
      </c>
      <c r="AY29" s="202"/>
      <c r="AZ29" s="234">
        <f>+AW29-AY29</f>
        <v>0</v>
      </c>
      <c r="BA29" s="202"/>
      <c r="BB29" s="202"/>
      <c r="BC29" s="210">
        <f t="shared" si="10"/>
        <v>0</v>
      </c>
      <c r="BD29" s="202"/>
      <c r="BE29" s="234">
        <f>+BB29-BD29</f>
        <v>0</v>
      </c>
      <c r="BF29" s="202"/>
      <c r="BG29" s="202"/>
      <c r="BH29" s="210">
        <f t="shared" si="11"/>
        <v>0</v>
      </c>
      <c r="BI29" s="202"/>
      <c r="BJ29" s="234">
        <f>+BG29-BI29</f>
        <v>0</v>
      </c>
      <c r="BK29" s="202"/>
      <c r="BL29" s="202"/>
      <c r="BM29" s="210">
        <f t="shared" si="12"/>
        <v>0</v>
      </c>
      <c r="BN29" s="202"/>
      <c r="BO29" s="234">
        <f>+BL29-BN29</f>
        <v>0</v>
      </c>
      <c r="BP29" s="202"/>
      <c r="BQ29" s="202"/>
      <c r="BR29" s="210">
        <f t="shared" si="13"/>
        <v>0</v>
      </c>
      <c r="BS29" s="202"/>
      <c r="BT29" s="234">
        <f>+BQ29-BS29</f>
        <v>0</v>
      </c>
      <c r="BU29" s="202"/>
      <c r="BV29" s="202"/>
      <c r="BW29" s="210">
        <f t="shared" si="14"/>
        <v>0</v>
      </c>
      <c r="BX29" s="202"/>
      <c r="BY29" s="234">
        <f>+BV29-BX29</f>
        <v>0</v>
      </c>
      <c r="BZ29" s="202"/>
      <c r="CA29" s="202"/>
      <c r="CB29" s="210">
        <f t="shared" si="15"/>
        <v>0</v>
      </c>
      <c r="CC29" s="202"/>
      <c r="CD29" s="234">
        <f>+CA29-CC29</f>
        <v>0</v>
      </c>
      <c r="CE29" s="202"/>
      <c r="CF29" s="202"/>
      <c r="CG29" s="210">
        <f t="shared" si="16"/>
        <v>0</v>
      </c>
      <c r="CH29" s="202"/>
      <c r="CI29" s="234">
        <f>+CF29-CH29</f>
        <v>0</v>
      </c>
      <c r="CJ29" s="202"/>
      <c r="CK29" s="202"/>
      <c r="CL29" s="210">
        <f t="shared" si="17"/>
        <v>0</v>
      </c>
      <c r="CM29" s="202"/>
      <c r="CN29" s="234">
        <f>+CK29-CM29</f>
        <v>0</v>
      </c>
      <c r="CO29" s="202"/>
      <c r="CP29" s="202"/>
      <c r="CQ29" s="210">
        <f t="shared" si="18"/>
        <v>0</v>
      </c>
      <c r="CR29" s="202"/>
      <c r="CS29" s="234">
        <f>+CP29-CR29</f>
        <v>0</v>
      </c>
      <c r="CT29" s="202"/>
      <c r="CU29" s="202"/>
      <c r="CV29" s="210">
        <f t="shared" si="19"/>
        <v>0</v>
      </c>
      <c r="CW29" s="202"/>
      <c r="CX29" s="234">
        <f>+CU29-CW29</f>
        <v>0</v>
      </c>
      <c r="CY29" s="202"/>
      <c r="CZ29" s="202"/>
      <c r="DA29" s="210">
        <f t="shared" si="20"/>
        <v>0</v>
      </c>
      <c r="DB29" s="202"/>
      <c r="DC29" s="234">
        <f>+CZ29-DB29</f>
        <v>0</v>
      </c>
      <c r="DD29" s="202"/>
      <c r="DE29" s="202"/>
      <c r="DF29" s="210">
        <f t="shared" si="21"/>
        <v>0</v>
      </c>
      <c r="DG29" s="202"/>
      <c r="DH29" s="234">
        <f>+DE29-DG29</f>
        <v>0</v>
      </c>
      <c r="DI29" s="202"/>
      <c r="DJ29" s="202"/>
      <c r="DK29" s="210">
        <f t="shared" si="22"/>
        <v>0</v>
      </c>
      <c r="DL29" s="202"/>
      <c r="DM29" s="234">
        <f>+DJ29-DL29</f>
        <v>0</v>
      </c>
      <c r="DN29" s="202"/>
      <c r="DO29" s="202"/>
      <c r="DP29" s="210">
        <f t="shared" si="23"/>
        <v>0</v>
      </c>
      <c r="DQ29" s="202"/>
      <c r="DR29" s="234">
        <f>+DO29-DQ29</f>
        <v>0</v>
      </c>
      <c r="DS29" s="202"/>
      <c r="DT29" s="202"/>
      <c r="DU29" s="210">
        <f t="shared" si="24"/>
        <v>0</v>
      </c>
      <c r="DV29" s="202"/>
      <c r="DW29" s="234">
        <f>+DT29-DV29</f>
        <v>0</v>
      </c>
      <c r="DX29" s="202"/>
      <c r="DY29" s="202"/>
      <c r="DZ29" s="210">
        <f t="shared" si="25"/>
        <v>0</v>
      </c>
      <c r="EA29" s="202"/>
      <c r="EB29" s="234">
        <f>+DY29-EA29</f>
        <v>0</v>
      </c>
      <c r="EC29" s="202"/>
      <c r="ED29" s="202"/>
      <c r="EE29" s="210">
        <f t="shared" si="26"/>
        <v>0</v>
      </c>
      <c r="EF29" s="202"/>
      <c r="EG29" s="234">
        <f>+ED29-EF29</f>
        <v>0</v>
      </c>
      <c r="EH29" s="202"/>
      <c r="EI29" s="202"/>
      <c r="EJ29" s="210">
        <f t="shared" si="27"/>
        <v>0</v>
      </c>
      <c r="EK29" s="202"/>
      <c r="EL29" s="234">
        <f>+EI29-EK29</f>
        <v>0</v>
      </c>
      <c r="EM29" s="202"/>
      <c r="EN29" s="202"/>
      <c r="EO29" s="210">
        <f t="shared" si="28"/>
        <v>0</v>
      </c>
      <c r="EP29" s="202"/>
      <c r="EQ29" s="234">
        <f>+EN29-EP29</f>
        <v>0</v>
      </c>
      <c r="ER29" s="202"/>
      <c r="ES29" s="202"/>
      <c r="ET29" s="210">
        <f t="shared" si="29"/>
        <v>0</v>
      </c>
      <c r="EU29" s="202"/>
      <c r="EV29" s="234">
        <f>+ES29-EU29</f>
        <v>0</v>
      </c>
      <c r="EW29" s="202"/>
      <c r="EX29" s="202"/>
      <c r="EY29" s="210">
        <f t="shared" si="30"/>
        <v>0</v>
      </c>
      <c r="EZ29" s="202"/>
      <c r="FA29" s="234">
        <f>+EX29-EZ29</f>
        <v>0</v>
      </c>
      <c r="FB29" s="202"/>
      <c r="FC29" s="202"/>
      <c r="FD29" s="210">
        <f t="shared" si="31"/>
        <v>0</v>
      </c>
      <c r="FE29" s="202"/>
      <c r="FF29" s="234">
        <f>+FC29-FE29</f>
        <v>0</v>
      </c>
      <c r="FG29" s="202"/>
      <c r="FH29" s="202"/>
      <c r="FI29" s="210">
        <f t="shared" si="32"/>
        <v>0</v>
      </c>
      <c r="FJ29" s="202"/>
      <c r="FK29" s="234">
        <f>+FH29-FJ29</f>
        <v>0</v>
      </c>
      <c r="FL29" s="202"/>
      <c r="FM29" s="202"/>
      <c r="FN29" s="210">
        <f t="shared" si="33"/>
        <v>0</v>
      </c>
      <c r="FO29" s="202"/>
      <c r="FP29" s="234">
        <f>+FM29-FO29</f>
        <v>0</v>
      </c>
      <c r="FQ29" s="202"/>
      <c r="FR29" s="202"/>
      <c r="FS29" s="210">
        <f t="shared" si="34"/>
        <v>0</v>
      </c>
      <c r="FT29" s="202"/>
      <c r="FU29" s="234">
        <f>+FR29-FT29</f>
        <v>0</v>
      </c>
      <c r="FV29" s="202"/>
      <c r="FW29" s="202"/>
      <c r="FX29" s="210">
        <f t="shared" si="35"/>
        <v>0</v>
      </c>
      <c r="FY29" s="202"/>
      <c r="FZ29" s="234">
        <f>+FW29-FY29</f>
        <v>0</v>
      </c>
      <c r="GA29" s="202"/>
      <c r="GB29" s="202"/>
      <c r="GC29" s="210">
        <f t="shared" si="36"/>
        <v>0</v>
      </c>
      <c r="GD29" s="202"/>
      <c r="GE29" s="234">
        <f>+GB29-GD29</f>
        <v>0</v>
      </c>
      <c r="GF29" s="202"/>
      <c r="GG29" s="202"/>
      <c r="GH29" s="210">
        <f t="shared" si="37"/>
        <v>0</v>
      </c>
      <c r="GI29" s="202"/>
      <c r="GJ29" s="234">
        <f>+GG29-GI29</f>
        <v>0</v>
      </c>
      <c r="GK29" s="202"/>
      <c r="GL29" s="202"/>
      <c r="GM29" s="210">
        <f t="shared" si="38"/>
        <v>0</v>
      </c>
      <c r="GN29" s="202"/>
      <c r="GO29" s="234">
        <f>+GL29-GN29</f>
        <v>0</v>
      </c>
      <c r="GP29" s="202"/>
      <c r="GQ29" s="202"/>
      <c r="GR29" s="210">
        <f t="shared" si="39"/>
        <v>0</v>
      </c>
      <c r="GS29" s="202"/>
      <c r="GT29" s="234">
        <f>+GQ29-GS29</f>
        <v>0</v>
      </c>
      <c r="GU29" s="202"/>
      <c r="GV29" s="202"/>
      <c r="GW29" s="210">
        <f t="shared" si="40"/>
        <v>0</v>
      </c>
      <c r="GX29" s="202"/>
      <c r="GY29" s="234">
        <f>+GV29-GX29</f>
        <v>0</v>
      </c>
      <c r="GZ29" s="202"/>
      <c r="HA29" s="202"/>
      <c r="HB29" s="210">
        <f t="shared" si="41"/>
        <v>0</v>
      </c>
      <c r="HC29" s="202"/>
      <c r="HD29" s="234">
        <f>+HA29-HC29</f>
        <v>0</v>
      </c>
      <c r="HE29" s="202"/>
      <c r="HF29" s="202"/>
      <c r="HG29" s="210">
        <f t="shared" si="42"/>
        <v>0</v>
      </c>
      <c r="HH29" s="202"/>
      <c r="HI29" s="234">
        <f>+HF29-HH29</f>
        <v>0</v>
      </c>
      <c r="HJ29" s="202"/>
      <c r="HK29" s="202"/>
      <c r="HL29" s="210">
        <f t="shared" si="43"/>
        <v>0</v>
      </c>
      <c r="HM29" s="202"/>
      <c r="HN29" s="234">
        <f>+HK29-HM29</f>
        <v>0</v>
      </c>
      <c r="HO29" s="202"/>
      <c r="HP29" s="202"/>
      <c r="HQ29" s="210">
        <f t="shared" si="44"/>
        <v>0</v>
      </c>
      <c r="HR29" s="202"/>
      <c r="HS29" s="234">
        <f>+HP29-HR29</f>
        <v>0</v>
      </c>
      <c r="HT29" s="202"/>
      <c r="HU29" s="202"/>
      <c r="HV29" s="210">
        <f t="shared" si="45"/>
        <v>0</v>
      </c>
      <c r="HW29" s="202"/>
      <c r="HX29" s="234">
        <f>+HU29-HW29</f>
        <v>0</v>
      </c>
      <c r="HY29" s="202"/>
      <c r="HZ29" s="202"/>
      <c r="IA29" s="210">
        <f t="shared" si="46"/>
        <v>0</v>
      </c>
      <c r="IB29" s="202"/>
      <c r="IC29" s="234">
        <f>+HZ29-IB29</f>
        <v>0</v>
      </c>
      <c r="ID29" s="202"/>
      <c r="IE29" s="202"/>
      <c r="IF29" s="210">
        <f t="shared" si="47"/>
        <v>0</v>
      </c>
      <c r="IG29" s="202"/>
      <c r="IH29" s="234">
        <f>+IE29-IG29</f>
        <v>0</v>
      </c>
      <c r="II29" s="202"/>
      <c r="IJ29" s="202"/>
      <c r="IK29" s="210">
        <f t="shared" si="48"/>
        <v>0</v>
      </c>
      <c r="IL29" s="202"/>
      <c r="IM29" s="234">
        <f>+IJ29-IL29</f>
        <v>0</v>
      </c>
      <c r="IN29" s="202"/>
      <c r="IO29" s="202"/>
      <c r="IP29" s="210">
        <f t="shared" si="49"/>
        <v>0</v>
      </c>
      <c r="IQ29" s="202"/>
      <c r="IR29" s="234">
        <f>+IO29-IQ29</f>
        <v>0</v>
      </c>
      <c r="IS29" s="202"/>
      <c r="IT29" s="202"/>
      <c r="IU29" s="210">
        <f t="shared" si="50"/>
        <v>0</v>
      </c>
      <c r="IV29" s="202"/>
      <c r="IW29" s="234">
        <f>+IT29-IV29</f>
        <v>0</v>
      </c>
      <c r="IX29" s="202"/>
      <c r="IY29" s="202"/>
      <c r="IZ29" s="210">
        <f t="shared" si="51"/>
        <v>0</v>
      </c>
      <c r="JA29" s="202"/>
      <c r="JB29" s="234">
        <f>+IY29-JA29</f>
        <v>0</v>
      </c>
      <c r="JC29" s="202"/>
      <c r="JD29" s="202"/>
      <c r="JE29" s="210">
        <f t="shared" si="52"/>
        <v>0</v>
      </c>
      <c r="JF29" s="202"/>
      <c r="JG29" s="234">
        <f>+JD29-JF29</f>
        <v>0</v>
      </c>
      <c r="JH29" s="202"/>
      <c r="JI29" s="202"/>
      <c r="JJ29" s="210">
        <f t="shared" si="53"/>
        <v>0</v>
      </c>
      <c r="JK29" s="202"/>
      <c r="JL29" s="234">
        <f>+JI29-JK29</f>
        <v>0</v>
      </c>
      <c r="JM29" s="202"/>
      <c r="JN29" s="202"/>
      <c r="JO29" s="210">
        <f t="shared" si="54"/>
        <v>0</v>
      </c>
      <c r="JP29" s="202"/>
      <c r="JQ29" s="234">
        <f>+JN29-JP29</f>
        <v>0</v>
      </c>
      <c r="JR29" s="202"/>
      <c r="JS29" s="202"/>
      <c r="JT29" s="210">
        <f t="shared" si="55"/>
        <v>0</v>
      </c>
      <c r="JU29" s="202"/>
      <c r="JV29" s="234">
        <f>+JS29-JU29</f>
        <v>0</v>
      </c>
      <c r="JW29" s="202"/>
      <c r="JX29" s="202"/>
      <c r="JY29" s="210">
        <f t="shared" si="56"/>
        <v>0</v>
      </c>
      <c r="JZ29" s="202"/>
      <c r="KA29" s="234">
        <f>+JX29-JZ29</f>
        <v>0</v>
      </c>
      <c r="KB29" s="202"/>
      <c r="KC29" s="202"/>
      <c r="KD29" s="210">
        <f t="shared" si="57"/>
        <v>0</v>
      </c>
      <c r="KE29" s="202"/>
      <c r="KF29" s="234">
        <f>+KC29-KE29</f>
        <v>0</v>
      </c>
      <c r="KG29" s="202"/>
      <c r="KH29" s="202"/>
      <c r="KI29" s="210">
        <f t="shared" si="58"/>
        <v>0</v>
      </c>
      <c r="KJ29" s="202"/>
      <c r="KK29" s="234">
        <f>+KH29-KJ29</f>
        <v>0</v>
      </c>
      <c r="KL29" s="202"/>
      <c r="KM29" s="202"/>
      <c r="KN29" s="210">
        <f t="shared" si="59"/>
        <v>0</v>
      </c>
      <c r="KO29" s="202"/>
      <c r="KP29" s="234">
        <f>+KM29-KO29</f>
        <v>0</v>
      </c>
      <c r="KQ29" s="202"/>
      <c r="KR29" s="202"/>
      <c r="KS29" s="210">
        <f t="shared" si="60"/>
        <v>0</v>
      </c>
      <c r="KT29" s="202"/>
      <c r="KU29" s="234">
        <f>+KR29-KT29</f>
        <v>0</v>
      </c>
      <c r="KV29" s="202"/>
      <c r="KW29" s="202"/>
      <c r="KX29" s="210">
        <f t="shared" si="61"/>
        <v>0</v>
      </c>
      <c r="KY29" s="202"/>
      <c r="KZ29" s="234">
        <f>+KW29-KY29</f>
        <v>0</v>
      </c>
      <c r="LA29" s="210">
        <f>+C29+H29+M29+R29+W29+AB29+AG29+AL29+AQ29+AV29+BA29+BF29+BK29+BP29+BU29+BZ29+CE29+CJ29+CO29+CT29+CY29+DD29+DI29+DN29+DS29+DX29+EC29+EH29+EM29+ER29+EW29+FB29+FG29+FL29+FQ29+FV29+GA29+GF29+GK29+GP29+GU29+GZ29+HE29+HJ29+HO29+HT29+HY29+ID29+II29+IN29+IS29+IX29+JC29+JH29+JM29+JR29+JW29+KB29+KG29+KL29+KQ29+KV29</f>
        <v>0</v>
      </c>
      <c r="LB29" s="210">
        <f>+D29+I29+N29+S29+X29+AC29+AH29+AM29+AR29+AW29+BB29+BG29+BL29+BQ29+BV29+CA29+CF29+CK29+CP29+CU29+CZ29+DE29+DJ29+DO29+DT29+DY29+ED29+EI29+EN29+ES29+EX29+FC29+FH29+FM29+FR29+FW29+GB29+GG29+GL29+GQ29+GV29+HA29+HF29+HK29+HP29+HU29+HZ29+IE29+IJ29+IO29+IT29+IY29+JD29+JI29+JN29+JS29+JX29+KC29+KH29+KM29+KR29+KW29</f>
        <v>0</v>
      </c>
      <c r="LC29" s="210">
        <f t="shared" si="62"/>
        <v>0</v>
      </c>
      <c r="LD29" s="210">
        <f>+F29+K29+P29+U29+Z29+AE29+AJ29+AO29+AT29+AY29+BD29+BI29+BN29+BS29+BX29+CC29+CH29+CM29+CR29+CW29+DB29+DG29+DL29+DQ29+DV29+EA29+EF29+EK29+EP29+EU29+EZ29+FE29+FJ29+FO29+FT29+FY29+GD29+GI29+GN29+GS29+GX29+HC29+HH29+HM29+HR29+HW29+IB29+IG29+IL29+IQ29+IV29+JA29+JF29+JK29+JP29+JU29+JZ29+KE29+KJ29+KO29+KT29+KY29</f>
        <v>0</v>
      </c>
      <c r="LE29" s="210">
        <f>+G29+L29+Q29+V29+AA29+AF29+AK29+AP29+AU29+AZ29+BE29+BJ29+BO29+BT29+BY29+CD29+CI29+CN29+CS29+CX29+DC29+DH29+DM29+DR29+DW29+EB29+EG29+EL29+EQ29+EV29+FA29+FF29+FK29+FP29+FU29+FZ29+GE29+GJ29+GO29+GT29+GY29+HD29+HI29+HN29+HS29+HX29+IC29+IH29+IM29+IR29+IW29+JB29+JG29+JL29+JQ29+JV29+KA29+KF29+KK29+KP29+KU29+KZ29</f>
        <v>0</v>
      </c>
    </row>
    <row r="30" spans="1:317" ht="15" customHeight="1">
      <c r="A30" s="269" t="s">
        <v>136</v>
      </c>
      <c r="B30" s="196" t="s">
        <v>640</v>
      </c>
      <c r="C30" s="202"/>
      <c r="D30" s="202"/>
      <c r="E30" s="210">
        <f t="shared" si="0"/>
        <v>0</v>
      </c>
      <c r="F30" s="202"/>
      <c r="G30" s="234">
        <f>+D30-F30</f>
        <v>0</v>
      </c>
      <c r="H30" s="202"/>
      <c r="I30" s="202"/>
      <c r="J30" s="210">
        <f t="shared" si="1"/>
        <v>0</v>
      </c>
      <c r="K30" s="202"/>
      <c r="L30" s="234">
        <f>+I30-K30</f>
        <v>0</v>
      </c>
      <c r="M30" s="202"/>
      <c r="N30" s="202"/>
      <c r="O30" s="210">
        <f t="shared" si="2"/>
        <v>0</v>
      </c>
      <c r="P30" s="202"/>
      <c r="Q30" s="234">
        <f>+N30-P30</f>
        <v>0</v>
      </c>
      <c r="R30" s="202"/>
      <c r="S30" s="202"/>
      <c r="T30" s="210">
        <f t="shared" si="3"/>
        <v>0</v>
      </c>
      <c r="U30" s="202"/>
      <c r="V30" s="234">
        <f>+S30-U30</f>
        <v>0</v>
      </c>
      <c r="W30" s="202"/>
      <c r="X30" s="202"/>
      <c r="Y30" s="210">
        <f t="shared" si="4"/>
        <v>0</v>
      </c>
      <c r="Z30" s="202"/>
      <c r="AA30" s="234">
        <f>+X30-Z30</f>
        <v>0</v>
      </c>
      <c r="AB30" s="202"/>
      <c r="AC30" s="202"/>
      <c r="AD30" s="210">
        <f t="shared" si="5"/>
        <v>0</v>
      </c>
      <c r="AE30" s="202"/>
      <c r="AF30" s="234">
        <f>+AC30-AE30</f>
        <v>0</v>
      </c>
      <c r="AG30" s="202"/>
      <c r="AH30" s="202"/>
      <c r="AI30" s="210">
        <f t="shared" si="6"/>
        <v>0</v>
      </c>
      <c r="AJ30" s="202"/>
      <c r="AK30" s="234">
        <f>+AH30-AJ30</f>
        <v>0</v>
      </c>
      <c r="AL30" s="202"/>
      <c r="AM30" s="202"/>
      <c r="AN30" s="210">
        <f t="shared" si="7"/>
        <v>0</v>
      </c>
      <c r="AO30" s="202"/>
      <c r="AP30" s="234">
        <f>+AM30-AO30</f>
        <v>0</v>
      </c>
      <c r="AQ30" s="202"/>
      <c r="AR30" s="202"/>
      <c r="AS30" s="210">
        <f t="shared" si="8"/>
        <v>0</v>
      </c>
      <c r="AT30" s="202"/>
      <c r="AU30" s="234">
        <f>+AR30-AT30</f>
        <v>0</v>
      </c>
      <c r="AV30" s="202"/>
      <c r="AW30" s="202"/>
      <c r="AX30" s="210">
        <f t="shared" si="9"/>
        <v>0</v>
      </c>
      <c r="AY30" s="202"/>
      <c r="AZ30" s="234">
        <f>+AW30-AY30</f>
        <v>0</v>
      </c>
      <c r="BA30" s="202"/>
      <c r="BB30" s="202"/>
      <c r="BC30" s="210">
        <f t="shared" si="10"/>
        <v>0</v>
      </c>
      <c r="BD30" s="202"/>
      <c r="BE30" s="234">
        <f>+BB30-BD30</f>
        <v>0</v>
      </c>
      <c r="BF30" s="202"/>
      <c r="BG30" s="202"/>
      <c r="BH30" s="210">
        <f t="shared" si="11"/>
        <v>0</v>
      </c>
      <c r="BI30" s="202"/>
      <c r="BJ30" s="234">
        <f>+BG30-BI30</f>
        <v>0</v>
      </c>
      <c r="BK30" s="202"/>
      <c r="BL30" s="202"/>
      <c r="BM30" s="210">
        <f t="shared" si="12"/>
        <v>0</v>
      </c>
      <c r="BN30" s="202"/>
      <c r="BO30" s="234">
        <f>+BL30-BN30</f>
        <v>0</v>
      </c>
      <c r="BP30" s="202"/>
      <c r="BQ30" s="202"/>
      <c r="BR30" s="210">
        <f t="shared" si="13"/>
        <v>0</v>
      </c>
      <c r="BS30" s="202"/>
      <c r="BT30" s="234">
        <f>+BQ30-BS30</f>
        <v>0</v>
      </c>
      <c r="BU30" s="202"/>
      <c r="BV30" s="202"/>
      <c r="BW30" s="210">
        <f t="shared" si="14"/>
        <v>0</v>
      </c>
      <c r="BX30" s="202"/>
      <c r="BY30" s="234">
        <f>+BV30-BX30</f>
        <v>0</v>
      </c>
      <c r="BZ30" s="202"/>
      <c r="CA30" s="202"/>
      <c r="CB30" s="210">
        <f t="shared" si="15"/>
        <v>0</v>
      </c>
      <c r="CC30" s="202"/>
      <c r="CD30" s="234">
        <f>+CA30-CC30</f>
        <v>0</v>
      </c>
      <c r="CE30" s="202"/>
      <c r="CF30" s="202"/>
      <c r="CG30" s="210">
        <f t="shared" si="16"/>
        <v>0</v>
      </c>
      <c r="CH30" s="202"/>
      <c r="CI30" s="234">
        <f>+CF30-CH30</f>
        <v>0</v>
      </c>
      <c r="CJ30" s="202"/>
      <c r="CK30" s="202"/>
      <c r="CL30" s="210">
        <f t="shared" si="17"/>
        <v>0</v>
      </c>
      <c r="CM30" s="202"/>
      <c r="CN30" s="234">
        <f>+CK30-CM30</f>
        <v>0</v>
      </c>
      <c r="CO30" s="202"/>
      <c r="CP30" s="202"/>
      <c r="CQ30" s="210">
        <f t="shared" si="18"/>
        <v>0</v>
      </c>
      <c r="CR30" s="202"/>
      <c r="CS30" s="234">
        <f>+CP30-CR30</f>
        <v>0</v>
      </c>
      <c r="CT30" s="202"/>
      <c r="CU30" s="202"/>
      <c r="CV30" s="210">
        <f t="shared" si="19"/>
        <v>0</v>
      </c>
      <c r="CW30" s="202"/>
      <c r="CX30" s="234">
        <f>+CU30-CW30</f>
        <v>0</v>
      </c>
      <c r="CY30" s="202"/>
      <c r="CZ30" s="202"/>
      <c r="DA30" s="210">
        <f t="shared" si="20"/>
        <v>0</v>
      </c>
      <c r="DB30" s="202"/>
      <c r="DC30" s="234">
        <f>+CZ30-DB30</f>
        <v>0</v>
      </c>
      <c r="DD30" s="202"/>
      <c r="DE30" s="202"/>
      <c r="DF30" s="210">
        <f t="shared" si="21"/>
        <v>0</v>
      </c>
      <c r="DG30" s="202"/>
      <c r="DH30" s="234">
        <f>+DE30-DG30</f>
        <v>0</v>
      </c>
      <c r="DI30" s="202"/>
      <c r="DJ30" s="202"/>
      <c r="DK30" s="210">
        <f t="shared" si="22"/>
        <v>0</v>
      </c>
      <c r="DL30" s="202"/>
      <c r="DM30" s="234">
        <f>+DJ30-DL30</f>
        <v>0</v>
      </c>
      <c r="DN30" s="202"/>
      <c r="DO30" s="202"/>
      <c r="DP30" s="210">
        <f t="shared" si="23"/>
        <v>0</v>
      </c>
      <c r="DQ30" s="202"/>
      <c r="DR30" s="234">
        <f>+DO30-DQ30</f>
        <v>0</v>
      </c>
      <c r="DS30" s="202"/>
      <c r="DT30" s="202"/>
      <c r="DU30" s="210">
        <f t="shared" si="24"/>
        <v>0</v>
      </c>
      <c r="DV30" s="202"/>
      <c r="DW30" s="234">
        <f>+DT30-DV30</f>
        <v>0</v>
      </c>
      <c r="DX30" s="202"/>
      <c r="DY30" s="202"/>
      <c r="DZ30" s="210">
        <f t="shared" si="25"/>
        <v>0</v>
      </c>
      <c r="EA30" s="202"/>
      <c r="EB30" s="234">
        <f>+DY30-EA30</f>
        <v>0</v>
      </c>
      <c r="EC30" s="202"/>
      <c r="ED30" s="202"/>
      <c r="EE30" s="210">
        <f t="shared" si="26"/>
        <v>0</v>
      </c>
      <c r="EF30" s="202"/>
      <c r="EG30" s="234">
        <f>+ED30-EF30</f>
        <v>0</v>
      </c>
      <c r="EH30" s="202"/>
      <c r="EI30" s="202"/>
      <c r="EJ30" s="210">
        <f t="shared" si="27"/>
        <v>0</v>
      </c>
      <c r="EK30" s="202"/>
      <c r="EL30" s="234">
        <f>+EI30-EK30</f>
        <v>0</v>
      </c>
      <c r="EM30" s="202"/>
      <c r="EN30" s="202"/>
      <c r="EO30" s="210">
        <f t="shared" si="28"/>
        <v>0</v>
      </c>
      <c r="EP30" s="202"/>
      <c r="EQ30" s="234">
        <f>+EN30-EP30</f>
        <v>0</v>
      </c>
      <c r="ER30" s="202"/>
      <c r="ES30" s="202"/>
      <c r="ET30" s="210">
        <f t="shared" si="29"/>
        <v>0</v>
      </c>
      <c r="EU30" s="202"/>
      <c r="EV30" s="234">
        <f>+ES30-EU30</f>
        <v>0</v>
      </c>
      <c r="EW30" s="202"/>
      <c r="EX30" s="202"/>
      <c r="EY30" s="210">
        <f t="shared" si="30"/>
        <v>0</v>
      </c>
      <c r="EZ30" s="202"/>
      <c r="FA30" s="234">
        <f>+EX30-EZ30</f>
        <v>0</v>
      </c>
      <c r="FB30" s="202"/>
      <c r="FC30" s="202"/>
      <c r="FD30" s="210">
        <f t="shared" si="31"/>
        <v>0</v>
      </c>
      <c r="FE30" s="202"/>
      <c r="FF30" s="234">
        <f>+FC30-FE30</f>
        <v>0</v>
      </c>
      <c r="FG30" s="202"/>
      <c r="FH30" s="202"/>
      <c r="FI30" s="210">
        <f t="shared" si="32"/>
        <v>0</v>
      </c>
      <c r="FJ30" s="202"/>
      <c r="FK30" s="234">
        <f>+FH30-FJ30</f>
        <v>0</v>
      </c>
      <c r="FL30" s="202"/>
      <c r="FM30" s="202"/>
      <c r="FN30" s="210">
        <f t="shared" si="33"/>
        <v>0</v>
      </c>
      <c r="FO30" s="202"/>
      <c r="FP30" s="234">
        <f>+FM30-FO30</f>
        <v>0</v>
      </c>
      <c r="FQ30" s="202"/>
      <c r="FR30" s="202"/>
      <c r="FS30" s="210">
        <f t="shared" si="34"/>
        <v>0</v>
      </c>
      <c r="FT30" s="202"/>
      <c r="FU30" s="234">
        <f>+FR30-FT30</f>
        <v>0</v>
      </c>
      <c r="FV30" s="202"/>
      <c r="FW30" s="202"/>
      <c r="FX30" s="210">
        <f t="shared" si="35"/>
        <v>0</v>
      </c>
      <c r="FY30" s="202"/>
      <c r="FZ30" s="234">
        <f>+FW30-FY30</f>
        <v>0</v>
      </c>
      <c r="GA30" s="202"/>
      <c r="GB30" s="202"/>
      <c r="GC30" s="210">
        <f t="shared" si="36"/>
        <v>0</v>
      </c>
      <c r="GD30" s="202"/>
      <c r="GE30" s="234">
        <f>+GB30-GD30</f>
        <v>0</v>
      </c>
      <c r="GF30" s="202"/>
      <c r="GG30" s="202"/>
      <c r="GH30" s="210">
        <f t="shared" si="37"/>
        <v>0</v>
      </c>
      <c r="GI30" s="202"/>
      <c r="GJ30" s="234">
        <f>+GG30-GI30</f>
        <v>0</v>
      </c>
      <c r="GK30" s="202"/>
      <c r="GL30" s="202"/>
      <c r="GM30" s="210">
        <f t="shared" si="38"/>
        <v>0</v>
      </c>
      <c r="GN30" s="202"/>
      <c r="GO30" s="234">
        <f>+GL30-GN30</f>
        <v>0</v>
      </c>
      <c r="GP30" s="202"/>
      <c r="GQ30" s="202"/>
      <c r="GR30" s="210">
        <f t="shared" si="39"/>
        <v>0</v>
      </c>
      <c r="GS30" s="202"/>
      <c r="GT30" s="234">
        <f>+GQ30-GS30</f>
        <v>0</v>
      </c>
      <c r="GU30" s="202"/>
      <c r="GV30" s="202"/>
      <c r="GW30" s="210">
        <f t="shared" si="40"/>
        <v>0</v>
      </c>
      <c r="GX30" s="202"/>
      <c r="GY30" s="234">
        <f>+GV30-GX30</f>
        <v>0</v>
      </c>
      <c r="GZ30" s="202"/>
      <c r="HA30" s="202"/>
      <c r="HB30" s="210">
        <f t="shared" si="41"/>
        <v>0</v>
      </c>
      <c r="HC30" s="202"/>
      <c r="HD30" s="234">
        <f>+HA30-HC30</f>
        <v>0</v>
      </c>
      <c r="HE30" s="202"/>
      <c r="HF30" s="202"/>
      <c r="HG30" s="210">
        <f t="shared" si="42"/>
        <v>0</v>
      </c>
      <c r="HH30" s="202"/>
      <c r="HI30" s="234">
        <f>+HF30-HH30</f>
        <v>0</v>
      </c>
      <c r="HJ30" s="202"/>
      <c r="HK30" s="202"/>
      <c r="HL30" s="210">
        <f t="shared" si="43"/>
        <v>0</v>
      </c>
      <c r="HM30" s="202"/>
      <c r="HN30" s="234">
        <f>+HK30-HM30</f>
        <v>0</v>
      </c>
      <c r="HO30" s="202"/>
      <c r="HP30" s="202"/>
      <c r="HQ30" s="210">
        <f t="shared" si="44"/>
        <v>0</v>
      </c>
      <c r="HR30" s="202"/>
      <c r="HS30" s="234">
        <f>+HP30-HR30</f>
        <v>0</v>
      </c>
      <c r="HT30" s="202"/>
      <c r="HU30" s="202"/>
      <c r="HV30" s="210">
        <f t="shared" si="45"/>
        <v>0</v>
      </c>
      <c r="HW30" s="202"/>
      <c r="HX30" s="234">
        <f>+HU30-HW30</f>
        <v>0</v>
      </c>
      <c r="HY30" s="202"/>
      <c r="HZ30" s="202"/>
      <c r="IA30" s="210">
        <f t="shared" si="46"/>
        <v>0</v>
      </c>
      <c r="IB30" s="202"/>
      <c r="IC30" s="234">
        <f>+HZ30-IB30</f>
        <v>0</v>
      </c>
      <c r="ID30" s="202"/>
      <c r="IE30" s="202"/>
      <c r="IF30" s="210">
        <f t="shared" si="47"/>
        <v>0</v>
      </c>
      <c r="IG30" s="202"/>
      <c r="IH30" s="234">
        <f>+IE30-IG30</f>
        <v>0</v>
      </c>
      <c r="II30" s="202"/>
      <c r="IJ30" s="202"/>
      <c r="IK30" s="210">
        <f t="shared" si="48"/>
        <v>0</v>
      </c>
      <c r="IL30" s="202"/>
      <c r="IM30" s="234">
        <f>+IJ30-IL30</f>
        <v>0</v>
      </c>
      <c r="IN30" s="202"/>
      <c r="IO30" s="202"/>
      <c r="IP30" s="210">
        <f t="shared" si="49"/>
        <v>0</v>
      </c>
      <c r="IQ30" s="202"/>
      <c r="IR30" s="234">
        <f>+IO30-IQ30</f>
        <v>0</v>
      </c>
      <c r="IS30" s="202"/>
      <c r="IT30" s="202"/>
      <c r="IU30" s="210">
        <f t="shared" si="50"/>
        <v>0</v>
      </c>
      <c r="IV30" s="202"/>
      <c r="IW30" s="234">
        <f>+IT30-IV30</f>
        <v>0</v>
      </c>
      <c r="IX30" s="202"/>
      <c r="IY30" s="202"/>
      <c r="IZ30" s="210">
        <f t="shared" si="51"/>
        <v>0</v>
      </c>
      <c r="JA30" s="202"/>
      <c r="JB30" s="234">
        <f>+IY30-JA30</f>
        <v>0</v>
      </c>
      <c r="JC30" s="202"/>
      <c r="JD30" s="202"/>
      <c r="JE30" s="210">
        <f t="shared" si="52"/>
        <v>0</v>
      </c>
      <c r="JF30" s="202"/>
      <c r="JG30" s="234">
        <f>+JD30-JF30</f>
        <v>0</v>
      </c>
      <c r="JH30" s="202"/>
      <c r="JI30" s="202"/>
      <c r="JJ30" s="210">
        <f t="shared" si="53"/>
        <v>0</v>
      </c>
      <c r="JK30" s="202"/>
      <c r="JL30" s="234">
        <f>+JI30-JK30</f>
        <v>0</v>
      </c>
      <c r="JM30" s="202"/>
      <c r="JN30" s="202"/>
      <c r="JO30" s="210">
        <f t="shared" si="54"/>
        <v>0</v>
      </c>
      <c r="JP30" s="202"/>
      <c r="JQ30" s="234">
        <f>+JN30-JP30</f>
        <v>0</v>
      </c>
      <c r="JR30" s="202"/>
      <c r="JS30" s="202"/>
      <c r="JT30" s="210">
        <f t="shared" si="55"/>
        <v>0</v>
      </c>
      <c r="JU30" s="202"/>
      <c r="JV30" s="234">
        <f>+JS30-JU30</f>
        <v>0</v>
      </c>
      <c r="JW30" s="202"/>
      <c r="JX30" s="202"/>
      <c r="JY30" s="210">
        <f t="shared" si="56"/>
        <v>0</v>
      </c>
      <c r="JZ30" s="202"/>
      <c r="KA30" s="234">
        <f>+JX30-JZ30</f>
        <v>0</v>
      </c>
      <c r="KB30" s="202"/>
      <c r="KC30" s="202"/>
      <c r="KD30" s="210">
        <f t="shared" si="57"/>
        <v>0</v>
      </c>
      <c r="KE30" s="202"/>
      <c r="KF30" s="234">
        <f>+KC30-KE30</f>
        <v>0</v>
      </c>
      <c r="KG30" s="202"/>
      <c r="KH30" s="202"/>
      <c r="KI30" s="210">
        <f t="shared" si="58"/>
        <v>0</v>
      </c>
      <c r="KJ30" s="202"/>
      <c r="KK30" s="234">
        <f>+KH30-KJ30</f>
        <v>0</v>
      </c>
      <c r="KL30" s="202"/>
      <c r="KM30" s="202"/>
      <c r="KN30" s="210">
        <f t="shared" si="59"/>
        <v>0</v>
      </c>
      <c r="KO30" s="202"/>
      <c r="KP30" s="234">
        <f>+KM30-KO30</f>
        <v>0</v>
      </c>
      <c r="KQ30" s="202"/>
      <c r="KR30" s="202"/>
      <c r="KS30" s="210">
        <f t="shared" si="60"/>
        <v>0</v>
      </c>
      <c r="KT30" s="202"/>
      <c r="KU30" s="234">
        <f>+KR30-KT30</f>
        <v>0</v>
      </c>
      <c r="KV30" s="202"/>
      <c r="KW30" s="202"/>
      <c r="KX30" s="210">
        <f t="shared" si="61"/>
        <v>0</v>
      </c>
      <c r="KY30" s="202"/>
      <c r="KZ30" s="234">
        <f>+KW30-KY30</f>
        <v>0</v>
      </c>
      <c r="LA30" s="210">
        <f>+C30+H30+M30+R30+W30+AB30+AG30+AL30+AQ30+AV30+BA30+BF30+BK30+BP30+BU30+BZ30+CE30+CJ30+CO30+CT30+CY30+DD30+DI30+DN30+DS30+DX30+EC30+EH30+EM30+ER30+EW30+FB30+FG30+FL30+FQ30+FV30+GA30+GF30+GK30+GP30+GU30+GZ30+HE30+HJ30+HO30+HT30+HY30+ID30+II30+IN30+IS30+IX30+JC30+JH30+JM30+JR30+JW30+KB30+KG30+KL30+KQ30+KV30</f>
        <v>0</v>
      </c>
      <c r="LB30" s="210">
        <f>+D30+I30+N30+S30+X30+AC30+AH30+AM30+AR30+AW30+BB30+BG30+BL30+BQ30+BV30+CA30+CF30+CK30+CP30+CU30+CZ30+DE30+DJ30+DO30+DT30+DY30+ED30+EI30+EN30+ES30+EX30+FC30+FH30+FM30+FR30+FW30+GB30+GG30+GL30+GQ30+GV30+HA30+HF30+HK30+HP30+HU30+HZ30+IE30+IJ30+IO30+IT30+IY30+JD30+JI30+JN30+JS30+JX30+KC30+KH30+KM30+KR30+KW30</f>
        <v>0</v>
      </c>
      <c r="LC30" s="210">
        <f t="shared" si="62"/>
        <v>0</v>
      </c>
      <c r="LD30" s="210">
        <f>+F30+K30+P30+U30+Z30+AE30+AJ30+AO30+AT30+AY30+BD30+BI30+BN30+BS30+BX30+CC30+CH30+CM30+CR30+CW30+DB30+DG30+DL30+DQ30+DV30+EA30+EF30+EK30+EP30+EU30+EZ30+FE30+FJ30+FO30+FT30+FY30+GD30+GI30+GN30+GS30+GX30+HC30+HH30+HM30+HR30+HW30+IB30+IG30+IL30+IQ30+IV30+JA30+JF30+JK30+JP30+JU30+JZ30+KE30+KJ30+KO30+KT30+KY30</f>
        <v>0</v>
      </c>
      <c r="LE30" s="210">
        <f>+G30+L30+Q30+V30+AA30+AF30+AK30+AP30+AU30+AZ30+BE30+BJ30+BO30+BT30+BY30+CD30+CI30+CN30+CS30+CX30+DC30+DH30+DM30+DR30+DW30+EB30+EG30+EL30+EQ30+EV30+FA30+FF30+FK30+FP30+FU30+FZ30+GE30+GJ30+GO30+GT30+GY30+HD30+HI30+HN30+HS30+HX30+IC30+IH30+IM30+IR30+IW30+JB30+JG30+JL30+JQ30+JV30+KA30+KF30+KK30+KP30+KU30+KZ30</f>
        <v>0</v>
      </c>
    </row>
    <row r="31" spans="1:317" ht="15" customHeight="1">
      <c r="A31" s="284">
        <v>480000</v>
      </c>
      <c r="B31" s="8" t="s">
        <v>805</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c r="IU31" s="210"/>
      <c r="IV31" s="210"/>
      <c r="IW31" s="210"/>
      <c r="IX31" s="210"/>
      <c r="IY31" s="210"/>
      <c r="IZ31" s="210"/>
      <c r="JA31" s="210"/>
      <c r="JB31" s="210"/>
      <c r="JC31" s="210"/>
      <c r="JD31" s="210"/>
      <c r="JE31" s="210"/>
      <c r="JF31" s="210"/>
      <c r="JG31" s="210"/>
      <c r="JH31" s="210"/>
      <c r="JI31" s="210"/>
      <c r="JJ31" s="210"/>
      <c r="JK31" s="210"/>
      <c r="JL31" s="210"/>
      <c r="JM31" s="210"/>
      <c r="JN31" s="210"/>
      <c r="JO31" s="210"/>
      <c r="JP31" s="210"/>
      <c r="JQ31" s="210"/>
      <c r="JR31" s="210"/>
      <c r="JS31" s="210"/>
      <c r="JT31" s="210"/>
      <c r="JU31" s="210"/>
      <c r="JV31" s="210"/>
      <c r="JW31" s="210"/>
      <c r="JX31" s="210"/>
      <c r="JY31" s="210"/>
      <c r="JZ31" s="210"/>
      <c r="KA31" s="210"/>
      <c r="KB31" s="210"/>
      <c r="KC31" s="210"/>
      <c r="KD31" s="210"/>
      <c r="KE31" s="210"/>
      <c r="KF31" s="210"/>
      <c r="KG31" s="210"/>
      <c r="KH31" s="210"/>
      <c r="KI31" s="210"/>
      <c r="KJ31" s="210"/>
      <c r="KK31" s="210"/>
      <c r="KL31" s="210"/>
      <c r="KM31" s="210"/>
      <c r="KN31" s="210"/>
      <c r="KO31" s="210"/>
      <c r="KP31" s="210"/>
      <c r="KQ31" s="210"/>
      <c r="KR31" s="210"/>
      <c r="KS31" s="210"/>
      <c r="KT31" s="210"/>
      <c r="KU31" s="210"/>
      <c r="KV31" s="210"/>
      <c r="KW31" s="210"/>
      <c r="KX31" s="210"/>
      <c r="KY31" s="210"/>
      <c r="KZ31" s="210"/>
      <c r="LA31" s="210"/>
      <c r="LB31" s="210"/>
      <c r="LC31" s="210"/>
      <c r="LD31" s="210"/>
      <c r="LE31" s="210"/>
    </row>
    <row r="32" spans="1:317" ht="15" customHeight="1">
      <c r="A32" s="269">
        <v>100</v>
      </c>
      <c r="B32" s="196" t="s">
        <v>639</v>
      </c>
      <c r="C32" s="202"/>
      <c r="D32" s="202"/>
      <c r="E32" s="210">
        <f t="shared" si="0"/>
        <v>0</v>
      </c>
      <c r="F32" s="202"/>
      <c r="G32" s="234">
        <f>+D32-F32</f>
        <v>0</v>
      </c>
      <c r="H32" s="202"/>
      <c r="I32" s="202"/>
      <c r="J32" s="210">
        <f t="shared" si="1"/>
        <v>0</v>
      </c>
      <c r="K32" s="202"/>
      <c r="L32" s="234">
        <f>+I32-K32</f>
        <v>0</v>
      </c>
      <c r="M32" s="202"/>
      <c r="N32" s="202"/>
      <c r="O32" s="210">
        <f t="shared" si="2"/>
        <v>0</v>
      </c>
      <c r="P32" s="202"/>
      <c r="Q32" s="234">
        <f>+N32-P32</f>
        <v>0</v>
      </c>
      <c r="R32" s="202"/>
      <c r="S32" s="202"/>
      <c r="T32" s="210">
        <f t="shared" si="3"/>
        <v>0</v>
      </c>
      <c r="U32" s="202"/>
      <c r="V32" s="234">
        <f>+S32-U32</f>
        <v>0</v>
      </c>
      <c r="W32" s="202"/>
      <c r="X32" s="202"/>
      <c r="Y32" s="210">
        <f t="shared" si="4"/>
        <v>0</v>
      </c>
      <c r="Z32" s="202"/>
      <c r="AA32" s="234">
        <f>+X32-Z32</f>
        <v>0</v>
      </c>
      <c r="AB32" s="202"/>
      <c r="AC32" s="202"/>
      <c r="AD32" s="210">
        <f t="shared" si="5"/>
        <v>0</v>
      </c>
      <c r="AE32" s="202"/>
      <c r="AF32" s="234">
        <f>+AC32-AE32</f>
        <v>0</v>
      </c>
      <c r="AG32" s="202"/>
      <c r="AH32" s="202"/>
      <c r="AI32" s="210">
        <f t="shared" si="6"/>
        <v>0</v>
      </c>
      <c r="AJ32" s="202"/>
      <c r="AK32" s="234">
        <f>+AH32-AJ32</f>
        <v>0</v>
      </c>
      <c r="AL32" s="202"/>
      <c r="AM32" s="202"/>
      <c r="AN32" s="210">
        <f t="shared" si="7"/>
        <v>0</v>
      </c>
      <c r="AO32" s="202"/>
      <c r="AP32" s="234">
        <f>+AM32-AO32</f>
        <v>0</v>
      </c>
      <c r="AQ32" s="202"/>
      <c r="AR32" s="202"/>
      <c r="AS32" s="210">
        <f t="shared" si="8"/>
        <v>0</v>
      </c>
      <c r="AT32" s="202"/>
      <c r="AU32" s="234">
        <f>+AR32-AT32</f>
        <v>0</v>
      </c>
      <c r="AV32" s="202"/>
      <c r="AW32" s="202"/>
      <c r="AX32" s="210">
        <f t="shared" si="9"/>
        <v>0</v>
      </c>
      <c r="AY32" s="202"/>
      <c r="AZ32" s="234">
        <f>+AW32-AY32</f>
        <v>0</v>
      </c>
      <c r="BA32" s="202"/>
      <c r="BB32" s="202"/>
      <c r="BC32" s="210">
        <f t="shared" si="10"/>
        <v>0</v>
      </c>
      <c r="BD32" s="202"/>
      <c r="BE32" s="234">
        <f>+BB32-BD32</f>
        <v>0</v>
      </c>
      <c r="BF32" s="202"/>
      <c r="BG32" s="202"/>
      <c r="BH32" s="210">
        <f t="shared" si="11"/>
        <v>0</v>
      </c>
      <c r="BI32" s="202"/>
      <c r="BJ32" s="234">
        <f>+BG32-BI32</f>
        <v>0</v>
      </c>
      <c r="BK32" s="202"/>
      <c r="BL32" s="202"/>
      <c r="BM32" s="210">
        <f t="shared" si="12"/>
        <v>0</v>
      </c>
      <c r="BN32" s="202"/>
      <c r="BO32" s="234">
        <f>+BL32-BN32</f>
        <v>0</v>
      </c>
      <c r="BP32" s="202"/>
      <c r="BQ32" s="202"/>
      <c r="BR32" s="210">
        <f t="shared" si="13"/>
        <v>0</v>
      </c>
      <c r="BS32" s="202"/>
      <c r="BT32" s="234">
        <f>+BQ32-BS32</f>
        <v>0</v>
      </c>
      <c r="BU32" s="202"/>
      <c r="BV32" s="202"/>
      <c r="BW32" s="210">
        <f t="shared" si="14"/>
        <v>0</v>
      </c>
      <c r="BX32" s="202"/>
      <c r="BY32" s="234">
        <f>+BV32-BX32</f>
        <v>0</v>
      </c>
      <c r="BZ32" s="202"/>
      <c r="CA32" s="202"/>
      <c r="CB32" s="210">
        <f t="shared" si="15"/>
        <v>0</v>
      </c>
      <c r="CC32" s="202"/>
      <c r="CD32" s="234">
        <f>+CA32-CC32</f>
        <v>0</v>
      </c>
      <c r="CE32" s="202"/>
      <c r="CF32" s="202"/>
      <c r="CG32" s="210">
        <f t="shared" si="16"/>
        <v>0</v>
      </c>
      <c r="CH32" s="202"/>
      <c r="CI32" s="234">
        <f>+CF32-CH32</f>
        <v>0</v>
      </c>
      <c r="CJ32" s="202"/>
      <c r="CK32" s="202"/>
      <c r="CL32" s="210">
        <f t="shared" si="17"/>
        <v>0</v>
      </c>
      <c r="CM32" s="202"/>
      <c r="CN32" s="234">
        <f>+CK32-CM32</f>
        <v>0</v>
      </c>
      <c r="CO32" s="202"/>
      <c r="CP32" s="202"/>
      <c r="CQ32" s="210">
        <f t="shared" si="18"/>
        <v>0</v>
      </c>
      <c r="CR32" s="202"/>
      <c r="CS32" s="234">
        <f>+CP32-CR32</f>
        <v>0</v>
      </c>
      <c r="CT32" s="202"/>
      <c r="CU32" s="202"/>
      <c r="CV32" s="210">
        <f t="shared" si="19"/>
        <v>0</v>
      </c>
      <c r="CW32" s="202"/>
      <c r="CX32" s="234">
        <f>+CU32-CW32</f>
        <v>0</v>
      </c>
      <c r="CY32" s="202"/>
      <c r="CZ32" s="202"/>
      <c r="DA32" s="210">
        <f t="shared" si="20"/>
        <v>0</v>
      </c>
      <c r="DB32" s="202"/>
      <c r="DC32" s="234">
        <f>+CZ32-DB32</f>
        <v>0</v>
      </c>
      <c r="DD32" s="202"/>
      <c r="DE32" s="202"/>
      <c r="DF32" s="210">
        <f t="shared" si="21"/>
        <v>0</v>
      </c>
      <c r="DG32" s="202"/>
      <c r="DH32" s="234">
        <f>+DE32-DG32</f>
        <v>0</v>
      </c>
      <c r="DI32" s="202"/>
      <c r="DJ32" s="202"/>
      <c r="DK32" s="210">
        <f t="shared" si="22"/>
        <v>0</v>
      </c>
      <c r="DL32" s="202"/>
      <c r="DM32" s="234">
        <f>+DJ32-DL32</f>
        <v>0</v>
      </c>
      <c r="DN32" s="202"/>
      <c r="DO32" s="202"/>
      <c r="DP32" s="210">
        <f t="shared" si="23"/>
        <v>0</v>
      </c>
      <c r="DQ32" s="202"/>
      <c r="DR32" s="234">
        <f>+DO32-DQ32</f>
        <v>0</v>
      </c>
      <c r="DS32" s="202"/>
      <c r="DT32" s="202"/>
      <c r="DU32" s="210">
        <f t="shared" si="24"/>
        <v>0</v>
      </c>
      <c r="DV32" s="202"/>
      <c r="DW32" s="234">
        <f>+DT32-DV32</f>
        <v>0</v>
      </c>
      <c r="DX32" s="202"/>
      <c r="DY32" s="202"/>
      <c r="DZ32" s="210">
        <f t="shared" si="25"/>
        <v>0</v>
      </c>
      <c r="EA32" s="202"/>
      <c r="EB32" s="234">
        <f>+DY32-EA32</f>
        <v>0</v>
      </c>
      <c r="EC32" s="202"/>
      <c r="ED32" s="202"/>
      <c r="EE32" s="210">
        <f t="shared" si="26"/>
        <v>0</v>
      </c>
      <c r="EF32" s="202"/>
      <c r="EG32" s="234">
        <f>+ED32-EF32</f>
        <v>0</v>
      </c>
      <c r="EH32" s="202"/>
      <c r="EI32" s="202"/>
      <c r="EJ32" s="210">
        <f t="shared" si="27"/>
        <v>0</v>
      </c>
      <c r="EK32" s="202"/>
      <c r="EL32" s="234">
        <f>+EI32-EK32</f>
        <v>0</v>
      </c>
      <c r="EM32" s="202"/>
      <c r="EN32" s="202"/>
      <c r="EO32" s="210">
        <f t="shared" si="28"/>
        <v>0</v>
      </c>
      <c r="EP32" s="202"/>
      <c r="EQ32" s="234">
        <f>+EN32-EP32</f>
        <v>0</v>
      </c>
      <c r="ER32" s="202"/>
      <c r="ES32" s="202"/>
      <c r="ET32" s="210">
        <f t="shared" si="29"/>
        <v>0</v>
      </c>
      <c r="EU32" s="202"/>
      <c r="EV32" s="234">
        <f>+ES32-EU32</f>
        <v>0</v>
      </c>
      <c r="EW32" s="202"/>
      <c r="EX32" s="202"/>
      <c r="EY32" s="210">
        <f t="shared" si="30"/>
        <v>0</v>
      </c>
      <c r="EZ32" s="202"/>
      <c r="FA32" s="234">
        <f>+EX32-EZ32</f>
        <v>0</v>
      </c>
      <c r="FB32" s="202"/>
      <c r="FC32" s="202"/>
      <c r="FD32" s="210">
        <f t="shared" si="31"/>
        <v>0</v>
      </c>
      <c r="FE32" s="202"/>
      <c r="FF32" s="234">
        <f>+FC32-FE32</f>
        <v>0</v>
      </c>
      <c r="FG32" s="202"/>
      <c r="FH32" s="202"/>
      <c r="FI32" s="210">
        <f t="shared" si="32"/>
        <v>0</v>
      </c>
      <c r="FJ32" s="202"/>
      <c r="FK32" s="234">
        <f>+FH32-FJ32</f>
        <v>0</v>
      </c>
      <c r="FL32" s="202"/>
      <c r="FM32" s="202"/>
      <c r="FN32" s="210">
        <f t="shared" si="33"/>
        <v>0</v>
      </c>
      <c r="FO32" s="202"/>
      <c r="FP32" s="234">
        <f>+FM32-FO32</f>
        <v>0</v>
      </c>
      <c r="FQ32" s="202"/>
      <c r="FR32" s="202"/>
      <c r="FS32" s="210">
        <f t="shared" si="34"/>
        <v>0</v>
      </c>
      <c r="FT32" s="202"/>
      <c r="FU32" s="234">
        <f>+FR32-FT32</f>
        <v>0</v>
      </c>
      <c r="FV32" s="202"/>
      <c r="FW32" s="202"/>
      <c r="FX32" s="210">
        <f t="shared" si="35"/>
        <v>0</v>
      </c>
      <c r="FY32" s="202"/>
      <c r="FZ32" s="234">
        <f>+FW32-FY32</f>
        <v>0</v>
      </c>
      <c r="GA32" s="202"/>
      <c r="GB32" s="202"/>
      <c r="GC32" s="210">
        <f t="shared" si="36"/>
        <v>0</v>
      </c>
      <c r="GD32" s="202"/>
      <c r="GE32" s="234">
        <f>+GB32-GD32</f>
        <v>0</v>
      </c>
      <c r="GF32" s="202"/>
      <c r="GG32" s="202"/>
      <c r="GH32" s="210">
        <f t="shared" si="37"/>
        <v>0</v>
      </c>
      <c r="GI32" s="202"/>
      <c r="GJ32" s="234">
        <f>+GG32-GI32</f>
        <v>0</v>
      </c>
      <c r="GK32" s="202"/>
      <c r="GL32" s="202"/>
      <c r="GM32" s="210">
        <f t="shared" si="38"/>
        <v>0</v>
      </c>
      <c r="GN32" s="202"/>
      <c r="GO32" s="234">
        <f>+GL32-GN32</f>
        <v>0</v>
      </c>
      <c r="GP32" s="202"/>
      <c r="GQ32" s="202"/>
      <c r="GR32" s="210">
        <f t="shared" si="39"/>
        <v>0</v>
      </c>
      <c r="GS32" s="202"/>
      <c r="GT32" s="234">
        <f>+GQ32-GS32</f>
        <v>0</v>
      </c>
      <c r="GU32" s="202"/>
      <c r="GV32" s="202"/>
      <c r="GW32" s="210">
        <f t="shared" si="40"/>
        <v>0</v>
      </c>
      <c r="GX32" s="202"/>
      <c r="GY32" s="234">
        <f>+GV32-GX32</f>
        <v>0</v>
      </c>
      <c r="GZ32" s="202"/>
      <c r="HA32" s="202"/>
      <c r="HB32" s="210">
        <f t="shared" si="41"/>
        <v>0</v>
      </c>
      <c r="HC32" s="202"/>
      <c r="HD32" s="234">
        <f>+HA32-HC32</f>
        <v>0</v>
      </c>
      <c r="HE32" s="202"/>
      <c r="HF32" s="202"/>
      <c r="HG32" s="210">
        <f t="shared" si="42"/>
        <v>0</v>
      </c>
      <c r="HH32" s="202"/>
      <c r="HI32" s="234">
        <f>+HF32-HH32</f>
        <v>0</v>
      </c>
      <c r="HJ32" s="202"/>
      <c r="HK32" s="202"/>
      <c r="HL32" s="210">
        <f t="shared" si="43"/>
        <v>0</v>
      </c>
      <c r="HM32" s="202"/>
      <c r="HN32" s="234">
        <f>+HK32-HM32</f>
        <v>0</v>
      </c>
      <c r="HO32" s="202"/>
      <c r="HP32" s="202"/>
      <c r="HQ32" s="210">
        <f t="shared" si="44"/>
        <v>0</v>
      </c>
      <c r="HR32" s="202"/>
      <c r="HS32" s="234">
        <f>+HP32-HR32</f>
        <v>0</v>
      </c>
      <c r="HT32" s="202"/>
      <c r="HU32" s="202"/>
      <c r="HV32" s="210">
        <f t="shared" si="45"/>
        <v>0</v>
      </c>
      <c r="HW32" s="202"/>
      <c r="HX32" s="234">
        <f>+HU32-HW32</f>
        <v>0</v>
      </c>
      <c r="HY32" s="202"/>
      <c r="HZ32" s="202"/>
      <c r="IA32" s="210">
        <f t="shared" si="46"/>
        <v>0</v>
      </c>
      <c r="IB32" s="202"/>
      <c r="IC32" s="234">
        <f>+HZ32-IB32</f>
        <v>0</v>
      </c>
      <c r="ID32" s="202"/>
      <c r="IE32" s="202"/>
      <c r="IF32" s="210">
        <f t="shared" si="47"/>
        <v>0</v>
      </c>
      <c r="IG32" s="202"/>
      <c r="IH32" s="234">
        <f>+IE32-IG32</f>
        <v>0</v>
      </c>
      <c r="II32" s="202"/>
      <c r="IJ32" s="202"/>
      <c r="IK32" s="210">
        <f t="shared" si="48"/>
        <v>0</v>
      </c>
      <c r="IL32" s="202"/>
      <c r="IM32" s="234">
        <f>+IJ32-IL32</f>
        <v>0</v>
      </c>
      <c r="IN32" s="202"/>
      <c r="IO32" s="202"/>
      <c r="IP32" s="210">
        <f t="shared" si="49"/>
        <v>0</v>
      </c>
      <c r="IQ32" s="202"/>
      <c r="IR32" s="234">
        <f>+IO32-IQ32</f>
        <v>0</v>
      </c>
      <c r="IS32" s="202"/>
      <c r="IT32" s="202"/>
      <c r="IU32" s="210">
        <f t="shared" si="50"/>
        <v>0</v>
      </c>
      <c r="IV32" s="202"/>
      <c r="IW32" s="234">
        <f>+IT32-IV32</f>
        <v>0</v>
      </c>
      <c r="IX32" s="202"/>
      <c r="IY32" s="202"/>
      <c r="IZ32" s="210">
        <f t="shared" si="51"/>
        <v>0</v>
      </c>
      <c r="JA32" s="202"/>
      <c r="JB32" s="234">
        <f>+IY32-JA32</f>
        <v>0</v>
      </c>
      <c r="JC32" s="202"/>
      <c r="JD32" s="202"/>
      <c r="JE32" s="210">
        <f t="shared" si="52"/>
        <v>0</v>
      </c>
      <c r="JF32" s="202"/>
      <c r="JG32" s="234">
        <f>+JD32-JF32</f>
        <v>0</v>
      </c>
      <c r="JH32" s="202"/>
      <c r="JI32" s="202"/>
      <c r="JJ32" s="210">
        <f t="shared" si="53"/>
        <v>0</v>
      </c>
      <c r="JK32" s="202"/>
      <c r="JL32" s="234">
        <f>+JI32-JK32</f>
        <v>0</v>
      </c>
      <c r="JM32" s="202"/>
      <c r="JN32" s="202"/>
      <c r="JO32" s="210">
        <f t="shared" si="54"/>
        <v>0</v>
      </c>
      <c r="JP32" s="202"/>
      <c r="JQ32" s="234">
        <f>+JN32-JP32</f>
        <v>0</v>
      </c>
      <c r="JR32" s="202"/>
      <c r="JS32" s="202"/>
      <c r="JT32" s="210">
        <f t="shared" si="55"/>
        <v>0</v>
      </c>
      <c r="JU32" s="202"/>
      <c r="JV32" s="234">
        <f>+JS32-JU32</f>
        <v>0</v>
      </c>
      <c r="JW32" s="202"/>
      <c r="JX32" s="202"/>
      <c r="JY32" s="210">
        <f t="shared" si="56"/>
        <v>0</v>
      </c>
      <c r="JZ32" s="202"/>
      <c r="KA32" s="234">
        <f>+JX32-JZ32</f>
        <v>0</v>
      </c>
      <c r="KB32" s="202"/>
      <c r="KC32" s="202"/>
      <c r="KD32" s="210">
        <f t="shared" si="57"/>
        <v>0</v>
      </c>
      <c r="KE32" s="202"/>
      <c r="KF32" s="234">
        <f>+KC32-KE32</f>
        <v>0</v>
      </c>
      <c r="KG32" s="202"/>
      <c r="KH32" s="202"/>
      <c r="KI32" s="210">
        <f t="shared" si="58"/>
        <v>0</v>
      </c>
      <c r="KJ32" s="202"/>
      <c r="KK32" s="234">
        <f>+KH32-KJ32</f>
        <v>0</v>
      </c>
      <c r="KL32" s="202"/>
      <c r="KM32" s="202"/>
      <c r="KN32" s="210">
        <f t="shared" si="59"/>
        <v>0</v>
      </c>
      <c r="KO32" s="202"/>
      <c r="KP32" s="234">
        <f>+KM32-KO32</f>
        <v>0</v>
      </c>
      <c r="KQ32" s="202"/>
      <c r="KR32" s="202"/>
      <c r="KS32" s="210">
        <f t="shared" si="60"/>
        <v>0</v>
      </c>
      <c r="KT32" s="202"/>
      <c r="KU32" s="234">
        <f>+KR32-KT32</f>
        <v>0</v>
      </c>
      <c r="KV32" s="202"/>
      <c r="KW32" s="202"/>
      <c r="KX32" s="210">
        <f t="shared" si="61"/>
        <v>0</v>
      </c>
      <c r="KY32" s="202"/>
      <c r="KZ32" s="234">
        <f>+KW32-KY32</f>
        <v>0</v>
      </c>
      <c r="LA32" s="210">
        <f t="shared" ref="LA32:LB34" si="63">+C32+H32+M32+R32+W32+AB32+AG32+AL32+AQ32+AV32+BA32+BF32+BK32+BP32+BU32+BZ32+CE32+CJ32+CO32+CT32+CY32+DD32+DI32+DN32+DS32+DX32+EC32+EH32+EM32+ER32+EW32+FB32+FG32+FL32+FQ32+FV32+GA32+GF32+GK32+GP32+GU32+GZ32+HE32+HJ32+HO32+HT32+HY32+ID32+II32+IN32+IS32+IX32+JC32+JH32+JM32+JR32+JW32+KB32+KG32+KL32+KQ32+KV32</f>
        <v>0</v>
      </c>
      <c r="LB32" s="210">
        <f t="shared" si="63"/>
        <v>0</v>
      </c>
      <c r="LC32" s="210">
        <f t="shared" si="62"/>
        <v>0</v>
      </c>
      <c r="LD32" s="210">
        <f t="shared" ref="LD32:LE34" si="64">+F32+K32+P32+U32+Z32+AE32+AJ32+AO32+AT32+AY32+BD32+BI32+BN32+BS32+BX32+CC32+CH32+CM32+CR32+CW32+DB32+DG32+DL32+DQ32+DV32+EA32+EF32+EK32+EP32+EU32+EZ32+FE32+FJ32+FO32+FT32+FY32+GD32+GI32+GN32+GS32+GX32+HC32+HH32+HM32+HR32+HW32+IB32+IG32+IL32+IQ32+IV32+JA32+JF32+JK32+JP32+JU32+JZ32+KE32+KJ32+KO32+KT32+KY32</f>
        <v>0</v>
      </c>
      <c r="LE32" s="210">
        <f t="shared" si="64"/>
        <v>0</v>
      </c>
    </row>
    <row r="33" spans="1:317" ht="15" customHeight="1">
      <c r="A33" s="269" t="s">
        <v>136</v>
      </c>
      <c r="B33" s="196" t="s">
        <v>640</v>
      </c>
      <c r="C33" s="202"/>
      <c r="D33" s="202"/>
      <c r="E33" s="210">
        <f t="shared" si="0"/>
        <v>0</v>
      </c>
      <c r="F33" s="202"/>
      <c r="G33" s="234">
        <f>+D33-F33</f>
        <v>0</v>
      </c>
      <c r="H33" s="202"/>
      <c r="I33" s="202"/>
      <c r="J33" s="210">
        <f t="shared" si="1"/>
        <v>0</v>
      </c>
      <c r="K33" s="202"/>
      <c r="L33" s="234">
        <f>+I33-K33</f>
        <v>0</v>
      </c>
      <c r="M33" s="202"/>
      <c r="N33" s="202"/>
      <c r="O33" s="210">
        <f t="shared" si="2"/>
        <v>0</v>
      </c>
      <c r="P33" s="202"/>
      <c r="Q33" s="234">
        <f>+N33-P33</f>
        <v>0</v>
      </c>
      <c r="R33" s="202"/>
      <c r="S33" s="202"/>
      <c r="T33" s="210">
        <f t="shared" si="3"/>
        <v>0</v>
      </c>
      <c r="U33" s="202"/>
      <c r="V33" s="234">
        <f>+S33-U33</f>
        <v>0</v>
      </c>
      <c r="W33" s="202"/>
      <c r="X33" s="202"/>
      <c r="Y33" s="210">
        <f t="shared" si="4"/>
        <v>0</v>
      </c>
      <c r="Z33" s="202"/>
      <c r="AA33" s="234">
        <f>+X33-Z33</f>
        <v>0</v>
      </c>
      <c r="AB33" s="202"/>
      <c r="AC33" s="202"/>
      <c r="AD33" s="210">
        <f t="shared" si="5"/>
        <v>0</v>
      </c>
      <c r="AE33" s="202"/>
      <c r="AF33" s="234">
        <f>+AC33-AE33</f>
        <v>0</v>
      </c>
      <c r="AG33" s="202"/>
      <c r="AH33" s="202"/>
      <c r="AI33" s="210">
        <f t="shared" si="6"/>
        <v>0</v>
      </c>
      <c r="AJ33" s="202"/>
      <c r="AK33" s="234">
        <f>+AH33-AJ33</f>
        <v>0</v>
      </c>
      <c r="AL33" s="202"/>
      <c r="AM33" s="202"/>
      <c r="AN33" s="210">
        <f t="shared" si="7"/>
        <v>0</v>
      </c>
      <c r="AO33" s="202"/>
      <c r="AP33" s="234">
        <f>+AM33-AO33</f>
        <v>0</v>
      </c>
      <c r="AQ33" s="202"/>
      <c r="AR33" s="202"/>
      <c r="AS33" s="210">
        <f t="shared" si="8"/>
        <v>0</v>
      </c>
      <c r="AT33" s="202"/>
      <c r="AU33" s="234">
        <f>+AR33-AT33</f>
        <v>0</v>
      </c>
      <c r="AV33" s="202"/>
      <c r="AW33" s="202"/>
      <c r="AX33" s="210">
        <f t="shared" si="9"/>
        <v>0</v>
      </c>
      <c r="AY33" s="202"/>
      <c r="AZ33" s="234">
        <f>+AW33-AY33</f>
        <v>0</v>
      </c>
      <c r="BA33" s="202"/>
      <c r="BB33" s="202"/>
      <c r="BC33" s="210">
        <f t="shared" si="10"/>
        <v>0</v>
      </c>
      <c r="BD33" s="202"/>
      <c r="BE33" s="234">
        <f>+BB33-BD33</f>
        <v>0</v>
      </c>
      <c r="BF33" s="202"/>
      <c r="BG33" s="202"/>
      <c r="BH33" s="210">
        <f t="shared" si="11"/>
        <v>0</v>
      </c>
      <c r="BI33" s="202"/>
      <c r="BJ33" s="234">
        <f>+BG33-BI33</f>
        <v>0</v>
      </c>
      <c r="BK33" s="202"/>
      <c r="BL33" s="202"/>
      <c r="BM33" s="210">
        <f t="shared" si="12"/>
        <v>0</v>
      </c>
      <c r="BN33" s="202"/>
      <c r="BO33" s="234">
        <f>+BL33-BN33</f>
        <v>0</v>
      </c>
      <c r="BP33" s="202"/>
      <c r="BQ33" s="202"/>
      <c r="BR33" s="210">
        <f t="shared" si="13"/>
        <v>0</v>
      </c>
      <c r="BS33" s="202"/>
      <c r="BT33" s="234">
        <f>+BQ33-BS33</f>
        <v>0</v>
      </c>
      <c r="BU33" s="202"/>
      <c r="BV33" s="202"/>
      <c r="BW33" s="210">
        <f t="shared" si="14"/>
        <v>0</v>
      </c>
      <c r="BX33" s="202"/>
      <c r="BY33" s="234">
        <f>+BV33-BX33</f>
        <v>0</v>
      </c>
      <c r="BZ33" s="202"/>
      <c r="CA33" s="202"/>
      <c r="CB33" s="210">
        <f t="shared" si="15"/>
        <v>0</v>
      </c>
      <c r="CC33" s="202"/>
      <c r="CD33" s="234">
        <f>+CA33-CC33</f>
        <v>0</v>
      </c>
      <c r="CE33" s="202"/>
      <c r="CF33" s="202"/>
      <c r="CG33" s="210">
        <f t="shared" si="16"/>
        <v>0</v>
      </c>
      <c r="CH33" s="202"/>
      <c r="CI33" s="234">
        <f>+CF33-CH33</f>
        <v>0</v>
      </c>
      <c r="CJ33" s="202"/>
      <c r="CK33" s="202"/>
      <c r="CL33" s="210">
        <f t="shared" si="17"/>
        <v>0</v>
      </c>
      <c r="CM33" s="202"/>
      <c r="CN33" s="234">
        <f>+CK33-CM33</f>
        <v>0</v>
      </c>
      <c r="CO33" s="202"/>
      <c r="CP33" s="202"/>
      <c r="CQ33" s="210">
        <f t="shared" si="18"/>
        <v>0</v>
      </c>
      <c r="CR33" s="202"/>
      <c r="CS33" s="234">
        <f>+CP33-CR33</f>
        <v>0</v>
      </c>
      <c r="CT33" s="202"/>
      <c r="CU33" s="202"/>
      <c r="CV33" s="210">
        <f t="shared" si="19"/>
        <v>0</v>
      </c>
      <c r="CW33" s="202"/>
      <c r="CX33" s="234">
        <f>+CU33-CW33</f>
        <v>0</v>
      </c>
      <c r="CY33" s="202"/>
      <c r="CZ33" s="202"/>
      <c r="DA33" s="210">
        <f t="shared" si="20"/>
        <v>0</v>
      </c>
      <c r="DB33" s="202"/>
      <c r="DC33" s="234">
        <f>+CZ33-DB33</f>
        <v>0</v>
      </c>
      <c r="DD33" s="202"/>
      <c r="DE33" s="202"/>
      <c r="DF33" s="210">
        <f t="shared" si="21"/>
        <v>0</v>
      </c>
      <c r="DG33" s="202"/>
      <c r="DH33" s="234">
        <f>+DE33-DG33</f>
        <v>0</v>
      </c>
      <c r="DI33" s="202"/>
      <c r="DJ33" s="202"/>
      <c r="DK33" s="210">
        <f t="shared" si="22"/>
        <v>0</v>
      </c>
      <c r="DL33" s="202"/>
      <c r="DM33" s="234">
        <f>+DJ33-DL33</f>
        <v>0</v>
      </c>
      <c r="DN33" s="202"/>
      <c r="DO33" s="202"/>
      <c r="DP33" s="210">
        <f t="shared" si="23"/>
        <v>0</v>
      </c>
      <c r="DQ33" s="202"/>
      <c r="DR33" s="234">
        <f>+DO33-DQ33</f>
        <v>0</v>
      </c>
      <c r="DS33" s="202"/>
      <c r="DT33" s="202"/>
      <c r="DU33" s="210">
        <f t="shared" si="24"/>
        <v>0</v>
      </c>
      <c r="DV33" s="202"/>
      <c r="DW33" s="234">
        <f>+DT33-DV33</f>
        <v>0</v>
      </c>
      <c r="DX33" s="202"/>
      <c r="DY33" s="202"/>
      <c r="DZ33" s="210">
        <f t="shared" si="25"/>
        <v>0</v>
      </c>
      <c r="EA33" s="202"/>
      <c r="EB33" s="234">
        <f>+DY33-EA33</f>
        <v>0</v>
      </c>
      <c r="EC33" s="202"/>
      <c r="ED33" s="202"/>
      <c r="EE33" s="210">
        <f t="shared" si="26"/>
        <v>0</v>
      </c>
      <c r="EF33" s="202"/>
      <c r="EG33" s="234">
        <f>+ED33-EF33</f>
        <v>0</v>
      </c>
      <c r="EH33" s="202"/>
      <c r="EI33" s="202"/>
      <c r="EJ33" s="210">
        <f t="shared" si="27"/>
        <v>0</v>
      </c>
      <c r="EK33" s="202"/>
      <c r="EL33" s="234">
        <f>+EI33-EK33</f>
        <v>0</v>
      </c>
      <c r="EM33" s="202"/>
      <c r="EN33" s="202"/>
      <c r="EO33" s="210">
        <f t="shared" si="28"/>
        <v>0</v>
      </c>
      <c r="EP33" s="202"/>
      <c r="EQ33" s="234">
        <f>+EN33-EP33</f>
        <v>0</v>
      </c>
      <c r="ER33" s="202"/>
      <c r="ES33" s="202"/>
      <c r="ET33" s="210">
        <f t="shared" si="29"/>
        <v>0</v>
      </c>
      <c r="EU33" s="202"/>
      <c r="EV33" s="234">
        <f>+ES33-EU33</f>
        <v>0</v>
      </c>
      <c r="EW33" s="202"/>
      <c r="EX33" s="202"/>
      <c r="EY33" s="210">
        <f t="shared" si="30"/>
        <v>0</v>
      </c>
      <c r="EZ33" s="202"/>
      <c r="FA33" s="234">
        <f>+EX33-EZ33</f>
        <v>0</v>
      </c>
      <c r="FB33" s="202"/>
      <c r="FC33" s="202"/>
      <c r="FD33" s="210">
        <f t="shared" si="31"/>
        <v>0</v>
      </c>
      <c r="FE33" s="202"/>
      <c r="FF33" s="234">
        <f>+FC33-FE33</f>
        <v>0</v>
      </c>
      <c r="FG33" s="202"/>
      <c r="FH33" s="202"/>
      <c r="FI33" s="210">
        <f t="shared" si="32"/>
        <v>0</v>
      </c>
      <c r="FJ33" s="202"/>
      <c r="FK33" s="234">
        <f>+FH33-FJ33</f>
        <v>0</v>
      </c>
      <c r="FL33" s="202"/>
      <c r="FM33" s="202"/>
      <c r="FN33" s="210">
        <f t="shared" si="33"/>
        <v>0</v>
      </c>
      <c r="FO33" s="202"/>
      <c r="FP33" s="234">
        <f>+FM33-FO33</f>
        <v>0</v>
      </c>
      <c r="FQ33" s="202"/>
      <c r="FR33" s="202"/>
      <c r="FS33" s="210">
        <f t="shared" si="34"/>
        <v>0</v>
      </c>
      <c r="FT33" s="202"/>
      <c r="FU33" s="234">
        <f>+FR33-FT33</f>
        <v>0</v>
      </c>
      <c r="FV33" s="202"/>
      <c r="FW33" s="202"/>
      <c r="FX33" s="210">
        <f t="shared" si="35"/>
        <v>0</v>
      </c>
      <c r="FY33" s="202"/>
      <c r="FZ33" s="234">
        <f>+FW33-FY33</f>
        <v>0</v>
      </c>
      <c r="GA33" s="202"/>
      <c r="GB33" s="202"/>
      <c r="GC33" s="210">
        <f t="shared" si="36"/>
        <v>0</v>
      </c>
      <c r="GD33" s="202"/>
      <c r="GE33" s="234">
        <f>+GB33-GD33</f>
        <v>0</v>
      </c>
      <c r="GF33" s="202"/>
      <c r="GG33" s="202"/>
      <c r="GH33" s="210">
        <f t="shared" si="37"/>
        <v>0</v>
      </c>
      <c r="GI33" s="202"/>
      <c r="GJ33" s="234">
        <f>+GG33-GI33</f>
        <v>0</v>
      </c>
      <c r="GK33" s="202"/>
      <c r="GL33" s="202"/>
      <c r="GM33" s="210">
        <f t="shared" si="38"/>
        <v>0</v>
      </c>
      <c r="GN33" s="202"/>
      <c r="GO33" s="234">
        <f>+GL33-GN33</f>
        <v>0</v>
      </c>
      <c r="GP33" s="202"/>
      <c r="GQ33" s="202"/>
      <c r="GR33" s="210">
        <f t="shared" si="39"/>
        <v>0</v>
      </c>
      <c r="GS33" s="202"/>
      <c r="GT33" s="234">
        <f>+GQ33-GS33</f>
        <v>0</v>
      </c>
      <c r="GU33" s="202"/>
      <c r="GV33" s="202"/>
      <c r="GW33" s="210">
        <f t="shared" si="40"/>
        <v>0</v>
      </c>
      <c r="GX33" s="202"/>
      <c r="GY33" s="234">
        <f>+GV33-GX33</f>
        <v>0</v>
      </c>
      <c r="GZ33" s="202"/>
      <c r="HA33" s="202"/>
      <c r="HB33" s="210">
        <f t="shared" si="41"/>
        <v>0</v>
      </c>
      <c r="HC33" s="202"/>
      <c r="HD33" s="234">
        <f>+HA33-HC33</f>
        <v>0</v>
      </c>
      <c r="HE33" s="202"/>
      <c r="HF33" s="202"/>
      <c r="HG33" s="210">
        <f t="shared" si="42"/>
        <v>0</v>
      </c>
      <c r="HH33" s="202"/>
      <c r="HI33" s="234">
        <f>+HF33-HH33</f>
        <v>0</v>
      </c>
      <c r="HJ33" s="202"/>
      <c r="HK33" s="202"/>
      <c r="HL33" s="210">
        <f t="shared" si="43"/>
        <v>0</v>
      </c>
      <c r="HM33" s="202"/>
      <c r="HN33" s="234">
        <f>+HK33-HM33</f>
        <v>0</v>
      </c>
      <c r="HO33" s="202"/>
      <c r="HP33" s="202"/>
      <c r="HQ33" s="210">
        <f t="shared" si="44"/>
        <v>0</v>
      </c>
      <c r="HR33" s="202"/>
      <c r="HS33" s="234">
        <f>+HP33-HR33</f>
        <v>0</v>
      </c>
      <c r="HT33" s="202"/>
      <c r="HU33" s="202"/>
      <c r="HV33" s="210">
        <f t="shared" si="45"/>
        <v>0</v>
      </c>
      <c r="HW33" s="202"/>
      <c r="HX33" s="234">
        <f>+HU33-HW33</f>
        <v>0</v>
      </c>
      <c r="HY33" s="202"/>
      <c r="HZ33" s="202"/>
      <c r="IA33" s="210">
        <f t="shared" si="46"/>
        <v>0</v>
      </c>
      <c r="IB33" s="202"/>
      <c r="IC33" s="234">
        <f>+HZ33-IB33</f>
        <v>0</v>
      </c>
      <c r="ID33" s="202"/>
      <c r="IE33" s="202"/>
      <c r="IF33" s="210">
        <f t="shared" si="47"/>
        <v>0</v>
      </c>
      <c r="IG33" s="202"/>
      <c r="IH33" s="234">
        <f>+IE33-IG33</f>
        <v>0</v>
      </c>
      <c r="II33" s="202"/>
      <c r="IJ33" s="202"/>
      <c r="IK33" s="210">
        <f t="shared" si="48"/>
        <v>0</v>
      </c>
      <c r="IL33" s="202"/>
      <c r="IM33" s="234">
        <f>+IJ33-IL33</f>
        <v>0</v>
      </c>
      <c r="IN33" s="202"/>
      <c r="IO33" s="202"/>
      <c r="IP33" s="210">
        <f t="shared" si="49"/>
        <v>0</v>
      </c>
      <c r="IQ33" s="202"/>
      <c r="IR33" s="234">
        <f>+IO33-IQ33</f>
        <v>0</v>
      </c>
      <c r="IS33" s="202"/>
      <c r="IT33" s="202"/>
      <c r="IU33" s="210">
        <f t="shared" si="50"/>
        <v>0</v>
      </c>
      <c r="IV33" s="202"/>
      <c r="IW33" s="234">
        <f>+IT33-IV33</f>
        <v>0</v>
      </c>
      <c r="IX33" s="202"/>
      <c r="IY33" s="202"/>
      <c r="IZ33" s="210">
        <f t="shared" si="51"/>
        <v>0</v>
      </c>
      <c r="JA33" s="202"/>
      <c r="JB33" s="234">
        <f>+IY33-JA33</f>
        <v>0</v>
      </c>
      <c r="JC33" s="202"/>
      <c r="JD33" s="202"/>
      <c r="JE33" s="210">
        <f t="shared" si="52"/>
        <v>0</v>
      </c>
      <c r="JF33" s="202"/>
      <c r="JG33" s="234">
        <f>+JD33-JF33</f>
        <v>0</v>
      </c>
      <c r="JH33" s="202"/>
      <c r="JI33" s="202"/>
      <c r="JJ33" s="210">
        <f t="shared" si="53"/>
        <v>0</v>
      </c>
      <c r="JK33" s="202"/>
      <c r="JL33" s="234">
        <f>+JI33-JK33</f>
        <v>0</v>
      </c>
      <c r="JM33" s="202"/>
      <c r="JN33" s="202"/>
      <c r="JO33" s="210">
        <f t="shared" si="54"/>
        <v>0</v>
      </c>
      <c r="JP33" s="202"/>
      <c r="JQ33" s="234">
        <f>+JN33-JP33</f>
        <v>0</v>
      </c>
      <c r="JR33" s="202"/>
      <c r="JS33" s="202"/>
      <c r="JT33" s="210">
        <f t="shared" si="55"/>
        <v>0</v>
      </c>
      <c r="JU33" s="202"/>
      <c r="JV33" s="234">
        <f>+JS33-JU33</f>
        <v>0</v>
      </c>
      <c r="JW33" s="202"/>
      <c r="JX33" s="202"/>
      <c r="JY33" s="210">
        <f t="shared" si="56"/>
        <v>0</v>
      </c>
      <c r="JZ33" s="202"/>
      <c r="KA33" s="234">
        <f>+JX33-JZ33</f>
        <v>0</v>
      </c>
      <c r="KB33" s="202"/>
      <c r="KC33" s="202"/>
      <c r="KD33" s="210">
        <f t="shared" si="57"/>
        <v>0</v>
      </c>
      <c r="KE33" s="202"/>
      <c r="KF33" s="234">
        <f>+KC33-KE33</f>
        <v>0</v>
      </c>
      <c r="KG33" s="202"/>
      <c r="KH33" s="202"/>
      <c r="KI33" s="210">
        <f t="shared" si="58"/>
        <v>0</v>
      </c>
      <c r="KJ33" s="202"/>
      <c r="KK33" s="234">
        <f>+KH33-KJ33</f>
        <v>0</v>
      </c>
      <c r="KL33" s="202"/>
      <c r="KM33" s="202"/>
      <c r="KN33" s="210">
        <f t="shared" si="59"/>
        <v>0</v>
      </c>
      <c r="KO33" s="202"/>
      <c r="KP33" s="234">
        <f>+KM33-KO33</f>
        <v>0</v>
      </c>
      <c r="KQ33" s="202"/>
      <c r="KR33" s="202"/>
      <c r="KS33" s="210">
        <f t="shared" si="60"/>
        <v>0</v>
      </c>
      <c r="KT33" s="202"/>
      <c r="KU33" s="234">
        <f>+KR33-KT33</f>
        <v>0</v>
      </c>
      <c r="KV33" s="202"/>
      <c r="KW33" s="202"/>
      <c r="KX33" s="210">
        <f t="shared" si="61"/>
        <v>0</v>
      </c>
      <c r="KY33" s="202"/>
      <c r="KZ33" s="234">
        <f>+KW33-KY33</f>
        <v>0</v>
      </c>
      <c r="LA33" s="210">
        <f t="shared" si="63"/>
        <v>0</v>
      </c>
      <c r="LB33" s="210">
        <f t="shared" si="63"/>
        <v>0</v>
      </c>
      <c r="LC33" s="210">
        <f t="shared" si="62"/>
        <v>0</v>
      </c>
      <c r="LD33" s="210">
        <f t="shared" si="64"/>
        <v>0</v>
      </c>
      <c r="LE33" s="210">
        <f t="shared" si="64"/>
        <v>0</v>
      </c>
    </row>
    <row r="34" spans="1:317" ht="15" customHeight="1">
      <c r="A34" s="269">
        <v>900</v>
      </c>
      <c r="B34" s="201" t="s">
        <v>806</v>
      </c>
      <c r="C34" s="202"/>
      <c r="D34" s="202"/>
      <c r="E34" s="210">
        <f t="shared" si="0"/>
        <v>0</v>
      </c>
      <c r="F34" s="202"/>
      <c r="G34" s="234">
        <f>+D34-F34</f>
        <v>0</v>
      </c>
      <c r="H34" s="202"/>
      <c r="I34" s="202"/>
      <c r="J34" s="210">
        <f t="shared" si="1"/>
        <v>0</v>
      </c>
      <c r="K34" s="202"/>
      <c r="L34" s="234">
        <f>+I34-K34</f>
        <v>0</v>
      </c>
      <c r="M34" s="202"/>
      <c r="N34" s="202"/>
      <c r="O34" s="210">
        <f t="shared" si="2"/>
        <v>0</v>
      </c>
      <c r="P34" s="202"/>
      <c r="Q34" s="234">
        <f>+N34-P34</f>
        <v>0</v>
      </c>
      <c r="R34" s="202"/>
      <c r="S34" s="202"/>
      <c r="T34" s="210">
        <f t="shared" si="3"/>
        <v>0</v>
      </c>
      <c r="U34" s="202"/>
      <c r="V34" s="234">
        <f>+S34-U34</f>
        <v>0</v>
      </c>
      <c r="W34" s="202"/>
      <c r="X34" s="202"/>
      <c r="Y34" s="210">
        <f t="shared" si="4"/>
        <v>0</v>
      </c>
      <c r="Z34" s="202"/>
      <c r="AA34" s="234">
        <f>+X34-Z34</f>
        <v>0</v>
      </c>
      <c r="AB34" s="202"/>
      <c r="AC34" s="202"/>
      <c r="AD34" s="210">
        <f t="shared" si="5"/>
        <v>0</v>
      </c>
      <c r="AE34" s="202"/>
      <c r="AF34" s="234">
        <f>+AC34-AE34</f>
        <v>0</v>
      </c>
      <c r="AG34" s="202"/>
      <c r="AH34" s="202"/>
      <c r="AI34" s="210">
        <f t="shared" si="6"/>
        <v>0</v>
      </c>
      <c r="AJ34" s="202"/>
      <c r="AK34" s="234">
        <f>+AH34-AJ34</f>
        <v>0</v>
      </c>
      <c r="AL34" s="202"/>
      <c r="AM34" s="202"/>
      <c r="AN34" s="210">
        <f t="shared" si="7"/>
        <v>0</v>
      </c>
      <c r="AO34" s="202"/>
      <c r="AP34" s="234">
        <f>+AM34-AO34</f>
        <v>0</v>
      </c>
      <c r="AQ34" s="202"/>
      <c r="AR34" s="202"/>
      <c r="AS34" s="210">
        <f t="shared" si="8"/>
        <v>0</v>
      </c>
      <c r="AT34" s="202"/>
      <c r="AU34" s="234">
        <f>+AR34-AT34</f>
        <v>0</v>
      </c>
      <c r="AV34" s="202"/>
      <c r="AW34" s="202"/>
      <c r="AX34" s="210">
        <f t="shared" si="9"/>
        <v>0</v>
      </c>
      <c r="AY34" s="202"/>
      <c r="AZ34" s="234">
        <f>+AW34-AY34</f>
        <v>0</v>
      </c>
      <c r="BA34" s="202"/>
      <c r="BB34" s="202"/>
      <c r="BC34" s="210">
        <f t="shared" si="10"/>
        <v>0</v>
      </c>
      <c r="BD34" s="202"/>
      <c r="BE34" s="234">
        <f>+BB34-BD34</f>
        <v>0</v>
      </c>
      <c r="BF34" s="202"/>
      <c r="BG34" s="202"/>
      <c r="BH34" s="210">
        <f t="shared" si="11"/>
        <v>0</v>
      </c>
      <c r="BI34" s="202"/>
      <c r="BJ34" s="234">
        <f>+BG34-BI34</f>
        <v>0</v>
      </c>
      <c r="BK34" s="202"/>
      <c r="BL34" s="202"/>
      <c r="BM34" s="210">
        <f t="shared" si="12"/>
        <v>0</v>
      </c>
      <c r="BN34" s="202"/>
      <c r="BO34" s="234">
        <f>+BL34-BN34</f>
        <v>0</v>
      </c>
      <c r="BP34" s="202"/>
      <c r="BQ34" s="202"/>
      <c r="BR34" s="210">
        <f t="shared" si="13"/>
        <v>0</v>
      </c>
      <c r="BS34" s="202"/>
      <c r="BT34" s="234">
        <f>+BQ34-BS34</f>
        <v>0</v>
      </c>
      <c r="BU34" s="202"/>
      <c r="BV34" s="202"/>
      <c r="BW34" s="210">
        <f t="shared" si="14"/>
        <v>0</v>
      </c>
      <c r="BX34" s="202"/>
      <c r="BY34" s="234">
        <f>+BV34-BX34</f>
        <v>0</v>
      </c>
      <c r="BZ34" s="202"/>
      <c r="CA34" s="202"/>
      <c r="CB34" s="210">
        <f t="shared" si="15"/>
        <v>0</v>
      </c>
      <c r="CC34" s="202"/>
      <c r="CD34" s="234">
        <f>+CA34-CC34</f>
        <v>0</v>
      </c>
      <c r="CE34" s="202"/>
      <c r="CF34" s="202"/>
      <c r="CG34" s="210">
        <f t="shared" si="16"/>
        <v>0</v>
      </c>
      <c r="CH34" s="202"/>
      <c r="CI34" s="234">
        <f>+CF34-CH34</f>
        <v>0</v>
      </c>
      <c r="CJ34" s="202"/>
      <c r="CK34" s="202"/>
      <c r="CL34" s="210">
        <f t="shared" si="17"/>
        <v>0</v>
      </c>
      <c r="CM34" s="202"/>
      <c r="CN34" s="234">
        <f>+CK34-CM34</f>
        <v>0</v>
      </c>
      <c r="CO34" s="202"/>
      <c r="CP34" s="202"/>
      <c r="CQ34" s="210">
        <f t="shared" si="18"/>
        <v>0</v>
      </c>
      <c r="CR34" s="202"/>
      <c r="CS34" s="234">
        <f>+CP34-CR34</f>
        <v>0</v>
      </c>
      <c r="CT34" s="202"/>
      <c r="CU34" s="202"/>
      <c r="CV34" s="210">
        <f t="shared" si="19"/>
        <v>0</v>
      </c>
      <c r="CW34" s="202"/>
      <c r="CX34" s="234">
        <f>+CU34-CW34</f>
        <v>0</v>
      </c>
      <c r="CY34" s="202"/>
      <c r="CZ34" s="202"/>
      <c r="DA34" s="210">
        <f t="shared" si="20"/>
        <v>0</v>
      </c>
      <c r="DB34" s="202"/>
      <c r="DC34" s="234">
        <f>+CZ34-DB34</f>
        <v>0</v>
      </c>
      <c r="DD34" s="202"/>
      <c r="DE34" s="202"/>
      <c r="DF34" s="210">
        <f t="shared" si="21"/>
        <v>0</v>
      </c>
      <c r="DG34" s="202"/>
      <c r="DH34" s="234">
        <f>+DE34-DG34</f>
        <v>0</v>
      </c>
      <c r="DI34" s="202"/>
      <c r="DJ34" s="202"/>
      <c r="DK34" s="210">
        <f t="shared" si="22"/>
        <v>0</v>
      </c>
      <c r="DL34" s="202"/>
      <c r="DM34" s="234">
        <f>+DJ34-DL34</f>
        <v>0</v>
      </c>
      <c r="DN34" s="202"/>
      <c r="DO34" s="202"/>
      <c r="DP34" s="210">
        <f t="shared" si="23"/>
        <v>0</v>
      </c>
      <c r="DQ34" s="202"/>
      <c r="DR34" s="234">
        <f>+DO34-DQ34</f>
        <v>0</v>
      </c>
      <c r="DS34" s="202"/>
      <c r="DT34" s="202"/>
      <c r="DU34" s="210">
        <f t="shared" si="24"/>
        <v>0</v>
      </c>
      <c r="DV34" s="202"/>
      <c r="DW34" s="234">
        <f>+DT34-DV34</f>
        <v>0</v>
      </c>
      <c r="DX34" s="202"/>
      <c r="DY34" s="202"/>
      <c r="DZ34" s="210">
        <f t="shared" si="25"/>
        <v>0</v>
      </c>
      <c r="EA34" s="202"/>
      <c r="EB34" s="234">
        <f>+DY34-EA34</f>
        <v>0</v>
      </c>
      <c r="EC34" s="202"/>
      <c r="ED34" s="202"/>
      <c r="EE34" s="210">
        <f t="shared" si="26"/>
        <v>0</v>
      </c>
      <c r="EF34" s="202"/>
      <c r="EG34" s="234">
        <f>+ED34-EF34</f>
        <v>0</v>
      </c>
      <c r="EH34" s="202"/>
      <c r="EI34" s="202"/>
      <c r="EJ34" s="210">
        <f t="shared" si="27"/>
        <v>0</v>
      </c>
      <c r="EK34" s="202"/>
      <c r="EL34" s="234">
        <f>+EI34-EK34</f>
        <v>0</v>
      </c>
      <c r="EM34" s="202"/>
      <c r="EN34" s="202"/>
      <c r="EO34" s="210">
        <f t="shared" si="28"/>
        <v>0</v>
      </c>
      <c r="EP34" s="202"/>
      <c r="EQ34" s="234">
        <f>+EN34-EP34</f>
        <v>0</v>
      </c>
      <c r="ER34" s="202"/>
      <c r="ES34" s="202"/>
      <c r="ET34" s="210">
        <f t="shared" si="29"/>
        <v>0</v>
      </c>
      <c r="EU34" s="202"/>
      <c r="EV34" s="234">
        <f>+ES34-EU34</f>
        <v>0</v>
      </c>
      <c r="EW34" s="202"/>
      <c r="EX34" s="202"/>
      <c r="EY34" s="210">
        <f t="shared" si="30"/>
        <v>0</v>
      </c>
      <c r="EZ34" s="202"/>
      <c r="FA34" s="234">
        <f>+EX34-EZ34</f>
        <v>0</v>
      </c>
      <c r="FB34" s="202"/>
      <c r="FC34" s="202"/>
      <c r="FD34" s="210">
        <f t="shared" si="31"/>
        <v>0</v>
      </c>
      <c r="FE34" s="202"/>
      <c r="FF34" s="234">
        <f>+FC34-FE34</f>
        <v>0</v>
      </c>
      <c r="FG34" s="202"/>
      <c r="FH34" s="202"/>
      <c r="FI34" s="210">
        <f t="shared" si="32"/>
        <v>0</v>
      </c>
      <c r="FJ34" s="202"/>
      <c r="FK34" s="234">
        <f>+FH34-FJ34</f>
        <v>0</v>
      </c>
      <c r="FL34" s="202"/>
      <c r="FM34" s="202"/>
      <c r="FN34" s="210">
        <f t="shared" si="33"/>
        <v>0</v>
      </c>
      <c r="FO34" s="202"/>
      <c r="FP34" s="234">
        <f>+FM34-FO34</f>
        <v>0</v>
      </c>
      <c r="FQ34" s="202"/>
      <c r="FR34" s="202"/>
      <c r="FS34" s="210">
        <f t="shared" si="34"/>
        <v>0</v>
      </c>
      <c r="FT34" s="202"/>
      <c r="FU34" s="234">
        <f>+FR34-FT34</f>
        <v>0</v>
      </c>
      <c r="FV34" s="202"/>
      <c r="FW34" s="202"/>
      <c r="FX34" s="210">
        <f t="shared" si="35"/>
        <v>0</v>
      </c>
      <c r="FY34" s="202"/>
      <c r="FZ34" s="234">
        <f>+FW34-FY34</f>
        <v>0</v>
      </c>
      <c r="GA34" s="202"/>
      <c r="GB34" s="202"/>
      <c r="GC34" s="210">
        <f t="shared" si="36"/>
        <v>0</v>
      </c>
      <c r="GD34" s="202"/>
      <c r="GE34" s="234">
        <f>+GB34-GD34</f>
        <v>0</v>
      </c>
      <c r="GF34" s="202"/>
      <c r="GG34" s="202"/>
      <c r="GH34" s="210">
        <f t="shared" si="37"/>
        <v>0</v>
      </c>
      <c r="GI34" s="202"/>
      <c r="GJ34" s="234">
        <f>+GG34-GI34</f>
        <v>0</v>
      </c>
      <c r="GK34" s="202"/>
      <c r="GL34" s="202"/>
      <c r="GM34" s="210">
        <f t="shared" si="38"/>
        <v>0</v>
      </c>
      <c r="GN34" s="202"/>
      <c r="GO34" s="234">
        <f>+GL34-GN34</f>
        <v>0</v>
      </c>
      <c r="GP34" s="202"/>
      <c r="GQ34" s="202"/>
      <c r="GR34" s="210">
        <f t="shared" si="39"/>
        <v>0</v>
      </c>
      <c r="GS34" s="202"/>
      <c r="GT34" s="234">
        <f>+GQ34-GS34</f>
        <v>0</v>
      </c>
      <c r="GU34" s="202"/>
      <c r="GV34" s="202"/>
      <c r="GW34" s="210">
        <f t="shared" si="40"/>
        <v>0</v>
      </c>
      <c r="GX34" s="202"/>
      <c r="GY34" s="234">
        <f>+GV34-GX34</f>
        <v>0</v>
      </c>
      <c r="GZ34" s="202"/>
      <c r="HA34" s="202"/>
      <c r="HB34" s="210">
        <f t="shared" si="41"/>
        <v>0</v>
      </c>
      <c r="HC34" s="202"/>
      <c r="HD34" s="234">
        <f>+HA34-HC34</f>
        <v>0</v>
      </c>
      <c r="HE34" s="202"/>
      <c r="HF34" s="202"/>
      <c r="HG34" s="210">
        <f t="shared" si="42"/>
        <v>0</v>
      </c>
      <c r="HH34" s="202"/>
      <c r="HI34" s="234">
        <f>+HF34-HH34</f>
        <v>0</v>
      </c>
      <c r="HJ34" s="202"/>
      <c r="HK34" s="202"/>
      <c r="HL34" s="210">
        <f t="shared" si="43"/>
        <v>0</v>
      </c>
      <c r="HM34" s="202"/>
      <c r="HN34" s="234">
        <f>+HK34-HM34</f>
        <v>0</v>
      </c>
      <c r="HO34" s="202"/>
      <c r="HP34" s="202"/>
      <c r="HQ34" s="210">
        <f t="shared" si="44"/>
        <v>0</v>
      </c>
      <c r="HR34" s="202"/>
      <c r="HS34" s="234">
        <f>+HP34-HR34</f>
        <v>0</v>
      </c>
      <c r="HT34" s="202"/>
      <c r="HU34" s="202"/>
      <c r="HV34" s="210">
        <f t="shared" si="45"/>
        <v>0</v>
      </c>
      <c r="HW34" s="202"/>
      <c r="HX34" s="234">
        <f>+HU34-HW34</f>
        <v>0</v>
      </c>
      <c r="HY34" s="202"/>
      <c r="HZ34" s="202"/>
      <c r="IA34" s="210">
        <f t="shared" si="46"/>
        <v>0</v>
      </c>
      <c r="IB34" s="202"/>
      <c r="IC34" s="234">
        <f>+HZ34-IB34</f>
        <v>0</v>
      </c>
      <c r="ID34" s="202"/>
      <c r="IE34" s="202"/>
      <c r="IF34" s="210">
        <f t="shared" si="47"/>
        <v>0</v>
      </c>
      <c r="IG34" s="202"/>
      <c r="IH34" s="234">
        <f>+IE34-IG34</f>
        <v>0</v>
      </c>
      <c r="II34" s="202"/>
      <c r="IJ34" s="202"/>
      <c r="IK34" s="210">
        <f t="shared" si="48"/>
        <v>0</v>
      </c>
      <c r="IL34" s="202"/>
      <c r="IM34" s="234">
        <f>+IJ34-IL34</f>
        <v>0</v>
      </c>
      <c r="IN34" s="202"/>
      <c r="IO34" s="202"/>
      <c r="IP34" s="210">
        <f t="shared" si="49"/>
        <v>0</v>
      </c>
      <c r="IQ34" s="202"/>
      <c r="IR34" s="234">
        <f>+IO34-IQ34</f>
        <v>0</v>
      </c>
      <c r="IS34" s="202"/>
      <c r="IT34" s="202"/>
      <c r="IU34" s="210">
        <f t="shared" si="50"/>
        <v>0</v>
      </c>
      <c r="IV34" s="202"/>
      <c r="IW34" s="234">
        <f>+IT34-IV34</f>
        <v>0</v>
      </c>
      <c r="IX34" s="202"/>
      <c r="IY34" s="202"/>
      <c r="IZ34" s="210">
        <f t="shared" si="51"/>
        <v>0</v>
      </c>
      <c r="JA34" s="202"/>
      <c r="JB34" s="234">
        <f>+IY34-JA34</f>
        <v>0</v>
      </c>
      <c r="JC34" s="202"/>
      <c r="JD34" s="202"/>
      <c r="JE34" s="210">
        <f t="shared" si="52"/>
        <v>0</v>
      </c>
      <c r="JF34" s="202"/>
      <c r="JG34" s="234">
        <f>+JD34-JF34</f>
        <v>0</v>
      </c>
      <c r="JH34" s="202"/>
      <c r="JI34" s="202"/>
      <c r="JJ34" s="210">
        <f t="shared" si="53"/>
        <v>0</v>
      </c>
      <c r="JK34" s="202"/>
      <c r="JL34" s="234">
        <f>+JI34-JK34</f>
        <v>0</v>
      </c>
      <c r="JM34" s="202"/>
      <c r="JN34" s="202"/>
      <c r="JO34" s="210">
        <f t="shared" si="54"/>
        <v>0</v>
      </c>
      <c r="JP34" s="202"/>
      <c r="JQ34" s="234">
        <f>+JN34-JP34</f>
        <v>0</v>
      </c>
      <c r="JR34" s="202"/>
      <c r="JS34" s="202"/>
      <c r="JT34" s="210">
        <f t="shared" si="55"/>
        <v>0</v>
      </c>
      <c r="JU34" s="202"/>
      <c r="JV34" s="234">
        <f>+JS34-JU34</f>
        <v>0</v>
      </c>
      <c r="JW34" s="202"/>
      <c r="JX34" s="202"/>
      <c r="JY34" s="210">
        <f t="shared" si="56"/>
        <v>0</v>
      </c>
      <c r="JZ34" s="202"/>
      <c r="KA34" s="234">
        <f>+JX34-JZ34</f>
        <v>0</v>
      </c>
      <c r="KB34" s="202"/>
      <c r="KC34" s="202"/>
      <c r="KD34" s="210">
        <f t="shared" si="57"/>
        <v>0</v>
      </c>
      <c r="KE34" s="202"/>
      <c r="KF34" s="234">
        <f>+KC34-KE34</f>
        <v>0</v>
      </c>
      <c r="KG34" s="202"/>
      <c r="KH34" s="202"/>
      <c r="KI34" s="210">
        <f t="shared" si="58"/>
        <v>0</v>
      </c>
      <c r="KJ34" s="202"/>
      <c r="KK34" s="234">
        <f>+KH34-KJ34</f>
        <v>0</v>
      </c>
      <c r="KL34" s="202"/>
      <c r="KM34" s="202"/>
      <c r="KN34" s="210">
        <f t="shared" si="59"/>
        <v>0</v>
      </c>
      <c r="KO34" s="202"/>
      <c r="KP34" s="234">
        <f>+KM34-KO34</f>
        <v>0</v>
      </c>
      <c r="KQ34" s="202"/>
      <c r="KR34" s="202"/>
      <c r="KS34" s="210">
        <f t="shared" si="60"/>
        <v>0</v>
      </c>
      <c r="KT34" s="202"/>
      <c r="KU34" s="234">
        <f>+KR34-KT34</f>
        <v>0</v>
      </c>
      <c r="KV34" s="202"/>
      <c r="KW34" s="202"/>
      <c r="KX34" s="210">
        <f t="shared" si="61"/>
        <v>0</v>
      </c>
      <c r="KY34" s="202"/>
      <c r="KZ34" s="234">
        <f>+KW34-KY34</f>
        <v>0</v>
      </c>
      <c r="LA34" s="210">
        <f t="shared" si="63"/>
        <v>0</v>
      </c>
      <c r="LB34" s="210">
        <f t="shared" si="63"/>
        <v>0</v>
      </c>
      <c r="LC34" s="210">
        <f t="shared" si="62"/>
        <v>0</v>
      </c>
      <c r="LD34" s="210">
        <f t="shared" si="64"/>
        <v>0</v>
      </c>
      <c r="LE34" s="210">
        <f t="shared" si="64"/>
        <v>0</v>
      </c>
    </row>
    <row r="35" spans="1:317" ht="15" customHeight="1">
      <c r="A35" s="284">
        <v>490000</v>
      </c>
      <c r="B35" s="8" t="s">
        <v>2592</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c r="IU35" s="210"/>
      <c r="IV35" s="210"/>
      <c r="IW35" s="210"/>
      <c r="IX35" s="210"/>
      <c r="IY35" s="210"/>
      <c r="IZ35" s="210"/>
      <c r="JA35" s="210"/>
      <c r="JB35" s="210"/>
      <c r="JC35" s="210"/>
      <c r="JD35" s="210"/>
      <c r="JE35" s="210"/>
      <c r="JF35" s="210"/>
      <c r="JG35" s="210"/>
      <c r="JH35" s="210"/>
      <c r="JI35" s="210"/>
      <c r="JJ35" s="210"/>
      <c r="JK35" s="210"/>
      <c r="JL35" s="210"/>
      <c r="JM35" s="210"/>
      <c r="JN35" s="210"/>
      <c r="JO35" s="210"/>
      <c r="JP35" s="210"/>
      <c r="JQ35" s="210"/>
      <c r="JR35" s="210"/>
      <c r="JS35" s="210"/>
      <c r="JT35" s="210"/>
      <c r="JU35" s="210"/>
      <c r="JV35" s="210"/>
      <c r="JW35" s="210"/>
      <c r="JX35" s="210"/>
      <c r="JY35" s="210"/>
      <c r="JZ35" s="210"/>
      <c r="KA35" s="210"/>
      <c r="KB35" s="210"/>
      <c r="KC35" s="210"/>
      <c r="KD35" s="210"/>
      <c r="KE35" s="210"/>
      <c r="KF35" s="210"/>
      <c r="KG35" s="210"/>
      <c r="KH35" s="210"/>
      <c r="KI35" s="210"/>
      <c r="KJ35" s="210"/>
      <c r="KK35" s="210"/>
      <c r="KL35" s="210"/>
      <c r="KM35" s="210"/>
      <c r="KN35" s="210"/>
      <c r="KO35" s="210"/>
      <c r="KP35" s="210"/>
      <c r="KQ35" s="210"/>
      <c r="KR35" s="210"/>
      <c r="KS35" s="210"/>
      <c r="KT35" s="210"/>
      <c r="KU35" s="210"/>
      <c r="KV35" s="210"/>
      <c r="KW35" s="210"/>
      <c r="KX35" s="210"/>
      <c r="KY35" s="210"/>
      <c r="KZ35" s="210"/>
      <c r="LA35" s="210"/>
      <c r="LB35" s="210"/>
      <c r="LC35" s="210"/>
      <c r="LD35" s="210"/>
      <c r="LE35" s="210"/>
    </row>
    <row r="36" spans="1:317" ht="15" customHeight="1">
      <c r="A36" s="269">
        <v>610</v>
      </c>
      <c r="B36" s="196" t="s">
        <v>171</v>
      </c>
      <c r="C36" s="202"/>
      <c r="D36" s="202"/>
      <c r="E36" s="210">
        <f t="shared" si="0"/>
        <v>0</v>
      </c>
      <c r="F36" s="202"/>
      <c r="G36" s="234">
        <f>+D36-F36</f>
        <v>0</v>
      </c>
      <c r="H36" s="202"/>
      <c r="I36" s="202"/>
      <c r="J36" s="210">
        <f t="shared" si="1"/>
        <v>0</v>
      </c>
      <c r="K36" s="202"/>
      <c r="L36" s="234">
        <f>+I36-K36</f>
        <v>0</v>
      </c>
      <c r="M36" s="202"/>
      <c r="N36" s="202"/>
      <c r="O36" s="210">
        <f t="shared" si="2"/>
        <v>0</v>
      </c>
      <c r="P36" s="202"/>
      <c r="Q36" s="234">
        <f>+N36-P36</f>
        <v>0</v>
      </c>
      <c r="R36" s="202"/>
      <c r="S36" s="202"/>
      <c r="T36" s="210">
        <f t="shared" si="3"/>
        <v>0</v>
      </c>
      <c r="U36" s="202"/>
      <c r="V36" s="234">
        <f>+S36-U36</f>
        <v>0</v>
      </c>
      <c r="W36" s="202"/>
      <c r="X36" s="202"/>
      <c r="Y36" s="210">
        <f t="shared" si="4"/>
        <v>0</v>
      </c>
      <c r="Z36" s="202"/>
      <c r="AA36" s="234">
        <f>+X36-Z36</f>
        <v>0</v>
      </c>
      <c r="AB36" s="202"/>
      <c r="AC36" s="202"/>
      <c r="AD36" s="210">
        <f t="shared" si="5"/>
        <v>0</v>
      </c>
      <c r="AE36" s="202"/>
      <c r="AF36" s="234">
        <f>+AC36-AE36</f>
        <v>0</v>
      </c>
      <c r="AG36" s="202"/>
      <c r="AH36" s="202"/>
      <c r="AI36" s="210">
        <f t="shared" si="6"/>
        <v>0</v>
      </c>
      <c r="AJ36" s="202"/>
      <c r="AK36" s="234">
        <f>+AH36-AJ36</f>
        <v>0</v>
      </c>
      <c r="AL36" s="202"/>
      <c r="AM36" s="202"/>
      <c r="AN36" s="210">
        <f t="shared" si="7"/>
        <v>0</v>
      </c>
      <c r="AO36" s="202"/>
      <c r="AP36" s="234">
        <f>+AM36-AO36</f>
        <v>0</v>
      </c>
      <c r="AQ36" s="202"/>
      <c r="AR36" s="202"/>
      <c r="AS36" s="210">
        <f t="shared" si="8"/>
        <v>0</v>
      </c>
      <c r="AT36" s="202"/>
      <c r="AU36" s="234">
        <f>+AR36-AT36</f>
        <v>0</v>
      </c>
      <c r="AV36" s="202"/>
      <c r="AW36" s="202"/>
      <c r="AX36" s="210">
        <f t="shared" si="9"/>
        <v>0</v>
      </c>
      <c r="AY36" s="202"/>
      <c r="AZ36" s="234">
        <f>+AW36-AY36</f>
        <v>0</v>
      </c>
      <c r="BA36" s="202"/>
      <c r="BB36" s="202"/>
      <c r="BC36" s="210">
        <f t="shared" si="10"/>
        <v>0</v>
      </c>
      <c r="BD36" s="202"/>
      <c r="BE36" s="234">
        <f>+BB36-BD36</f>
        <v>0</v>
      </c>
      <c r="BF36" s="202"/>
      <c r="BG36" s="202"/>
      <c r="BH36" s="210">
        <f t="shared" si="11"/>
        <v>0</v>
      </c>
      <c r="BI36" s="202"/>
      <c r="BJ36" s="234">
        <f>+BG36-BI36</f>
        <v>0</v>
      </c>
      <c r="BK36" s="202"/>
      <c r="BL36" s="202"/>
      <c r="BM36" s="210">
        <f t="shared" si="12"/>
        <v>0</v>
      </c>
      <c r="BN36" s="202"/>
      <c r="BO36" s="234">
        <f>+BL36-BN36</f>
        <v>0</v>
      </c>
      <c r="BP36" s="202"/>
      <c r="BQ36" s="202"/>
      <c r="BR36" s="210">
        <f t="shared" si="13"/>
        <v>0</v>
      </c>
      <c r="BS36" s="202"/>
      <c r="BT36" s="234">
        <f>+BQ36-BS36</f>
        <v>0</v>
      </c>
      <c r="BU36" s="202"/>
      <c r="BV36" s="202"/>
      <c r="BW36" s="210">
        <f t="shared" si="14"/>
        <v>0</v>
      </c>
      <c r="BX36" s="202"/>
      <c r="BY36" s="234">
        <f>+BV36-BX36</f>
        <v>0</v>
      </c>
      <c r="BZ36" s="202"/>
      <c r="CA36" s="202"/>
      <c r="CB36" s="210">
        <f t="shared" si="15"/>
        <v>0</v>
      </c>
      <c r="CC36" s="202"/>
      <c r="CD36" s="234">
        <f>+CA36-CC36</f>
        <v>0</v>
      </c>
      <c r="CE36" s="202"/>
      <c r="CF36" s="202"/>
      <c r="CG36" s="210">
        <f t="shared" si="16"/>
        <v>0</v>
      </c>
      <c r="CH36" s="202"/>
      <c r="CI36" s="234">
        <f>+CF36-CH36</f>
        <v>0</v>
      </c>
      <c r="CJ36" s="202"/>
      <c r="CK36" s="202"/>
      <c r="CL36" s="210">
        <f t="shared" si="17"/>
        <v>0</v>
      </c>
      <c r="CM36" s="202"/>
      <c r="CN36" s="234">
        <f>+CK36-CM36</f>
        <v>0</v>
      </c>
      <c r="CO36" s="202"/>
      <c r="CP36" s="202"/>
      <c r="CQ36" s="210">
        <f t="shared" si="18"/>
        <v>0</v>
      </c>
      <c r="CR36" s="202"/>
      <c r="CS36" s="234">
        <f>+CP36-CR36</f>
        <v>0</v>
      </c>
      <c r="CT36" s="202"/>
      <c r="CU36" s="202"/>
      <c r="CV36" s="210">
        <f t="shared" si="19"/>
        <v>0</v>
      </c>
      <c r="CW36" s="202"/>
      <c r="CX36" s="234">
        <f>+CU36-CW36</f>
        <v>0</v>
      </c>
      <c r="CY36" s="202"/>
      <c r="CZ36" s="202"/>
      <c r="DA36" s="210">
        <f t="shared" si="20"/>
        <v>0</v>
      </c>
      <c r="DB36" s="202"/>
      <c r="DC36" s="234">
        <f>+CZ36-DB36</f>
        <v>0</v>
      </c>
      <c r="DD36" s="202"/>
      <c r="DE36" s="202"/>
      <c r="DF36" s="210">
        <f t="shared" si="21"/>
        <v>0</v>
      </c>
      <c r="DG36" s="202"/>
      <c r="DH36" s="234">
        <f>+DE36-DG36</f>
        <v>0</v>
      </c>
      <c r="DI36" s="202"/>
      <c r="DJ36" s="202"/>
      <c r="DK36" s="210">
        <f t="shared" si="22"/>
        <v>0</v>
      </c>
      <c r="DL36" s="202"/>
      <c r="DM36" s="234">
        <f>+DJ36-DL36</f>
        <v>0</v>
      </c>
      <c r="DN36" s="202"/>
      <c r="DO36" s="202"/>
      <c r="DP36" s="210">
        <f t="shared" si="23"/>
        <v>0</v>
      </c>
      <c r="DQ36" s="202"/>
      <c r="DR36" s="234">
        <f>+DO36-DQ36</f>
        <v>0</v>
      </c>
      <c r="DS36" s="202"/>
      <c r="DT36" s="202"/>
      <c r="DU36" s="210">
        <f t="shared" si="24"/>
        <v>0</v>
      </c>
      <c r="DV36" s="202"/>
      <c r="DW36" s="234">
        <f>+DT36-DV36</f>
        <v>0</v>
      </c>
      <c r="DX36" s="202"/>
      <c r="DY36" s="202"/>
      <c r="DZ36" s="210">
        <f t="shared" si="25"/>
        <v>0</v>
      </c>
      <c r="EA36" s="202"/>
      <c r="EB36" s="234">
        <f>+DY36-EA36</f>
        <v>0</v>
      </c>
      <c r="EC36" s="202"/>
      <c r="ED36" s="202"/>
      <c r="EE36" s="210">
        <f t="shared" si="26"/>
        <v>0</v>
      </c>
      <c r="EF36" s="202"/>
      <c r="EG36" s="234">
        <f>+ED36-EF36</f>
        <v>0</v>
      </c>
      <c r="EH36" s="202"/>
      <c r="EI36" s="202"/>
      <c r="EJ36" s="210">
        <f t="shared" si="27"/>
        <v>0</v>
      </c>
      <c r="EK36" s="202"/>
      <c r="EL36" s="234">
        <f>+EI36-EK36</f>
        <v>0</v>
      </c>
      <c r="EM36" s="202"/>
      <c r="EN36" s="202"/>
      <c r="EO36" s="210">
        <f t="shared" si="28"/>
        <v>0</v>
      </c>
      <c r="EP36" s="202"/>
      <c r="EQ36" s="234">
        <f>+EN36-EP36</f>
        <v>0</v>
      </c>
      <c r="ER36" s="202"/>
      <c r="ES36" s="202"/>
      <c r="ET36" s="210">
        <f t="shared" si="29"/>
        <v>0</v>
      </c>
      <c r="EU36" s="202"/>
      <c r="EV36" s="234">
        <f>+ES36-EU36</f>
        <v>0</v>
      </c>
      <c r="EW36" s="202"/>
      <c r="EX36" s="202"/>
      <c r="EY36" s="210">
        <f t="shared" si="30"/>
        <v>0</v>
      </c>
      <c r="EZ36" s="202"/>
      <c r="FA36" s="234">
        <f>+EX36-EZ36</f>
        <v>0</v>
      </c>
      <c r="FB36" s="202"/>
      <c r="FC36" s="202"/>
      <c r="FD36" s="210">
        <f t="shared" si="31"/>
        <v>0</v>
      </c>
      <c r="FE36" s="202"/>
      <c r="FF36" s="234">
        <f>+FC36-FE36</f>
        <v>0</v>
      </c>
      <c r="FG36" s="202"/>
      <c r="FH36" s="202"/>
      <c r="FI36" s="210">
        <f t="shared" si="32"/>
        <v>0</v>
      </c>
      <c r="FJ36" s="202"/>
      <c r="FK36" s="234">
        <f>+FH36-FJ36</f>
        <v>0</v>
      </c>
      <c r="FL36" s="202"/>
      <c r="FM36" s="202"/>
      <c r="FN36" s="210">
        <f t="shared" si="33"/>
        <v>0</v>
      </c>
      <c r="FO36" s="202"/>
      <c r="FP36" s="234">
        <f>+FM36-FO36</f>
        <v>0</v>
      </c>
      <c r="FQ36" s="202"/>
      <c r="FR36" s="202"/>
      <c r="FS36" s="210">
        <f t="shared" si="34"/>
        <v>0</v>
      </c>
      <c r="FT36" s="202"/>
      <c r="FU36" s="234">
        <f>+FR36-FT36</f>
        <v>0</v>
      </c>
      <c r="FV36" s="202"/>
      <c r="FW36" s="202"/>
      <c r="FX36" s="210">
        <f t="shared" si="35"/>
        <v>0</v>
      </c>
      <c r="FY36" s="202"/>
      <c r="FZ36" s="234">
        <f>+FW36-FY36</f>
        <v>0</v>
      </c>
      <c r="GA36" s="202"/>
      <c r="GB36" s="202"/>
      <c r="GC36" s="210">
        <f t="shared" si="36"/>
        <v>0</v>
      </c>
      <c r="GD36" s="202"/>
      <c r="GE36" s="234">
        <f>+GB36-GD36</f>
        <v>0</v>
      </c>
      <c r="GF36" s="202"/>
      <c r="GG36" s="202"/>
      <c r="GH36" s="210">
        <f t="shared" si="37"/>
        <v>0</v>
      </c>
      <c r="GI36" s="202"/>
      <c r="GJ36" s="234">
        <f>+GG36-GI36</f>
        <v>0</v>
      </c>
      <c r="GK36" s="202"/>
      <c r="GL36" s="202"/>
      <c r="GM36" s="210">
        <f t="shared" si="38"/>
        <v>0</v>
      </c>
      <c r="GN36" s="202"/>
      <c r="GO36" s="234">
        <f>+GL36-GN36</f>
        <v>0</v>
      </c>
      <c r="GP36" s="202"/>
      <c r="GQ36" s="202"/>
      <c r="GR36" s="210">
        <f t="shared" si="39"/>
        <v>0</v>
      </c>
      <c r="GS36" s="202"/>
      <c r="GT36" s="234">
        <f>+GQ36-GS36</f>
        <v>0</v>
      </c>
      <c r="GU36" s="202"/>
      <c r="GV36" s="202"/>
      <c r="GW36" s="210">
        <f t="shared" si="40"/>
        <v>0</v>
      </c>
      <c r="GX36" s="202"/>
      <c r="GY36" s="234">
        <f>+GV36-GX36</f>
        <v>0</v>
      </c>
      <c r="GZ36" s="202"/>
      <c r="HA36" s="202"/>
      <c r="HB36" s="210">
        <f t="shared" si="41"/>
        <v>0</v>
      </c>
      <c r="HC36" s="202"/>
      <c r="HD36" s="234">
        <f>+HA36-HC36</f>
        <v>0</v>
      </c>
      <c r="HE36" s="202"/>
      <c r="HF36" s="202"/>
      <c r="HG36" s="210">
        <f t="shared" si="42"/>
        <v>0</v>
      </c>
      <c r="HH36" s="202"/>
      <c r="HI36" s="234">
        <f>+HF36-HH36</f>
        <v>0</v>
      </c>
      <c r="HJ36" s="202"/>
      <c r="HK36" s="202"/>
      <c r="HL36" s="210">
        <f t="shared" si="43"/>
        <v>0</v>
      </c>
      <c r="HM36" s="202"/>
      <c r="HN36" s="234">
        <f>+HK36-HM36</f>
        <v>0</v>
      </c>
      <c r="HO36" s="202"/>
      <c r="HP36" s="202"/>
      <c r="HQ36" s="210">
        <f t="shared" si="44"/>
        <v>0</v>
      </c>
      <c r="HR36" s="202"/>
      <c r="HS36" s="234">
        <f>+HP36-HR36</f>
        <v>0</v>
      </c>
      <c r="HT36" s="202"/>
      <c r="HU36" s="202"/>
      <c r="HV36" s="210">
        <f t="shared" si="45"/>
        <v>0</v>
      </c>
      <c r="HW36" s="202"/>
      <c r="HX36" s="234">
        <f>+HU36-HW36</f>
        <v>0</v>
      </c>
      <c r="HY36" s="202"/>
      <c r="HZ36" s="202"/>
      <c r="IA36" s="210">
        <f t="shared" si="46"/>
        <v>0</v>
      </c>
      <c r="IB36" s="202"/>
      <c r="IC36" s="234">
        <f>+HZ36-IB36</f>
        <v>0</v>
      </c>
      <c r="ID36" s="202"/>
      <c r="IE36" s="202"/>
      <c r="IF36" s="210">
        <f t="shared" si="47"/>
        <v>0</v>
      </c>
      <c r="IG36" s="202"/>
      <c r="IH36" s="234">
        <f>+IE36-IG36</f>
        <v>0</v>
      </c>
      <c r="II36" s="202"/>
      <c r="IJ36" s="202"/>
      <c r="IK36" s="210">
        <f t="shared" si="48"/>
        <v>0</v>
      </c>
      <c r="IL36" s="202"/>
      <c r="IM36" s="234">
        <f>+IJ36-IL36</f>
        <v>0</v>
      </c>
      <c r="IN36" s="202"/>
      <c r="IO36" s="202"/>
      <c r="IP36" s="210">
        <f t="shared" si="49"/>
        <v>0</v>
      </c>
      <c r="IQ36" s="202"/>
      <c r="IR36" s="234">
        <f>+IO36-IQ36</f>
        <v>0</v>
      </c>
      <c r="IS36" s="202"/>
      <c r="IT36" s="202"/>
      <c r="IU36" s="210">
        <f t="shared" si="50"/>
        <v>0</v>
      </c>
      <c r="IV36" s="202"/>
      <c r="IW36" s="234">
        <f>+IT36-IV36</f>
        <v>0</v>
      </c>
      <c r="IX36" s="202"/>
      <c r="IY36" s="202"/>
      <c r="IZ36" s="210">
        <f t="shared" si="51"/>
        <v>0</v>
      </c>
      <c r="JA36" s="202"/>
      <c r="JB36" s="234">
        <f>+IY36-JA36</f>
        <v>0</v>
      </c>
      <c r="JC36" s="202"/>
      <c r="JD36" s="202"/>
      <c r="JE36" s="210">
        <f t="shared" si="52"/>
        <v>0</v>
      </c>
      <c r="JF36" s="202"/>
      <c r="JG36" s="234">
        <f>+JD36-JF36</f>
        <v>0</v>
      </c>
      <c r="JH36" s="202"/>
      <c r="JI36" s="202"/>
      <c r="JJ36" s="210">
        <f t="shared" si="53"/>
        <v>0</v>
      </c>
      <c r="JK36" s="202"/>
      <c r="JL36" s="234">
        <f>+JI36-JK36</f>
        <v>0</v>
      </c>
      <c r="JM36" s="202"/>
      <c r="JN36" s="202"/>
      <c r="JO36" s="210">
        <f t="shared" si="54"/>
        <v>0</v>
      </c>
      <c r="JP36" s="202"/>
      <c r="JQ36" s="234">
        <f>+JN36-JP36</f>
        <v>0</v>
      </c>
      <c r="JR36" s="202"/>
      <c r="JS36" s="202"/>
      <c r="JT36" s="210">
        <f t="shared" si="55"/>
        <v>0</v>
      </c>
      <c r="JU36" s="202"/>
      <c r="JV36" s="234">
        <f>+JS36-JU36</f>
        <v>0</v>
      </c>
      <c r="JW36" s="202"/>
      <c r="JX36" s="202"/>
      <c r="JY36" s="210">
        <f t="shared" si="56"/>
        <v>0</v>
      </c>
      <c r="JZ36" s="202"/>
      <c r="KA36" s="234">
        <f>+JX36-JZ36</f>
        <v>0</v>
      </c>
      <c r="KB36" s="202"/>
      <c r="KC36" s="202"/>
      <c r="KD36" s="210">
        <f t="shared" si="57"/>
        <v>0</v>
      </c>
      <c r="KE36" s="202"/>
      <c r="KF36" s="234">
        <f>+KC36-KE36</f>
        <v>0</v>
      </c>
      <c r="KG36" s="202"/>
      <c r="KH36" s="202"/>
      <c r="KI36" s="210">
        <f t="shared" si="58"/>
        <v>0</v>
      </c>
      <c r="KJ36" s="202"/>
      <c r="KK36" s="234">
        <f>+KH36-KJ36</f>
        <v>0</v>
      </c>
      <c r="KL36" s="202"/>
      <c r="KM36" s="202"/>
      <c r="KN36" s="210">
        <f t="shared" si="59"/>
        <v>0</v>
      </c>
      <c r="KO36" s="202"/>
      <c r="KP36" s="234">
        <f>+KM36-KO36</f>
        <v>0</v>
      </c>
      <c r="KQ36" s="202"/>
      <c r="KR36" s="202"/>
      <c r="KS36" s="210">
        <f t="shared" si="60"/>
        <v>0</v>
      </c>
      <c r="KT36" s="202"/>
      <c r="KU36" s="234">
        <f>+KR36-KT36</f>
        <v>0</v>
      </c>
      <c r="KV36" s="202"/>
      <c r="KW36" s="202"/>
      <c r="KX36" s="210">
        <f t="shared" si="61"/>
        <v>0</v>
      </c>
      <c r="KY36" s="202"/>
      <c r="KZ36" s="234">
        <f>+KW36-KY36</f>
        <v>0</v>
      </c>
      <c r="LA36" s="210">
        <f t="shared" ref="LA36:LB40" si="65">+C36+H36+M36+R36+W36+AB36+AG36+AL36+AQ36+AV36+BA36+BF36+BK36+BP36+BU36+BZ36+CE36+CJ36+CO36+CT36+CY36+DD36+DI36+DN36+DS36+DX36+EC36+EH36+EM36+ER36+EW36+FB36+FG36+FL36+FQ36+FV36+GA36+GF36+GK36+GP36+GU36+GZ36+HE36+HJ36+HO36+HT36+HY36+ID36+II36+IN36+IS36+IX36+JC36+JH36+JM36+JR36+JW36+KB36+KG36+KL36+KQ36+KV36</f>
        <v>0</v>
      </c>
      <c r="LB36" s="210">
        <f t="shared" si="65"/>
        <v>0</v>
      </c>
      <c r="LC36" s="210">
        <f t="shared" si="62"/>
        <v>0</v>
      </c>
      <c r="LD36" s="210">
        <f t="shared" ref="LD36:LE40" si="66">+F36+K36+P36+U36+Z36+AE36+AJ36+AO36+AT36+AY36+BD36+BI36+BN36+BS36+BX36+CC36+CH36+CM36+CR36+CW36+DB36+DG36+DL36+DQ36+DV36+EA36+EF36+EK36+EP36+EU36+EZ36+FE36+FJ36+FO36+FT36+FY36+GD36+GI36+GN36+GS36+GX36+HC36+HH36+HM36+HR36+HW36+IB36+IG36+IL36+IQ36+IV36+JA36+JF36+JK36+JP36+JU36+JZ36+KE36+KJ36+KO36+KT36+KY36</f>
        <v>0</v>
      </c>
      <c r="LE36" s="210">
        <f t="shared" si="66"/>
        <v>0</v>
      </c>
    </row>
    <row r="37" spans="1:317" ht="15" customHeight="1">
      <c r="A37" s="269">
        <v>620</v>
      </c>
      <c r="B37" s="196" t="s">
        <v>172</v>
      </c>
      <c r="C37" s="202"/>
      <c r="D37" s="202"/>
      <c r="E37" s="210">
        <f t="shared" si="0"/>
        <v>0</v>
      </c>
      <c r="F37" s="202"/>
      <c r="G37" s="234">
        <f>+D37-F37</f>
        <v>0</v>
      </c>
      <c r="H37" s="202"/>
      <c r="I37" s="202"/>
      <c r="J37" s="210">
        <f t="shared" si="1"/>
        <v>0</v>
      </c>
      <c r="K37" s="202"/>
      <c r="L37" s="234">
        <f>+I37-K37</f>
        <v>0</v>
      </c>
      <c r="M37" s="202"/>
      <c r="N37" s="202"/>
      <c r="O37" s="210">
        <f t="shared" si="2"/>
        <v>0</v>
      </c>
      <c r="P37" s="202"/>
      <c r="Q37" s="234">
        <f>+N37-P37</f>
        <v>0</v>
      </c>
      <c r="R37" s="202"/>
      <c r="S37" s="202"/>
      <c r="T37" s="210">
        <f t="shared" si="3"/>
        <v>0</v>
      </c>
      <c r="U37" s="202"/>
      <c r="V37" s="234">
        <f>+S37-U37</f>
        <v>0</v>
      </c>
      <c r="W37" s="202"/>
      <c r="X37" s="202"/>
      <c r="Y37" s="210">
        <f t="shared" si="4"/>
        <v>0</v>
      </c>
      <c r="Z37" s="202"/>
      <c r="AA37" s="234">
        <f>+X37-Z37</f>
        <v>0</v>
      </c>
      <c r="AB37" s="202"/>
      <c r="AC37" s="202"/>
      <c r="AD37" s="210">
        <f t="shared" si="5"/>
        <v>0</v>
      </c>
      <c r="AE37" s="202"/>
      <c r="AF37" s="234">
        <f>+AC37-AE37</f>
        <v>0</v>
      </c>
      <c r="AG37" s="202"/>
      <c r="AH37" s="202"/>
      <c r="AI37" s="210">
        <f t="shared" si="6"/>
        <v>0</v>
      </c>
      <c r="AJ37" s="202"/>
      <c r="AK37" s="234">
        <f>+AH37-AJ37</f>
        <v>0</v>
      </c>
      <c r="AL37" s="202"/>
      <c r="AM37" s="202"/>
      <c r="AN37" s="210">
        <f t="shared" si="7"/>
        <v>0</v>
      </c>
      <c r="AO37" s="202"/>
      <c r="AP37" s="234">
        <f>+AM37-AO37</f>
        <v>0</v>
      </c>
      <c r="AQ37" s="202"/>
      <c r="AR37" s="202"/>
      <c r="AS37" s="210">
        <f t="shared" si="8"/>
        <v>0</v>
      </c>
      <c r="AT37" s="202"/>
      <c r="AU37" s="234">
        <f>+AR37-AT37</f>
        <v>0</v>
      </c>
      <c r="AV37" s="202"/>
      <c r="AW37" s="202"/>
      <c r="AX37" s="210">
        <f t="shared" si="9"/>
        <v>0</v>
      </c>
      <c r="AY37" s="202"/>
      <c r="AZ37" s="234">
        <f>+AW37-AY37</f>
        <v>0</v>
      </c>
      <c r="BA37" s="202"/>
      <c r="BB37" s="202"/>
      <c r="BC37" s="210">
        <f t="shared" si="10"/>
        <v>0</v>
      </c>
      <c r="BD37" s="202"/>
      <c r="BE37" s="234">
        <f>+BB37-BD37</f>
        <v>0</v>
      </c>
      <c r="BF37" s="202"/>
      <c r="BG37" s="202"/>
      <c r="BH37" s="210">
        <f t="shared" si="11"/>
        <v>0</v>
      </c>
      <c r="BI37" s="202"/>
      <c r="BJ37" s="234">
        <f>+BG37-BI37</f>
        <v>0</v>
      </c>
      <c r="BK37" s="202"/>
      <c r="BL37" s="202"/>
      <c r="BM37" s="210">
        <f t="shared" si="12"/>
        <v>0</v>
      </c>
      <c r="BN37" s="202"/>
      <c r="BO37" s="234">
        <f>+BL37-BN37</f>
        <v>0</v>
      </c>
      <c r="BP37" s="202"/>
      <c r="BQ37" s="202"/>
      <c r="BR37" s="210">
        <f t="shared" si="13"/>
        <v>0</v>
      </c>
      <c r="BS37" s="202"/>
      <c r="BT37" s="234">
        <f>+BQ37-BS37</f>
        <v>0</v>
      </c>
      <c r="BU37" s="202"/>
      <c r="BV37" s="202"/>
      <c r="BW37" s="210">
        <f t="shared" si="14"/>
        <v>0</v>
      </c>
      <c r="BX37" s="202"/>
      <c r="BY37" s="234">
        <f>+BV37-BX37</f>
        <v>0</v>
      </c>
      <c r="BZ37" s="202"/>
      <c r="CA37" s="202"/>
      <c r="CB37" s="210">
        <f t="shared" si="15"/>
        <v>0</v>
      </c>
      <c r="CC37" s="202"/>
      <c r="CD37" s="234">
        <f>+CA37-CC37</f>
        <v>0</v>
      </c>
      <c r="CE37" s="202"/>
      <c r="CF37" s="202"/>
      <c r="CG37" s="210">
        <f t="shared" si="16"/>
        <v>0</v>
      </c>
      <c r="CH37" s="202"/>
      <c r="CI37" s="234">
        <f>+CF37-CH37</f>
        <v>0</v>
      </c>
      <c r="CJ37" s="202"/>
      <c r="CK37" s="202"/>
      <c r="CL37" s="210">
        <f t="shared" si="17"/>
        <v>0</v>
      </c>
      <c r="CM37" s="202"/>
      <c r="CN37" s="234">
        <f>+CK37-CM37</f>
        <v>0</v>
      </c>
      <c r="CO37" s="202"/>
      <c r="CP37" s="202"/>
      <c r="CQ37" s="210">
        <f t="shared" si="18"/>
        <v>0</v>
      </c>
      <c r="CR37" s="202"/>
      <c r="CS37" s="234">
        <f>+CP37-CR37</f>
        <v>0</v>
      </c>
      <c r="CT37" s="202"/>
      <c r="CU37" s="202"/>
      <c r="CV37" s="210">
        <f t="shared" si="19"/>
        <v>0</v>
      </c>
      <c r="CW37" s="202"/>
      <c r="CX37" s="234">
        <f>+CU37-CW37</f>
        <v>0</v>
      </c>
      <c r="CY37" s="202"/>
      <c r="CZ37" s="202"/>
      <c r="DA37" s="210">
        <f t="shared" si="20"/>
        <v>0</v>
      </c>
      <c r="DB37" s="202"/>
      <c r="DC37" s="234">
        <f>+CZ37-DB37</f>
        <v>0</v>
      </c>
      <c r="DD37" s="202"/>
      <c r="DE37" s="202"/>
      <c r="DF37" s="210">
        <f t="shared" si="21"/>
        <v>0</v>
      </c>
      <c r="DG37" s="202"/>
      <c r="DH37" s="234">
        <f>+DE37-DG37</f>
        <v>0</v>
      </c>
      <c r="DI37" s="202"/>
      <c r="DJ37" s="202"/>
      <c r="DK37" s="210">
        <f t="shared" si="22"/>
        <v>0</v>
      </c>
      <c r="DL37" s="202"/>
      <c r="DM37" s="234">
        <f>+DJ37-DL37</f>
        <v>0</v>
      </c>
      <c r="DN37" s="202"/>
      <c r="DO37" s="202"/>
      <c r="DP37" s="210">
        <f t="shared" si="23"/>
        <v>0</v>
      </c>
      <c r="DQ37" s="202"/>
      <c r="DR37" s="234">
        <f>+DO37-DQ37</f>
        <v>0</v>
      </c>
      <c r="DS37" s="202"/>
      <c r="DT37" s="202"/>
      <c r="DU37" s="210">
        <f t="shared" si="24"/>
        <v>0</v>
      </c>
      <c r="DV37" s="202"/>
      <c r="DW37" s="234">
        <f>+DT37-DV37</f>
        <v>0</v>
      </c>
      <c r="DX37" s="202"/>
      <c r="DY37" s="202"/>
      <c r="DZ37" s="210">
        <f t="shared" si="25"/>
        <v>0</v>
      </c>
      <c r="EA37" s="202"/>
      <c r="EB37" s="234">
        <f>+DY37-EA37</f>
        <v>0</v>
      </c>
      <c r="EC37" s="202"/>
      <c r="ED37" s="202"/>
      <c r="EE37" s="210">
        <f t="shared" si="26"/>
        <v>0</v>
      </c>
      <c r="EF37" s="202"/>
      <c r="EG37" s="234">
        <f>+ED37-EF37</f>
        <v>0</v>
      </c>
      <c r="EH37" s="202"/>
      <c r="EI37" s="202"/>
      <c r="EJ37" s="210">
        <f t="shared" si="27"/>
        <v>0</v>
      </c>
      <c r="EK37" s="202"/>
      <c r="EL37" s="234">
        <f>+EI37-EK37</f>
        <v>0</v>
      </c>
      <c r="EM37" s="202"/>
      <c r="EN37" s="202"/>
      <c r="EO37" s="210">
        <f t="shared" si="28"/>
        <v>0</v>
      </c>
      <c r="EP37" s="202"/>
      <c r="EQ37" s="234">
        <f>+EN37-EP37</f>
        <v>0</v>
      </c>
      <c r="ER37" s="202"/>
      <c r="ES37" s="202"/>
      <c r="ET37" s="210">
        <f t="shared" si="29"/>
        <v>0</v>
      </c>
      <c r="EU37" s="202"/>
      <c r="EV37" s="234">
        <f>+ES37-EU37</f>
        <v>0</v>
      </c>
      <c r="EW37" s="202"/>
      <c r="EX37" s="202"/>
      <c r="EY37" s="210">
        <f t="shared" si="30"/>
        <v>0</v>
      </c>
      <c r="EZ37" s="202"/>
      <c r="FA37" s="234">
        <f>+EX37-EZ37</f>
        <v>0</v>
      </c>
      <c r="FB37" s="202"/>
      <c r="FC37" s="202"/>
      <c r="FD37" s="210">
        <f t="shared" si="31"/>
        <v>0</v>
      </c>
      <c r="FE37" s="202"/>
      <c r="FF37" s="234">
        <f>+FC37-FE37</f>
        <v>0</v>
      </c>
      <c r="FG37" s="202"/>
      <c r="FH37" s="202"/>
      <c r="FI37" s="210">
        <f t="shared" si="32"/>
        <v>0</v>
      </c>
      <c r="FJ37" s="202"/>
      <c r="FK37" s="234">
        <f>+FH37-FJ37</f>
        <v>0</v>
      </c>
      <c r="FL37" s="202"/>
      <c r="FM37" s="202"/>
      <c r="FN37" s="210">
        <f t="shared" si="33"/>
        <v>0</v>
      </c>
      <c r="FO37" s="202"/>
      <c r="FP37" s="234">
        <f>+FM37-FO37</f>
        <v>0</v>
      </c>
      <c r="FQ37" s="202"/>
      <c r="FR37" s="202"/>
      <c r="FS37" s="210">
        <f t="shared" si="34"/>
        <v>0</v>
      </c>
      <c r="FT37" s="202"/>
      <c r="FU37" s="234">
        <f>+FR37-FT37</f>
        <v>0</v>
      </c>
      <c r="FV37" s="202"/>
      <c r="FW37" s="202"/>
      <c r="FX37" s="210">
        <f t="shared" si="35"/>
        <v>0</v>
      </c>
      <c r="FY37" s="202"/>
      <c r="FZ37" s="234">
        <f>+FW37-FY37</f>
        <v>0</v>
      </c>
      <c r="GA37" s="202"/>
      <c r="GB37" s="202"/>
      <c r="GC37" s="210">
        <f t="shared" si="36"/>
        <v>0</v>
      </c>
      <c r="GD37" s="202"/>
      <c r="GE37" s="234">
        <f>+GB37-GD37</f>
        <v>0</v>
      </c>
      <c r="GF37" s="202"/>
      <c r="GG37" s="202"/>
      <c r="GH37" s="210">
        <f t="shared" si="37"/>
        <v>0</v>
      </c>
      <c r="GI37" s="202"/>
      <c r="GJ37" s="234">
        <f>+GG37-GI37</f>
        <v>0</v>
      </c>
      <c r="GK37" s="202"/>
      <c r="GL37" s="202"/>
      <c r="GM37" s="210">
        <f t="shared" si="38"/>
        <v>0</v>
      </c>
      <c r="GN37" s="202"/>
      <c r="GO37" s="234">
        <f>+GL37-GN37</f>
        <v>0</v>
      </c>
      <c r="GP37" s="202"/>
      <c r="GQ37" s="202"/>
      <c r="GR37" s="210">
        <f t="shared" si="39"/>
        <v>0</v>
      </c>
      <c r="GS37" s="202"/>
      <c r="GT37" s="234">
        <f>+GQ37-GS37</f>
        <v>0</v>
      </c>
      <c r="GU37" s="202"/>
      <c r="GV37" s="202"/>
      <c r="GW37" s="210">
        <f t="shared" si="40"/>
        <v>0</v>
      </c>
      <c r="GX37" s="202"/>
      <c r="GY37" s="234">
        <f>+GV37-GX37</f>
        <v>0</v>
      </c>
      <c r="GZ37" s="202"/>
      <c r="HA37" s="202"/>
      <c r="HB37" s="210">
        <f t="shared" si="41"/>
        <v>0</v>
      </c>
      <c r="HC37" s="202"/>
      <c r="HD37" s="234">
        <f>+HA37-HC37</f>
        <v>0</v>
      </c>
      <c r="HE37" s="202"/>
      <c r="HF37" s="202"/>
      <c r="HG37" s="210">
        <f t="shared" si="42"/>
        <v>0</v>
      </c>
      <c r="HH37" s="202"/>
      <c r="HI37" s="234">
        <f>+HF37-HH37</f>
        <v>0</v>
      </c>
      <c r="HJ37" s="202"/>
      <c r="HK37" s="202"/>
      <c r="HL37" s="210">
        <f t="shared" si="43"/>
        <v>0</v>
      </c>
      <c r="HM37" s="202"/>
      <c r="HN37" s="234">
        <f>+HK37-HM37</f>
        <v>0</v>
      </c>
      <c r="HO37" s="202"/>
      <c r="HP37" s="202"/>
      <c r="HQ37" s="210">
        <f t="shared" si="44"/>
        <v>0</v>
      </c>
      <c r="HR37" s="202"/>
      <c r="HS37" s="234">
        <f>+HP37-HR37</f>
        <v>0</v>
      </c>
      <c r="HT37" s="202"/>
      <c r="HU37" s="202"/>
      <c r="HV37" s="210">
        <f t="shared" si="45"/>
        <v>0</v>
      </c>
      <c r="HW37" s="202"/>
      <c r="HX37" s="234">
        <f>+HU37-HW37</f>
        <v>0</v>
      </c>
      <c r="HY37" s="202"/>
      <c r="HZ37" s="202"/>
      <c r="IA37" s="210">
        <f t="shared" si="46"/>
        <v>0</v>
      </c>
      <c r="IB37" s="202"/>
      <c r="IC37" s="234">
        <f>+HZ37-IB37</f>
        <v>0</v>
      </c>
      <c r="ID37" s="202"/>
      <c r="IE37" s="202"/>
      <c r="IF37" s="210">
        <f t="shared" si="47"/>
        <v>0</v>
      </c>
      <c r="IG37" s="202"/>
      <c r="IH37" s="234">
        <f>+IE37-IG37</f>
        <v>0</v>
      </c>
      <c r="II37" s="202"/>
      <c r="IJ37" s="202"/>
      <c r="IK37" s="210">
        <f t="shared" si="48"/>
        <v>0</v>
      </c>
      <c r="IL37" s="202"/>
      <c r="IM37" s="234">
        <f>+IJ37-IL37</f>
        <v>0</v>
      </c>
      <c r="IN37" s="202"/>
      <c r="IO37" s="202"/>
      <c r="IP37" s="210">
        <f t="shared" si="49"/>
        <v>0</v>
      </c>
      <c r="IQ37" s="202"/>
      <c r="IR37" s="234">
        <f>+IO37-IQ37</f>
        <v>0</v>
      </c>
      <c r="IS37" s="202"/>
      <c r="IT37" s="202"/>
      <c r="IU37" s="210">
        <f t="shared" si="50"/>
        <v>0</v>
      </c>
      <c r="IV37" s="202"/>
      <c r="IW37" s="234">
        <f>+IT37-IV37</f>
        <v>0</v>
      </c>
      <c r="IX37" s="202"/>
      <c r="IY37" s="202"/>
      <c r="IZ37" s="210">
        <f t="shared" si="51"/>
        <v>0</v>
      </c>
      <c r="JA37" s="202"/>
      <c r="JB37" s="234">
        <f>+IY37-JA37</f>
        <v>0</v>
      </c>
      <c r="JC37" s="202"/>
      <c r="JD37" s="202"/>
      <c r="JE37" s="210">
        <f t="shared" si="52"/>
        <v>0</v>
      </c>
      <c r="JF37" s="202"/>
      <c r="JG37" s="234">
        <f>+JD37-JF37</f>
        <v>0</v>
      </c>
      <c r="JH37" s="202"/>
      <c r="JI37" s="202"/>
      <c r="JJ37" s="210">
        <f t="shared" si="53"/>
        <v>0</v>
      </c>
      <c r="JK37" s="202"/>
      <c r="JL37" s="234">
        <f>+JI37-JK37</f>
        <v>0</v>
      </c>
      <c r="JM37" s="202"/>
      <c r="JN37" s="202"/>
      <c r="JO37" s="210">
        <f t="shared" si="54"/>
        <v>0</v>
      </c>
      <c r="JP37" s="202"/>
      <c r="JQ37" s="234">
        <f>+JN37-JP37</f>
        <v>0</v>
      </c>
      <c r="JR37" s="202"/>
      <c r="JS37" s="202"/>
      <c r="JT37" s="210">
        <f t="shared" si="55"/>
        <v>0</v>
      </c>
      <c r="JU37" s="202"/>
      <c r="JV37" s="234">
        <f>+JS37-JU37</f>
        <v>0</v>
      </c>
      <c r="JW37" s="202"/>
      <c r="JX37" s="202"/>
      <c r="JY37" s="210">
        <f t="shared" si="56"/>
        <v>0</v>
      </c>
      <c r="JZ37" s="202"/>
      <c r="KA37" s="234">
        <f>+JX37-JZ37</f>
        <v>0</v>
      </c>
      <c r="KB37" s="202"/>
      <c r="KC37" s="202"/>
      <c r="KD37" s="210">
        <f t="shared" si="57"/>
        <v>0</v>
      </c>
      <c r="KE37" s="202"/>
      <c r="KF37" s="234">
        <f>+KC37-KE37</f>
        <v>0</v>
      </c>
      <c r="KG37" s="202"/>
      <c r="KH37" s="202"/>
      <c r="KI37" s="210">
        <f t="shared" si="58"/>
        <v>0</v>
      </c>
      <c r="KJ37" s="202"/>
      <c r="KK37" s="234">
        <f>+KH37-KJ37</f>
        <v>0</v>
      </c>
      <c r="KL37" s="202"/>
      <c r="KM37" s="202"/>
      <c r="KN37" s="210">
        <f t="shared" si="59"/>
        <v>0</v>
      </c>
      <c r="KO37" s="202"/>
      <c r="KP37" s="234">
        <f>+KM37-KO37</f>
        <v>0</v>
      </c>
      <c r="KQ37" s="202"/>
      <c r="KR37" s="202"/>
      <c r="KS37" s="210">
        <f t="shared" si="60"/>
        <v>0</v>
      </c>
      <c r="KT37" s="202"/>
      <c r="KU37" s="234">
        <f>+KR37-KT37</f>
        <v>0</v>
      </c>
      <c r="KV37" s="202"/>
      <c r="KW37" s="202"/>
      <c r="KX37" s="210">
        <f t="shared" si="61"/>
        <v>0</v>
      </c>
      <c r="KY37" s="202"/>
      <c r="KZ37" s="234">
        <f>+KW37-KY37</f>
        <v>0</v>
      </c>
      <c r="LA37" s="210">
        <f t="shared" si="65"/>
        <v>0</v>
      </c>
      <c r="LB37" s="210">
        <f t="shared" si="65"/>
        <v>0</v>
      </c>
      <c r="LC37" s="210">
        <f t="shared" si="62"/>
        <v>0</v>
      </c>
      <c r="LD37" s="210">
        <f t="shared" si="66"/>
        <v>0</v>
      </c>
      <c r="LE37" s="210">
        <f t="shared" si="66"/>
        <v>0</v>
      </c>
    </row>
    <row r="38" spans="1:317" ht="15" customHeight="1" thickBot="1">
      <c r="A38" s="226">
        <v>510000</v>
      </c>
      <c r="B38" s="201" t="s">
        <v>159</v>
      </c>
      <c r="C38" s="204"/>
      <c r="D38" s="204"/>
      <c r="E38" s="211">
        <f t="shared" si="0"/>
        <v>0</v>
      </c>
      <c r="F38" s="204"/>
      <c r="G38" s="236">
        <f>+D38-F38</f>
        <v>0</v>
      </c>
      <c r="H38" s="204"/>
      <c r="I38" s="204"/>
      <c r="J38" s="211">
        <f t="shared" si="1"/>
        <v>0</v>
      </c>
      <c r="K38" s="204"/>
      <c r="L38" s="236">
        <f>+I38-K38</f>
        <v>0</v>
      </c>
      <c r="M38" s="204"/>
      <c r="N38" s="204"/>
      <c r="O38" s="211">
        <f t="shared" si="2"/>
        <v>0</v>
      </c>
      <c r="P38" s="204"/>
      <c r="Q38" s="236">
        <f>+N38-P38</f>
        <v>0</v>
      </c>
      <c r="R38" s="204"/>
      <c r="S38" s="204"/>
      <c r="T38" s="211">
        <f t="shared" si="3"/>
        <v>0</v>
      </c>
      <c r="U38" s="204"/>
      <c r="V38" s="236">
        <f>+S38-U38</f>
        <v>0</v>
      </c>
      <c r="W38" s="204"/>
      <c r="X38" s="204"/>
      <c r="Y38" s="211">
        <f t="shared" si="4"/>
        <v>0</v>
      </c>
      <c r="Z38" s="204"/>
      <c r="AA38" s="236">
        <f>+X38-Z38</f>
        <v>0</v>
      </c>
      <c r="AB38" s="204"/>
      <c r="AC38" s="204"/>
      <c r="AD38" s="211">
        <f t="shared" si="5"/>
        <v>0</v>
      </c>
      <c r="AE38" s="204"/>
      <c r="AF38" s="236">
        <f>+AC38-AE38</f>
        <v>0</v>
      </c>
      <c r="AG38" s="204"/>
      <c r="AH38" s="204"/>
      <c r="AI38" s="211">
        <f t="shared" si="6"/>
        <v>0</v>
      </c>
      <c r="AJ38" s="204"/>
      <c r="AK38" s="236">
        <f>+AH38-AJ38</f>
        <v>0</v>
      </c>
      <c r="AL38" s="204"/>
      <c r="AM38" s="204"/>
      <c r="AN38" s="211">
        <f t="shared" si="7"/>
        <v>0</v>
      </c>
      <c r="AO38" s="204"/>
      <c r="AP38" s="236">
        <f>+AM38-AO38</f>
        <v>0</v>
      </c>
      <c r="AQ38" s="204"/>
      <c r="AR38" s="204"/>
      <c r="AS38" s="211">
        <f t="shared" si="8"/>
        <v>0</v>
      </c>
      <c r="AT38" s="204"/>
      <c r="AU38" s="236">
        <f>+AR38-AT38</f>
        <v>0</v>
      </c>
      <c r="AV38" s="204"/>
      <c r="AW38" s="204"/>
      <c r="AX38" s="211">
        <f t="shared" si="9"/>
        <v>0</v>
      </c>
      <c r="AY38" s="204"/>
      <c r="AZ38" s="236">
        <f>+AW38-AY38</f>
        <v>0</v>
      </c>
      <c r="BA38" s="204"/>
      <c r="BB38" s="204"/>
      <c r="BC38" s="211">
        <f t="shared" si="10"/>
        <v>0</v>
      </c>
      <c r="BD38" s="204"/>
      <c r="BE38" s="236">
        <f>+BB38-BD38</f>
        <v>0</v>
      </c>
      <c r="BF38" s="204"/>
      <c r="BG38" s="204"/>
      <c r="BH38" s="211">
        <f t="shared" si="11"/>
        <v>0</v>
      </c>
      <c r="BI38" s="204"/>
      <c r="BJ38" s="236">
        <f>+BG38-BI38</f>
        <v>0</v>
      </c>
      <c r="BK38" s="204"/>
      <c r="BL38" s="204"/>
      <c r="BM38" s="211">
        <f t="shared" si="12"/>
        <v>0</v>
      </c>
      <c r="BN38" s="204"/>
      <c r="BO38" s="236">
        <f>+BL38-BN38</f>
        <v>0</v>
      </c>
      <c r="BP38" s="204"/>
      <c r="BQ38" s="204"/>
      <c r="BR38" s="211">
        <f t="shared" si="13"/>
        <v>0</v>
      </c>
      <c r="BS38" s="204"/>
      <c r="BT38" s="236">
        <f>+BQ38-BS38</f>
        <v>0</v>
      </c>
      <c r="BU38" s="204"/>
      <c r="BV38" s="204"/>
      <c r="BW38" s="211">
        <f t="shared" si="14"/>
        <v>0</v>
      </c>
      <c r="BX38" s="204"/>
      <c r="BY38" s="236">
        <f>+BV38-BX38</f>
        <v>0</v>
      </c>
      <c r="BZ38" s="204"/>
      <c r="CA38" s="204"/>
      <c r="CB38" s="211">
        <f t="shared" si="15"/>
        <v>0</v>
      </c>
      <c r="CC38" s="204"/>
      <c r="CD38" s="236">
        <f>+CA38-CC38</f>
        <v>0</v>
      </c>
      <c r="CE38" s="204"/>
      <c r="CF38" s="204"/>
      <c r="CG38" s="211">
        <f t="shared" si="16"/>
        <v>0</v>
      </c>
      <c r="CH38" s="204"/>
      <c r="CI38" s="236">
        <f>+CF38-CH38</f>
        <v>0</v>
      </c>
      <c r="CJ38" s="204"/>
      <c r="CK38" s="204"/>
      <c r="CL38" s="211">
        <f t="shared" si="17"/>
        <v>0</v>
      </c>
      <c r="CM38" s="204"/>
      <c r="CN38" s="236">
        <f>+CK38-CM38</f>
        <v>0</v>
      </c>
      <c r="CO38" s="204"/>
      <c r="CP38" s="204"/>
      <c r="CQ38" s="211">
        <f t="shared" si="18"/>
        <v>0</v>
      </c>
      <c r="CR38" s="204"/>
      <c r="CS38" s="236">
        <f>+CP38-CR38</f>
        <v>0</v>
      </c>
      <c r="CT38" s="204"/>
      <c r="CU38" s="204"/>
      <c r="CV38" s="211">
        <f t="shared" si="19"/>
        <v>0</v>
      </c>
      <c r="CW38" s="204"/>
      <c r="CX38" s="236">
        <f>+CU38-CW38</f>
        <v>0</v>
      </c>
      <c r="CY38" s="204"/>
      <c r="CZ38" s="204"/>
      <c r="DA38" s="211">
        <f t="shared" si="20"/>
        <v>0</v>
      </c>
      <c r="DB38" s="204"/>
      <c r="DC38" s="236">
        <f>+CZ38-DB38</f>
        <v>0</v>
      </c>
      <c r="DD38" s="204"/>
      <c r="DE38" s="204"/>
      <c r="DF38" s="211">
        <f t="shared" si="21"/>
        <v>0</v>
      </c>
      <c r="DG38" s="204"/>
      <c r="DH38" s="236">
        <f>+DE38-DG38</f>
        <v>0</v>
      </c>
      <c r="DI38" s="204"/>
      <c r="DJ38" s="204"/>
      <c r="DK38" s="211">
        <f t="shared" si="22"/>
        <v>0</v>
      </c>
      <c r="DL38" s="204"/>
      <c r="DM38" s="236">
        <f>+DJ38-DL38</f>
        <v>0</v>
      </c>
      <c r="DN38" s="204"/>
      <c r="DO38" s="204"/>
      <c r="DP38" s="211">
        <f t="shared" si="23"/>
        <v>0</v>
      </c>
      <c r="DQ38" s="204"/>
      <c r="DR38" s="236">
        <f>+DO38-DQ38</f>
        <v>0</v>
      </c>
      <c r="DS38" s="204"/>
      <c r="DT38" s="204"/>
      <c r="DU38" s="211">
        <f t="shared" si="24"/>
        <v>0</v>
      </c>
      <c r="DV38" s="204"/>
      <c r="DW38" s="236">
        <f>+DT38-DV38</f>
        <v>0</v>
      </c>
      <c r="DX38" s="204"/>
      <c r="DY38" s="204"/>
      <c r="DZ38" s="211">
        <f t="shared" si="25"/>
        <v>0</v>
      </c>
      <c r="EA38" s="204"/>
      <c r="EB38" s="236">
        <f>+DY38-EA38</f>
        <v>0</v>
      </c>
      <c r="EC38" s="204"/>
      <c r="ED38" s="204"/>
      <c r="EE38" s="211">
        <f t="shared" si="26"/>
        <v>0</v>
      </c>
      <c r="EF38" s="204"/>
      <c r="EG38" s="236">
        <f>+ED38-EF38</f>
        <v>0</v>
      </c>
      <c r="EH38" s="204"/>
      <c r="EI38" s="204"/>
      <c r="EJ38" s="211">
        <f t="shared" si="27"/>
        <v>0</v>
      </c>
      <c r="EK38" s="204"/>
      <c r="EL38" s="236">
        <f>+EI38-EK38</f>
        <v>0</v>
      </c>
      <c r="EM38" s="204"/>
      <c r="EN38" s="204"/>
      <c r="EO38" s="211">
        <f t="shared" si="28"/>
        <v>0</v>
      </c>
      <c r="EP38" s="204"/>
      <c r="EQ38" s="236">
        <f>+EN38-EP38</f>
        <v>0</v>
      </c>
      <c r="ER38" s="204"/>
      <c r="ES38" s="204"/>
      <c r="ET38" s="211">
        <f t="shared" si="29"/>
        <v>0</v>
      </c>
      <c r="EU38" s="204"/>
      <c r="EV38" s="236">
        <f>+ES38-EU38</f>
        <v>0</v>
      </c>
      <c r="EW38" s="204"/>
      <c r="EX38" s="204"/>
      <c r="EY38" s="211">
        <f t="shared" si="30"/>
        <v>0</v>
      </c>
      <c r="EZ38" s="204"/>
      <c r="FA38" s="236">
        <f>+EX38-EZ38</f>
        <v>0</v>
      </c>
      <c r="FB38" s="204"/>
      <c r="FC38" s="204"/>
      <c r="FD38" s="211">
        <f t="shared" si="31"/>
        <v>0</v>
      </c>
      <c r="FE38" s="204"/>
      <c r="FF38" s="236">
        <f>+FC38-FE38</f>
        <v>0</v>
      </c>
      <c r="FG38" s="204"/>
      <c r="FH38" s="204"/>
      <c r="FI38" s="211">
        <f t="shared" si="32"/>
        <v>0</v>
      </c>
      <c r="FJ38" s="204"/>
      <c r="FK38" s="236">
        <f>+FH38-FJ38</f>
        <v>0</v>
      </c>
      <c r="FL38" s="204"/>
      <c r="FM38" s="204"/>
      <c r="FN38" s="211">
        <f t="shared" si="33"/>
        <v>0</v>
      </c>
      <c r="FO38" s="204"/>
      <c r="FP38" s="236">
        <f>+FM38-FO38</f>
        <v>0</v>
      </c>
      <c r="FQ38" s="204"/>
      <c r="FR38" s="204"/>
      <c r="FS38" s="211">
        <f t="shared" si="34"/>
        <v>0</v>
      </c>
      <c r="FT38" s="204"/>
      <c r="FU38" s="236">
        <f>+FR38-FT38</f>
        <v>0</v>
      </c>
      <c r="FV38" s="204"/>
      <c r="FW38" s="204"/>
      <c r="FX38" s="211">
        <f t="shared" si="35"/>
        <v>0</v>
      </c>
      <c r="FY38" s="204"/>
      <c r="FZ38" s="236">
        <f>+FW38-FY38</f>
        <v>0</v>
      </c>
      <c r="GA38" s="204"/>
      <c r="GB38" s="204"/>
      <c r="GC38" s="211">
        <f t="shared" si="36"/>
        <v>0</v>
      </c>
      <c r="GD38" s="204"/>
      <c r="GE38" s="236">
        <f>+GB38-GD38</f>
        <v>0</v>
      </c>
      <c r="GF38" s="204"/>
      <c r="GG38" s="204"/>
      <c r="GH38" s="211">
        <f t="shared" si="37"/>
        <v>0</v>
      </c>
      <c r="GI38" s="204"/>
      <c r="GJ38" s="236">
        <f>+GG38-GI38</f>
        <v>0</v>
      </c>
      <c r="GK38" s="204"/>
      <c r="GL38" s="204"/>
      <c r="GM38" s="211">
        <f t="shared" si="38"/>
        <v>0</v>
      </c>
      <c r="GN38" s="204"/>
      <c r="GO38" s="236">
        <f>+GL38-GN38</f>
        <v>0</v>
      </c>
      <c r="GP38" s="204"/>
      <c r="GQ38" s="204"/>
      <c r="GR38" s="211">
        <f t="shared" si="39"/>
        <v>0</v>
      </c>
      <c r="GS38" s="204"/>
      <c r="GT38" s="236">
        <f>+GQ38-GS38</f>
        <v>0</v>
      </c>
      <c r="GU38" s="204"/>
      <c r="GV38" s="204"/>
      <c r="GW38" s="211">
        <f t="shared" si="40"/>
        <v>0</v>
      </c>
      <c r="GX38" s="204"/>
      <c r="GY38" s="236">
        <f>+GV38-GX38</f>
        <v>0</v>
      </c>
      <c r="GZ38" s="204"/>
      <c r="HA38" s="204"/>
      <c r="HB38" s="211">
        <f t="shared" si="41"/>
        <v>0</v>
      </c>
      <c r="HC38" s="204"/>
      <c r="HD38" s="236">
        <f>+HA38-HC38</f>
        <v>0</v>
      </c>
      <c r="HE38" s="204"/>
      <c r="HF38" s="204"/>
      <c r="HG38" s="211">
        <f t="shared" si="42"/>
        <v>0</v>
      </c>
      <c r="HH38" s="204"/>
      <c r="HI38" s="236">
        <f>+HF38-HH38</f>
        <v>0</v>
      </c>
      <c r="HJ38" s="204"/>
      <c r="HK38" s="204"/>
      <c r="HL38" s="211">
        <f t="shared" si="43"/>
        <v>0</v>
      </c>
      <c r="HM38" s="204"/>
      <c r="HN38" s="236">
        <f>+HK38-HM38</f>
        <v>0</v>
      </c>
      <c r="HO38" s="204"/>
      <c r="HP38" s="204"/>
      <c r="HQ38" s="211">
        <f t="shared" si="44"/>
        <v>0</v>
      </c>
      <c r="HR38" s="204"/>
      <c r="HS38" s="236">
        <f>+HP38-HR38</f>
        <v>0</v>
      </c>
      <c r="HT38" s="204"/>
      <c r="HU38" s="204"/>
      <c r="HV38" s="211">
        <f t="shared" si="45"/>
        <v>0</v>
      </c>
      <c r="HW38" s="204"/>
      <c r="HX38" s="236">
        <f>+HU38-HW38</f>
        <v>0</v>
      </c>
      <c r="HY38" s="204"/>
      <c r="HZ38" s="204"/>
      <c r="IA38" s="211">
        <f t="shared" si="46"/>
        <v>0</v>
      </c>
      <c r="IB38" s="204"/>
      <c r="IC38" s="236">
        <f>+HZ38-IB38</f>
        <v>0</v>
      </c>
      <c r="ID38" s="204"/>
      <c r="IE38" s="204"/>
      <c r="IF38" s="211">
        <f t="shared" si="47"/>
        <v>0</v>
      </c>
      <c r="IG38" s="204"/>
      <c r="IH38" s="236">
        <f>+IE38-IG38</f>
        <v>0</v>
      </c>
      <c r="II38" s="204"/>
      <c r="IJ38" s="204"/>
      <c r="IK38" s="211">
        <f t="shared" si="48"/>
        <v>0</v>
      </c>
      <c r="IL38" s="204"/>
      <c r="IM38" s="236">
        <f>+IJ38-IL38</f>
        <v>0</v>
      </c>
      <c r="IN38" s="204"/>
      <c r="IO38" s="204"/>
      <c r="IP38" s="211">
        <f t="shared" si="49"/>
        <v>0</v>
      </c>
      <c r="IQ38" s="204"/>
      <c r="IR38" s="236">
        <f>+IO38-IQ38</f>
        <v>0</v>
      </c>
      <c r="IS38" s="204"/>
      <c r="IT38" s="204"/>
      <c r="IU38" s="211">
        <f t="shared" si="50"/>
        <v>0</v>
      </c>
      <c r="IV38" s="204"/>
      <c r="IW38" s="236">
        <f>+IT38-IV38</f>
        <v>0</v>
      </c>
      <c r="IX38" s="204"/>
      <c r="IY38" s="204"/>
      <c r="IZ38" s="211">
        <f t="shared" si="51"/>
        <v>0</v>
      </c>
      <c r="JA38" s="204"/>
      <c r="JB38" s="236">
        <f>+IY38-JA38</f>
        <v>0</v>
      </c>
      <c r="JC38" s="204"/>
      <c r="JD38" s="204"/>
      <c r="JE38" s="211">
        <f t="shared" si="52"/>
        <v>0</v>
      </c>
      <c r="JF38" s="204"/>
      <c r="JG38" s="236">
        <f>+JD38-JF38</f>
        <v>0</v>
      </c>
      <c r="JH38" s="204"/>
      <c r="JI38" s="204"/>
      <c r="JJ38" s="211">
        <f t="shared" si="53"/>
        <v>0</v>
      </c>
      <c r="JK38" s="204"/>
      <c r="JL38" s="236">
        <f>+JI38-JK38</f>
        <v>0</v>
      </c>
      <c r="JM38" s="204"/>
      <c r="JN38" s="204"/>
      <c r="JO38" s="211">
        <f t="shared" si="54"/>
        <v>0</v>
      </c>
      <c r="JP38" s="204"/>
      <c r="JQ38" s="236">
        <f>+JN38-JP38</f>
        <v>0</v>
      </c>
      <c r="JR38" s="204"/>
      <c r="JS38" s="204"/>
      <c r="JT38" s="211">
        <f t="shared" si="55"/>
        <v>0</v>
      </c>
      <c r="JU38" s="204"/>
      <c r="JV38" s="236">
        <f>+JS38-JU38</f>
        <v>0</v>
      </c>
      <c r="JW38" s="204"/>
      <c r="JX38" s="204"/>
      <c r="JY38" s="211">
        <f t="shared" si="56"/>
        <v>0</v>
      </c>
      <c r="JZ38" s="204"/>
      <c r="KA38" s="236">
        <f>+JX38-JZ38</f>
        <v>0</v>
      </c>
      <c r="KB38" s="204"/>
      <c r="KC38" s="204"/>
      <c r="KD38" s="211">
        <f t="shared" si="57"/>
        <v>0</v>
      </c>
      <c r="KE38" s="204"/>
      <c r="KF38" s="236">
        <f>+KC38-KE38</f>
        <v>0</v>
      </c>
      <c r="KG38" s="204"/>
      <c r="KH38" s="204"/>
      <c r="KI38" s="211">
        <f t="shared" si="58"/>
        <v>0</v>
      </c>
      <c r="KJ38" s="204"/>
      <c r="KK38" s="236">
        <f>+KH38-KJ38</f>
        <v>0</v>
      </c>
      <c r="KL38" s="204"/>
      <c r="KM38" s="204"/>
      <c r="KN38" s="211">
        <f t="shared" si="59"/>
        <v>0</v>
      </c>
      <c r="KO38" s="204"/>
      <c r="KP38" s="236">
        <f>+KM38-KO38</f>
        <v>0</v>
      </c>
      <c r="KQ38" s="204"/>
      <c r="KR38" s="204"/>
      <c r="KS38" s="211">
        <f t="shared" si="60"/>
        <v>0</v>
      </c>
      <c r="KT38" s="204"/>
      <c r="KU38" s="236">
        <f>+KR38-KT38</f>
        <v>0</v>
      </c>
      <c r="KV38" s="204"/>
      <c r="KW38" s="204"/>
      <c r="KX38" s="211">
        <f t="shared" si="61"/>
        <v>0</v>
      </c>
      <c r="KY38" s="204"/>
      <c r="KZ38" s="236">
        <f>+KW38-KY38</f>
        <v>0</v>
      </c>
      <c r="LA38" s="211">
        <f t="shared" si="65"/>
        <v>0</v>
      </c>
      <c r="LB38" s="211">
        <f t="shared" si="65"/>
        <v>0</v>
      </c>
      <c r="LC38" s="211">
        <f t="shared" si="62"/>
        <v>0</v>
      </c>
      <c r="LD38" s="211">
        <f t="shared" si="66"/>
        <v>0</v>
      </c>
      <c r="LE38" s="211">
        <f t="shared" si="66"/>
        <v>0</v>
      </c>
    </row>
    <row r="39" spans="1:317" ht="15" customHeight="1" thickBot="1">
      <c r="A39" s="285"/>
      <c r="B39" s="9" t="s">
        <v>851</v>
      </c>
      <c r="C39" s="211">
        <f t="shared" ref="C39:AP39" si="67">SUM(C8:C38)</f>
        <v>0</v>
      </c>
      <c r="D39" s="211">
        <f t="shared" si="67"/>
        <v>0</v>
      </c>
      <c r="E39" s="211">
        <f t="shared" si="67"/>
        <v>0</v>
      </c>
      <c r="F39" s="211">
        <f t="shared" si="67"/>
        <v>0</v>
      </c>
      <c r="G39" s="211">
        <f t="shared" si="67"/>
        <v>0</v>
      </c>
      <c r="H39" s="211">
        <f t="shared" si="67"/>
        <v>0</v>
      </c>
      <c r="I39" s="211">
        <f t="shared" si="67"/>
        <v>0</v>
      </c>
      <c r="J39" s="211">
        <f t="shared" ref="J39" si="68">SUM(J8:J38)</f>
        <v>0</v>
      </c>
      <c r="K39" s="211">
        <f t="shared" si="67"/>
        <v>0</v>
      </c>
      <c r="L39" s="211">
        <f t="shared" si="67"/>
        <v>0</v>
      </c>
      <c r="M39" s="211">
        <f t="shared" si="67"/>
        <v>0</v>
      </c>
      <c r="N39" s="211">
        <f t="shared" si="67"/>
        <v>0</v>
      </c>
      <c r="O39" s="211">
        <f t="shared" ref="O39" si="69">SUM(O8:O38)</f>
        <v>0</v>
      </c>
      <c r="P39" s="211">
        <f t="shared" si="67"/>
        <v>0</v>
      </c>
      <c r="Q39" s="211">
        <f t="shared" si="67"/>
        <v>0</v>
      </c>
      <c r="R39" s="211">
        <f t="shared" si="67"/>
        <v>0</v>
      </c>
      <c r="S39" s="211">
        <f t="shared" si="67"/>
        <v>0</v>
      </c>
      <c r="T39" s="211">
        <f t="shared" ref="T39" si="70">SUM(T8:T38)</f>
        <v>0</v>
      </c>
      <c r="U39" s="211">
        <f t="shared" si="67"/>
        <v>0</v>
      </c>
      <c r="V39" s="211">
        <f t="shared" si="67"/>
        <v>0</v>
      </c>
      <c r="W39" s="211">
        <f t="shared" si="67"/>
        <v>0</v>
      </c>
      <c r="X39" s="211">
        <f t="shared" si="67"/>
        <v>0</v>
      </c>
      <c r="Y39" s="211">
        <f t="shared" ref="Y39" si="71">SUM(Y8:Y38)</f>
        <v>0</v>
      </c>
      <c r="Z39" s="211">
        <f t="shared" si="67"/>
        <v>0</v>
      </c>
      <c r="AA39" s="211">
        <f t="shared" si="67"/>
        <v>0</v>
      </c>
      <c r="AB39" s="211">
        <f t="shared" si="67"/>
        <v>0</v>
      </c>
      <c r="AC39" s="211">
        <f t="shared" si="67"/>
        <v>0</v>
      </c>
      <c r="AD39" s="211">
        <f t="shared" ref="AD39" si="72">SUM(AD8:AD38)</f>
        <v>0</v>
      </c>
      <c r="AE39" s="211">
        <f t="shared" si="67"/>
        <v>0</v>
      </c>
      <c r="AF39" s="211">
        <f t="shared" si="67"/>
        <v>0</v>
      </c>
      <c r="AG39" s="211">
        <f t="shared" si="67"/>
        <v>0</v>
      </c>
      <c r="AH39" s="211">
        <f t="shared" si="67"/>
        <v>0</v>
      </c>
      <c r="AI39" s="211">
        <f t="shared" ref="AI39" si="73">SUM(AI8:AI38)</f>
        <v>0</v>
      </c>
      <c r="AJ39" s="211">
        <f t="shared" si="67"/>
        <v>0</v>
      </c>
      <c r="AK39" s="211">
        <f t="shared" si="67"/>
        <v>0</v>
      </c>
      <c r="AL39" s="211">
        <f t="shared" si="67"/>
        <v>0</v>
      </c>
      <c r="AM39" s="211">
        <f t="shared" si="67"/>
        <v>0</v>
      </c>
      <c r="AN39" s="211">
        <f t="shared" ref="AN39" si="74">SUM(AN8:AN38)</f>
        <v>0</v>
      </c>
      <c r="AO39" s="211">
        <f t="shared" si="67"/>
        <v>0</v>
      </c>
      <c r="AP39" s="211">
        <f t="shared" si="67"/>
        <v>0</v>
      </c>
      <c r="AQ39" s="211">
        <f t="shared" ref="AQ39:CD39" si="75">SUM(AQ8:AQ38)</f>
        <v>0</v>
      </c>
      <c r="AR39" s="211">
        <f t="shared" si="75"/>
        <v>0</v>
      </c>
      <c r="AS39" s="211">
        <f t="shared" si="75"/>
        <v>0</v>
      </c>
      <c r="AT39" s="211">
        <f t="shared" si="75"/>
        <v>0</v>
      </c>
      <c r="AU39" s="211">
        <f t="shared" si="75"/>
        <v>0</v>
      </c>
      <c r="AV39" s="211">
        <f t="shared" si="75"/>
        <v>0</v>
      </c>
      <c r="AW39" s="211">
        <f t="shared" si="75"/>
        <v>0</v>
      </c>
      <c r="AX39" s="211">
        <f t="shared" si="75"/>
        <v>0</v>
      </c>
      <c r="AY39" s="211">
        <f t="shared" si="75"/>
        <v>0</v>
      </c>
      <c r="AZ39" s="211">
        <f t="shared" si="75"/>
        <v>0</v>
      </c>
      <c r="BA39" s="211">
        <f t="shared" si="75"/>
        <v>0</v>
      </c>
      <c r="BB39" s="211">
        <f t="shared" si="75"/>
        <v>0</v>
      </c>
      <c r="BC39" s="211">
        <f t="shared" si="75"/>
        <v>0</v>
      </c>
      <c r="BD39" s="211">
        <f t="shared" si="75"/>
        <v>0</v>
      </c>
      <c r="BE39" s="211">
        <f t="shared" si="75"/>
        <v>0</v>
      </c>
      <c r="BF39" s="211">
        <f t="shared" si="75"/>
        <v>0</v>
      </c>
      <c r="BG39" s="211">
        <f t="shared" si="75"/>
        <v>0</v>
      </c>
      <c r="BH39" s="211">
        <f t="shared" si="75"/>
        <v>0</v>
      </c>
      <c r="BI39" s="211">
        <f t="shared" si="75"/>
        <v>0</v>
      </c>
      <c r="BJ39" s="211">
        <f t="shared" si="75"/>
        <v>0</v>
      </c>
      <c r="BK39" s="211">
        <f t="shared" si="75"/>
        <v>0</v>
      </c>
      <c r="BL39" s="211">
        <f t="shared" si="75"/>
        <v>0</v>
      </c>
      <c r="BM39" s="211">
        <f t="shared" si="75"/>
        <v>0</v>
      </c>
      <c r="BN39" s="211">
        <f t="shared" si="75"/>
        <v>0</v>
      </c>
      <c r="BO39" s="211">
        <f t="shared" si="75"/>
        <v>0</v>
      </c>
      <c r="BP39" s="211">
        <f t="shared" si="75"/>
        <v>0</v>
      </c>
      <c r="BQ39" s="211">
        <f t="shared" si="75"/>
        <v>0</v>
      </c>
      <c r="BR39" s="211">
        <f t="shared" si="75"/>
        <v>0</v>
      </c>
      <c r="BS39" s="211">
        <f t="shared" si="75"/>
        <v>0</v>
      </c>
      <c r="BT39" s="211">
        <f t="shared" si="75"/>
        <v>0</v>
      </c>
      <c r="BU39" s="211">
        <f t="shared" si="75"/>
        <v>0</v>
      </c>
      <c r="BV39" s="211">
        <f t="shared" si="75"/>
        <v>0</v>
      </c>
      <c r="BW39" s="211">
        <f t="shared" si="75"/>
        <v>0</v>
      </c>
      <c r="BX39" s="211">
        <f t="shared" si="75"/>
        <v>0</v>
      </c>
      <c r="BY39" s="211">
        <f t="shared" si="75"/>
        <v>0</v>
      </c>
      <c r="BZ39" s="211">
        <f t="shared" si="75"/>
        <v>0</v>
      </c>
      <c r="CA39" s="211">
        <f t="shared" si="75"/>
        <v>0</v>
      </c>
      <c r="CB39" s="211">
        <f t="shared" si="75"/>
        <v>0</v>
      </c>
      <c r="CC39" s="211">
        <f t="shared" si="75"/>
        <v>0</v>
      </c>
      <c r="CD39" s="211">
        <f t="shared" si="75"/>
        <v>0</v>
      </c>
      <c r="CE39" s="211">
        <f t="shared" ref="CE39:DR39" si="76">SUM(CE8:CE38)</f>
        <v>0</v>
      </c>
      <c r="CF39" s="211">
        <f t="shared" si="76"/>
        <v>0</v>
      </c>
      <c r="CG39" s="211">
        <f t="shared" si="76"/>
        <v>0</v>
      </c>
      <c r="CH39" s="211">
        <f t="shared" si="76"/>
        <v>0</v>
      </c>
      <c r="CI39" s="211">
        <f t="shared" si="76"/>
        <v>0</v>
      </c>
      <c r="CJ39" s="211">
        <f t="shared" si="76"/>
        <v>0</v>
      </c>
      <c r="CK39" s="211">
        <f t="shared" si="76"/>
        <v>0</v>
      </c>
      <c r="CL39" s="211">
        <f t="shared" si="76"/>
        <v>0</v>
      </c>
      <c r="CM39" s="211">
        <f t="shared" si="76"/>
        <v>0</v>
      </c>
      <c r="CN39" s="211">
        <f t="shared" si="76"/>
        <v>0</v>
      </c>
      <c r="CO39" s="211">
        <f t="shared" si="76"/>
        <v>0</v>
      </c>
      <c r="CP39" s="211">
        <f t="shared" si="76"/>
        <v>0</v>
      </c>
      <c r="CQ39" s="211">
        <f t="shared" si="76"/>
        <v>0</v>
      </c>
      <c r="CR39" s="211">
        <f t="shared" si="76"/>
        <v>0</v>
      </c>
      <c r="CS39" s="211">
        <f t="shared" si="76"/>
        <v>0</v>
      </c>
      <c r="CT39" s="211">
        <f t="shared" si="76"/>
        <v>0</v>
      </c>
      <c r="CU39" s="211">
        <f t="shared" si="76"/>
        <v>0</v>
      </c>
      <c r="CV39" s="211">
        <f t="shared" si="76"/>
        <v>0</v>
      </c>
      <c r="CW39" s="211">
        <f t="shared" si="76"/>
        <v>0</v>
      </c>
      <c r="CX39" s="211">
        <f t="shared" si="76"/>
        <v>0</v>
      </c>
      <c r="CY39" s="211">
        <f t="shared" si="76"/>
        <v>0</v>
      </c>
      <c r="CZ39" s="211">
        <f t="shared" si="76"/>
        <v>0</v>
      </c>
      <c r="DA39" s="211">
        <f t="shared" si="76"/>
        <v>0</v>
      </c>
      <c r="DB39" s="211">
        <f t="shared" si="76"/>
        <v>0</v>
      </c>
      <c r="DC39" s="211">
        <f t="shared" si="76"/>
        <v>0</v>
      </c>
      <c r="DD39" s="211">
        <f t="shared" si="76"/>
        <v>0</v>
      </c>
      <c r="DE39" s="211">
        <f t="shared" si="76"/>
        <v>0</v>
      </c>
      <c r="DF39" s="211">
        <f t="shared" si="76"/>
        <v>0</v>
      </c>
      <c r="DG39" s="211">
        <f t="shared" si="76"/>
        <v>0</v>
      </c>
      <c r="DH39" s="211">
        <f t="shared" si="76"/>
        <v>0</v>
      </c>
      <c r="DI39" s="211">
        <f t="shared" si="76"/>
        <v>0</v>
      </c>
      <c r="DJ39" s="211">
        <f t="shared" si="76"/>
        <v>0</v>
      </c>
      <c r="DK39" s="211">
        <f t="shared" si="76"/>
        <v>0</v>
      </c>
      <c r="DL39" s="211">
        <f t="shared" si="76"/>
        <v>0</v>
      </c>
      <c r="DM39" s="211">
        <f t="shared" si="76"/>
        <v>0</v>
      </c>
      <c r="DN39" s="211">
        <f t="shared" si="76"/>
        <v>0</v>
      </c>
      <c r="DO39" s="211">
        <f t="shared" si="76"/>
        <v>0</v>
      </c>
      <c r="DP39" s="211">
        <f t="shared" si="76"/>
        <v>0</v>
      </c>
      <c r="DQ39" s="211">
        <f t="shared" si="76"/>
        <v>0</v>
      </c>
      <c r="DR39" s="211">
        <f t="shared" si="76"/>
        <v>0</v>
      </c>
      <c r="DS39" s="211">
        <f t="shared" ref="DS39:FF39" si="77">SUM(DS8:DS38)</f>
        <v>0</v>
      </c>
      <c r="DT39" s="211">
        <f t="shared" si="77"/>
        <v>0</v>
      </c>
      <c r="DU39" s="211">
        <f t="shared" si="77"/>
        <v>0</v>
      </c>
      <c r="DV39" s="211">
        <f t="shared" si="77"/>
        <v>0</v>
      </c>
      <c r="DW39" s="211">
        <f t="shared" si="77"/>
        <v>0</v>
      </c>
      <c r="DX39" s="211">
        <f t="shared" si="77"/>
        <v>0</v>
      </c>
      <c r="DY39" s="211">
        <f t="shared" si="77"/>
        <v>0</v>
      </c>
      <c r="DZ39" s="211">
        <f t="shared" si="77"/>
        <v>0</v>
      </c>
      <c r="EA39" s="211">
        <f t="shared" si="77"/>
        <v>0</v>
      </c>
      <c r="EB39" s="211">
        <f t="shared" si="77"/>
        <v>0</v>
      </c>
      <c r="EC39" s="211">
        <f t="shared" si="77"/>
        <v>0</v>
      </c>
      <c r="ED39" s="211">
        <f t="shared" si="77"/>
        <v>0</v>
      </c>
      <c r="EE39" s="211">
        <f t="shared" si="77"/>
        <v>0</v>
      </c>
      <c r="EF39" s="211">
        <f t="shared" si="77"/>
        <v>0</v>
      </c>
      <c r="EG39" s="211">
        <f t="shared" si="77"/>
        <v>0</v>
      </c>
      <c r="EH39" s="211">
        <f t="shared" si="77"/>
        <v>0</v>
      </c>
      <c r="EI39" s="211">
        <f t="shared" si="77"/>
        <v>0</v>
      </c>
      <c r="EJ39" s="211">
        <f t="shared" si="77"/>
        <v>0</v>
      </c>
      <c r="EK39" s="211">
        <f t="shared" si="77"/>
        <v>0</v>
      </c>
      <c r="EL39" s="211">
        <f t="shared" si="77"/>
        <v>0</v>
      </c>
      <c r="EM39" s="211">
        <f t="shared" si="77"/>
        <v>0</v>
      </c>
      <c r="EN39" s="211">
        <f t="shared" si="77"/>
        <v>0</v>
      </c>
      <c r="EO39" s="211">
        <f t="shared" si="77"/>
        <v>0</v>
      </c>
      <c r="EP39" s="211">
        <f t="shared" si="77"/>
        <v>0</v>
      </c>
      <c r="EQ39" s="211">
        <f t="shared" si="77"/>
        <v>0</v>
      </c>
      <c r="ER39" s="211">
        <f t="shared" si="77"/>
        <v>0</v>
      </c>
      <c r="ES39" s="211">
        <f t="shared" si="77"/>
        <v>0</v>
      </c>
      <c r="ET39" s="211">
        <f t="shared" si="77"/>
        <v>0</v>
      </c>
      <c r="EU39" s="211">
        <f t="shared" si="77"/>
        <v>0</v>
      </c>
      <c r="EV39" s="211">
        <f t="shared" si="77"/>
        <v>0</v>
      </c>
      <c r="EW39" s="211">
        <f t="shared" si="77"/>
        <v>0</v>
      </c>
      <c r="EX39" s="211">
        <f t="shared" si="77"/>
        <v>0</v>
      </c>
      <c r="EY39" s="211">
        <f t="shared" si="77"/>
        <v>0</v>
      </c>
      <c r="EZ39" s="211">
        <f t="shared" si="77"/>
        <v>0</v>
      </c>
      <c r="FA39" s="211">
        <f t="shared" si="77"/>
        <v>0</v>
      </c>
      <c r="FB39" s="211">
        <f t="shared" si="77"/>
        <v>0</v>
      </c>
      <c r="FC39" s="211">
        <f t="shared" si="77"/>
        <v>0</v>
      </c>
      <c r="FD39" s="211">
        <f t="shared" si="77"/>
        <v>0</v>
      </c>
      <c r="FE39" s="211">
        <f t="shared" si="77"/>
        <v>0</v>
      </c>
      <c r="FF39" s="211">
        <f t="shared" si="77"/>
        <v>0</v>
      </c>
      <c r="FG39" s="211">
        <f t="shared" ref="FG39:GT39" si="78">SUM(FG8:FG38)</f>
        <v>0</v>
      </c>
      <c r="FH39" s="211">
        <f t="shared" si="78"/>
        <v>0</v>
      </c>
      <c r="FI39" s="211">
        <f t="shared" si="78"/>
        <v>0</v>
      </c>
      <c r="FJ39" s="211">
        <f t="shared" si="78"/>
        <v>0</v>
      </c>
      <c r="FK39" s="211">
        <f t="shared" si="78"/>
        <v>0</v>
      </c>
      <c r="FL39" s="211">
        <f t="shared" si="78"/>
        <v>0</v>
      </c>
      <c r="FM39" s="211">
        <f t="shared" si="78"/>
        <v>0</v>
      </c>
      <c r="FN39" s="211">
        <f t="shared" si="78"/>
        <v>0</v>
      </c>
      <c r="FO39" s="211">
        <f t="shared" si="78"/>
        <v>0</v>
      </c>
      <c r="FP39" s="211">
        <f t="shared" si="78"/>
        <v>0</v>
      </c>
      <c r="FQ39" s="211">
        <f t="shared" si="78"/>
        <v>0</v>
      </c>
      <c r="FR39" s="211">
        <f t="shared" si="78"/>
        <v>0</v>
      </c>
      <c r="FS39" s="211">
        <f t="shared" si="78"/>
        <v>0</v>
      </c>
      <c r="FT39" s="211">
        <f t="shared" si="78"/>
        <v>0</v>
      </c>
      <c r="FU39" s="211">
        <f t="shared" si="78"/>
        <v>0</v>
      </c>
      <c r="FV39" s="211">
        <f t="shared" si="78"/>
        <v>0</v>
      </c>
      <c r="FW39" s="211">
        <f t="shared" si="78"/>
        <v>0</v>
      </c>
      <c r="FX39" s="211">
        <f t="shared" si="78"/>
        <v>0</v>
      </c>
      <c r="FY39" s="211">
        <f t="shared" si="78"/>
        <v>0</v>
      </c>
      <c r="FZ39" s="211">
        <f t="shared" si="78"/>
        <v>0</v>
      </c>
      <c r="GA39" s="211">
        <f t="shared" si="78"/>
        <v>0</v>
      </c>
      <c r="GB39" s="211">
        <f t="shared" si="78"/>
        <v>0</v>
      </c>
      <c r="GC39" s="211">
        <f t="shared" si="78"/>
        <v>0</v>
      </c>
      <c r="GD39" s="211">
        <f t="shared" si="78"/>
        <v>0</v>
      </c>
      <c r="GE39" s="211">
        <f t="shared" si="78"/>
        <v>0</v>
      </c>
      <c r="GF39" s="211">
        <f t="shared" si="78"/>
        <v>0</v>
      </c>
      <c r="GG39" s="211">
        <f t="shared" si="78"/>
        <v>0</v>
      </c>
      <c r="GH39" s="211">
        <f t="shared" si="78"/>
        <v>0</v>
      </c>
      <c r="GI39" s="211">
        <f t="shared" si="78"/>
        <v>0</v>
      </c>
      <c r="GJ39" s="211">
        <f t="shared" si="78"/>
        <v>0</v>
      </c>
      <c r="GK39" s="211">
        <f t="shared" si="78"/>
        <v>0</v>
      </c>
      <c r="GL39" s="211">
        <f t="shared" si="78"/>
        <v>0</v>
      </c>
      <c r="GM39" s="211">
        <f t="shared" si="78"/>
        <v>0</v>
      </c>
      <c r="GN39" s="211">
        <f t="shared" si="78"/>
        <v>0</v>
      </c>
      <c r="GO39" s="211">
        <f t="shared" si="78"/>
        <v>0</v>
      </c>
      <c r="GP39" s="211">
        <f t="shared" si="78"/>
        <v>0</v>
      </c>
      <c r="GQ39" s="211">
        <f t="shared" si="78"/>
        <v>0</v>
      </c>
      <c r="GR39" s="211">
        <f t="shared" si="78"/>
        <v>0</v>
      </c>
      <c r="GS39" s="211">
        <f t="shared" si="78"/>
        <v>0</v>
      </c>
      <c r="GT39" s="211">
        <f t="shared" si="78"/>
        <v>0</v>
      </c>
      <c r="GU39" s="211">
        <f t="shared" ref="GU39:IH39" si="79">SUM(GU8:GU38)</f>
        <v>0</v>
      </c>
      <c r="GV39" s="211">
        <f t="shared" si="79"/>
        <v>0</v>
      </c>
      <c r="GW39" s="211">
        <f t="shared" si="79"/>
        <v>0</v>
      </c>
      <c r="GX39" s="211">
        <f t="shared" si="79"/>
        <v>0</v>
      </c>
      <c r="GY39" s="211">
        <f t="shared" si="79"/>
        <v>0</v>
      </c>
      <c r="GZ39" s="211">
        <f t="shared" si="79"/>
        <v>0</v>
      </c>
      <c r="HA39" s="211">
        <f t="shared" si="79"/>
        <v>0</v>
      </c>
      <c r="HB39" s="211">
        <f t="shared" si="79"/>
        <v>0</v>
      </c>
      <c r="HC39" s="211">
        <f t="shared" si="79"/>
        <v>0</v>
      </c>
      <c r="HD39" s="211">
        <f t="shared" si="79"/>
        <v>0</v>
      </c>
      <c r="HE39" s="211">
        <f t="shared" si="79"/>
        <v>0</v>
      </c>
      <c r="HF39" s="211">
        <f t="shared" si="79"/>
        <v>0</v>
      </c>
      <c r="HG39" s="211">
        <f t="shared" si="79"/>
        <v>0</v>
      </c>
      <c r="HH39" s="211">
        <f t="shared" si="79"/>
        <v>0</v>
      </c>
      <c r="HI39" s="211">
        <f t="shared" si="79"/>
        <v>0</v>
      </c>
      <c r="HJ39" s="211">
        <f t="shared" si="79"/>
        <v>0</v>
      </c>
      <c r="HK39" s="211">
        <f t="shared" si="79"/>
        <v>0</v>
      </c>
      <c r="HL39" s="211">
        <f t="shared" si="79"/>
        <v>0</v>
      </c>
      <c r="HM39" s="211">
        <f t="shared" si="79"/>
        <v>0</v>
      </c>
      <c r="HN39" s="211">
        <f t="shared" si="79"/>
        <v>0</v>
      </c>
      <c r="HO39" s="211">
        <f t="shared" si="79"/>
        <v>0</v>
      </c>
      <c r="HP39" s="211">
        <f t="shared" si="79"/>
        <v>0</v>
      </c>
      <c r="HQ39" s="211">
        <f t="shared" si="79"/>
        <v>0</v>
      </c>
      <c r="HR39" s="211">
        <f t="shared" si="79"/>
        <v>0</v>
      </c>
      <c r="HS39" s="211">
        <f t="shared" si="79"/>
        <v>0</v>
      </c>
      <c r="HT39" s="211">
        <f t="shared" si="79"/>
        <v>0</v>
      </c>
      <c r="HU39" s="211">
        <f t="shared" si="79"/>
        <v>0</v>
      </c>
      <c r="HV39" s="211">
        <f t="shared" si="79"/>
        <v>0</v>
      </c>
      <c r="HW39" s="211">
        <f t="shared" si="79"/>
        <v>0</v>
      </c>
      <c r="HX39" s="211">
        <f t="shared" si="79"/>
        <v>0</v>
      </c>
      <c r="HY39" s="211">
        <f t="shared" si="79"/>
        <v>0</v>
      </c>
      <c r="HZ39" s="211">
        <f t="shared" si="79"/>
        <v>0</v>
      </c>
      <c r="IA39" s="211">
        <f t="shared" si="79"/>
        <v>0</v>
      </c>
      <c r="IB39" s="211">
        <f t="shared" si="79"/>
        <v>0</v>
      </c>
      <c r="IC39" s="211">
        <f t="shared" si="79"/>
        <v>0</v>
      </c>
      <c r="ID39" s="211">
        <f t="shared" si="79"/>
        <v>0</v>
      </c>
      <c r="IE39" s="211">
        <f t="shared" si="79"/>
        <v>0</v>
      </c>
      <c r="IF39" s="211">
        <f t="shared" si="79"/>
        <v>0</v>
      </c>
      <c r="IG39" s="211">
        <f t="shared" si="79"/>
        <v>0</v>
      </c>
      <c r="IH39" s="211">
        <f t="shared" si="79"/>
        <v>0</v>
      </c>
      <c r="II39" s="211">
        <f t="shared" ref="II39:JV39" si="80">SUM(II8:II38)</f>
        <v>0</v>
      </c>
      <c r="IJ39" s="211">
        <f t="shared" si="80"/>
        <v>0</v>
      </c>
      <c r="IK39" s="211">
        <f t="shared" si="80"/>
        <v>0</v>
      </c>
      <c r="IL39" s="211">
        <f t="shared" si="80"/>
        <v>0</v>
      </c>
      <c r="IM39" s="211">
        <f t="shared" si="80"/>
        <v>0</v>
      </c>
      <c r="IN39" s="211">
        <f t="shared" si="80"/>
        <v>0</v>
      </c>
      <c r="IO39" s="211">
        <f t="shared" si="80"/>
        <v>0</v>
      </c>
      <c r="IP39" s="211">
        <f t="shared" si="80"/>
        <v>0</v>
      </c>
      <c r="IQ39" s="211">
        <f t="shared" si="80"/>
        <v>0</v>
      </c>
      <c r="IR39" s="211">
        <f t="shared" si="80"/>
        <v>0</v>
      </c>
      <c r="IS39" s="211">
        <f t="shared" si="80"/>
        <v>0</v>
      </c>
      <c r="IT39" s="211">
        <f t="shared" si="80"/>
        <v>0</v>
      </c>
      <c r="IU39" s="211">
        <f t="shared" si="80"/>
        <v>0</v>
      </c>
      <c r="IV39" s="211">
        <f t="shared" si="80"/>
        <v>0</v>
      </c>
      <c r="IW39" s="211">
        <f t="shared" si="80"/>
        <v>0</v>
      </c>
      <c r="IX39" s="211">
        <f t="shared" si="80"/>
        <v>0</v>
      </c>
      <c r="IY39" s="211">
        <f t="shared" si="80"/>
        <v>0</v>
      </c>
      <c r="IZ39" s="211">
        <f t="shared" si="80"/>
        <v>0</v>
      </c>
      <c r="JA39" s="211">
        <f t="shared" si="80"/>
        <v>0</v>
      </c>
      <c r="JB39" s="211">
        <f t="shared" si="80"/>
        <v>0</v>
      </c>
      <c r="JC39" s="211">
        <f t="shared" si="80"/>
        <v>0</v>
      </c>
      <c r="JD39" s="211">
        <f t="shared" si="80"/>
        <v>0</v>
      </c>
      <c r="JE39" s="211">
        <f t="shared" si="80"/>
        <v>0</v>
      </c>
      <c r="JF39" s="211">
        <f t="shared" si="80"/>
        <v>0</v>
      </c>
      <c r="JG39" s="211">
        <f t="shared" si="80"/>
        <v>0</v>
      </c>
      <c r="JH39" s="211">
        <f t="shared" si="80"/>
        <v>0</v>
      </c>
      <c r="JI39" s="211">
        <f t="shared" si="80"/>
        <v>0</v>
      </c>
      <c r="JJ39" s="211">
        <f t="shared" si="80"/>
        <v>0</v>
      </c>
      <c r="JK39" s="211">
        <f t="shared" si="80"/>
        <v>0</v>
      </c>
      <c r="JL39" s="211">
        <f t="shared" si="80"/>
        <v>0</v>
      </c>
      <c r="JM39" s="211">
        <f t="shared" si="80"/>
        <v>0</v>
      </c>
      <c r="JN39" s="211">
        <f t="shared" si="80"/>
        <v>0</v>
      </c>
      <c r="JO39" s="211">
        <f t="shared" si="80"/>
        <v>0</v>
      </c>
      <c r="JP39" s="211">
        <f t="shared" si="80"/>
        <v>0</v>
      </c>
      <c r="JQ39" s="211">
        <f t="shared" si="80"/>
        <v>0</v>
      </c>
      <c r="JR39" s="211">
        <f t="shared" si="80"/>
        <v>0</v>
      </c>
      <c r="JS39" s="211">
        <f t="shared" si="80"/>
        <v>0</v>
      </c>
      <c r="JT39" s="211">
        <f t="shared" si="80"/>
        <v>0</v>
      </c>
      <c r="JU39" s="211">
        <f t="shared" si="80"/>
        <v>0</v>
      </c>
      <c r="JV39" s="211">
        <f t="shared" si="80"/>
        <v>0</v>
      </c>
      <c r="JW39" s="211">
        <f t="shared" ref="JW39:KZ39" si="81">SUM(JW8:JW38)</f>
        <v>0</v>
      </c>
      <c r="JX39" s="211">
        <f t="shared" si="81"/>
        <v>0</v>
      </c>
      <c r="JY39" s="211">
        <f t="shared" si="81"/>
        <v>0</v>
      </c>
      <c r="JZ39" s="211">
        <f t="shared" si="81"/>
        <v>0</v>
      </c>
      <c r="KA39" s="211">
        <f t="shared" si="81"/>
        <v>0</v>
      </c>
      <c r="KB39" s="211">
        <f t="shared" si="81"/>
        <v>0</v>
      </c>
      <c r="KC39" s="211">
        <f t="shared" si="81"/>
        <v>0</v>
      </c>
      <c r="KD39" s="211">
        <f t="shared" si="81"/>
        <v>0</v>
      </c>
      <c r="KE39" s="211">
        <f t="shared" si="81"/>
        <v>0</v>
      </c>
      <c r="KF39" s="211">
        <f t="shared" si="81"/>
        <v>0</v>
      </c>
      <c r="KG39" s="211">
        <f t="shared" si="81"/>
        <v>0</v>
      </c>
      <c r="KH39" s="211">
        <f t="shared" si="81"/>
        <v>0</v>
      </c>
      <c r="KI39" s="211">
        <f t="shared" si="81"/>
        <v>0</v>
      </c>
      <c r="KJ39" s="211">
        <f t="shared" si="81"/>
        <v>0</v>
      </c>
      <c r="KK39" s="211">
        <f t="shared" si="81"/>
        <v>0</v>
      </c>
      <c r="KL39" s="211">
        <f t="shared" si="81"/>
        <v>0</v>
      </c>
      <c r="KM39" s="211">
        <f t="shared" si="81"/>
        <v>0</v>
      </c>
      <c r="KN39" s="211">
        <f t="shared" si="81"/>
        <v>0</v>
      </c>
      <c r="KO39" s="211">
        <f t="shared" si="81"/>
        <v>0</v>
      </c>
      <c r="KP39" s="211">
        <f t="shared" si="81"/>
        <v>0</v>
      </c>
      <c r="KQ39" s="211">
        <f t="shared" si="81"/>
        <v>0</v>
      </c>
      <c r="KR39" s="211">
        <f t="shared" si="81"/>
        <v>0</v>
      </c>
      <c r="KS39" s="211">
        <f t="shared" si="81"/>
        <v>0</v>
      </c>
      <c r="KT39" s="211">
        <f t="shared" si="81"/>
        <v>0</v>
      </c>
      <c r="KU39" s="211">
        <f t="shared" si="81"/>
        <v>0</v>
      </c>
      <c r="KV39" s="211">
        <f t="shared" si="81"/>
        <v>0</v>
      </c>
      <c r="KW39" s="211">
        <f t="shared" si="81"/>
        <v>0</v>
      </c>
      <c r="KX39" s="211">
        <f t="shared" si="81"/>
        <v>0</v>
      </c>
      <c r="KY39" s="211">
        <f t="shared" si="81"/>
        <v>0</v>
      </c>
      <c r="KZ39" s="211">
        <f t="shared" si="81"/>
        <v>0</v>
      </c>
      <c r="LA39" s="212">
        <f t="shared" si="65"/>
        <v>0</v>
      </c>
      <c r="LB39" s="212">
        <f t="shared" si="65"/>
        <v>0</v>
      </c>
      <c r="LC39" s="211">
        <f t="shared" ref="LC39" si="82">SUM(LC8:LC38)</f>
        <v>0</v>
      </c>
      <c r="LD39" s="212">
        <f t="shared" si="66"/>
        <v>0</v>
      </c>
      <c r="LE39" s="212">
        <f t="shared" si="66"/>
        <v>0</v>
      </c>
    </row>
    <row r="40" spans="1:317" ht="15" customHeight="1">
      <c r="A40" s="285"/>
      <c r="B40" s="8" t="s">
        <v>852</v>
      </c>
      <c r="C40" s="210">
        <f>+'OPER.-NONMAJOR SP. REV(60-61)'!C40-C39</f>
        <v>0</v>
      </c>
      <c r="D40" s="210">
        <f>+'OPER.-NONMAJOR SP. REV(60-61)'!D40-D39</f>
        <v>0</v>
      </c>
      <c r="E40" s="210">
        <f>+'OPER.-NONMAJOR SP. REV(60-61)'!E40-E39</f>
        <v>0</v>
      </c>
      <c r="F40" s="210">
        <f>+'OPER.-NONMAJOR SP. REV(60-61)'!F40-F39</f>
        <v>0</v>
      </c>
      <c r="G40" s="210">
        <f>+'OPER.-NONMAJOR SP. REV(60-61)'!G40+G39</f>
        <v>0</v>
      </c>
      <c r="H40" s="210">
        <f>+'OPER.-NONMAJOR SP. REV(60-61)'!H40-H39</f>
        <v>0</v>
      </c>
      <c r="I40" s="210">
        <f>+'OPER.-NONMAJOR SP. REV(60-61)'!I40-I39</f>
        <v>0</v>
      </c>
      <c r="J40" s="210">
        <f>+'OPER.-NONMAJOR SP. REV(60-61)'!J40-J39</f>
        <v>0</v>
      </c>
      <c r="K40" s="210">
        <f>+'OPER.-NONMAJOR SP. REV(60-61)'!K40-K39</f>
        <v>0</v>
      </c>
      <c r="L40" s="210">
        <f>+'OPER.-NONMAJOR SP. REV(60-61)'!L40+L39</f>
        <v>0</v>
      </c>
      <c r="M40" s="210">
        <f>+'OPER.-NONMAJOR SP. REV(60-61)'!M40-M39</f>
        <v>0</v>
      </c>
      <c r="N40" s="210">
        <f>+'OPER.-NONMAJOR SP. REV(60-61)'!N40-N39</f>
        <v>0</v>
      </c>
      <c r="O40" s="210">
        <f>+'OPER.-NONMAJOR SP. REV(60-61)'!O40-O39</f>
        <v>0</v>
      </c>
      <c r="P40" s="210">
        <f>+'OPER.-NONMAJOR SP. REV(60-61)'!P40-P39</f>
        <v>0</v>
      </c>
      <c r="Q40" s="210">
        <f>+'OPER.-NONMAJOR SP. REV(60-61)'!Q40+Q39</f>
        <v>0</v>
      </c>
      <c r="R40" s="210">
        <f>+'OPER.-NONMAJOR SP. REV(60-61)'!R40-R39</f>
        <v>0</v>
      </c>
      <c r="S40" s="210">
        <f>+'OPER.-NONMAJOR SP. REV(60-61)'!S40-S39</f>
        <v>0</v>
      </c>
      <c r="T40" s="210">
        <f>+'OPER.-NONMAJOR SP. REV(60-61)'!T40-T39</f>
        <v>0</v>
      </c>
      <c r="U40" s="210">
        <f>+'OPER.-NONMAJOR SP. REV(60-61)'!U40-U39</f>
        <v>0</v>
      </c>
      <c r="V40" s="210">
        <f>+'OPER.-NONMAJOR SP. REV(60-61)'!V40+V39</f>
        <v>0</v>
      </c>
      <c r="W40" s="210">
        <f>+'OPER.-NONMAJOR SP. REV(60-61)'!W40-W39</f>
        <v>0</v>
      </c>
      <c r="X40" s="210">
        <f>+'OPER.-NONMAJOR SP. REV(60-61)'!X40-X39</f>
        <v>0</v>
      </c>
      <c r="Y40" s="210">
        <f>+'OPER.-NONMAJOR SP. REV(60-61)'!Y40-Y39</f>
        <v>0</v>
      </c>
      <c r="Z40" s="210">
        <f>+'OPER.-NONMAJOR SP. REV(60-61)'!Z40-Z39</f>
        <v>0</v>
      </c>
      <c r="AA40" s="210">
        <f>+'OPER.-NONMAJOR SP. REV(60-61)'!AA40+AA39</f>
        <v>0</v>
      </c>
      <c r="AB40" s="210">
        <f>+'OPER.-NONMAJOR SP. REV(60-61)'!AB40-AB39</f>
        <v>0</v>
      </c>
      <c r="AC40" s="210">
        <f>+'OPER.-NONMAJOR SP. REV(60-61)'!AC40-AC39</f>
        <v>0</v>
      </c>
      <c r="AD40" s="210">
        <f>+'OPER.-NONMAJOR SP. REV(60-61)'!AD40-AD39</f>
        <v>0</v>
      </c>
      <c r="AE40" s="210">
        <f>+'OPER.-NONMAJOR SP. REV(60-61)'!AE40-AE39</f>
        <v>0</v>
      </c>
      <c r="AF40" s="210">
        <f>+'OPER.-NONMAJOR SP. REV(60-61)'!AF40+AF39</f>
        <v>0</v>
      </c>
      <c r="AG40" s="210">
        <f>+'OPER.-NONMAJOR SP. REV(60-61)'!AG40-AG39</f>
        <v>0</v>
      </c>
      <c r="AH40" s="210">
        <f>+'OPER.-NONMAJOR SP. REV(60-61)'!AH40-AH39</f>
        <v>0</v>
      </c>
      <c r="AI40" s="210">
        <f>+'OPER.-NONMAJOR SP. REV(60-61)'!AI40-AI39</f>
        <v>0</v>
      </c>
      <c r="AJ40" s="210">
        <f>+'OPER.-NONMAJOR SP. REV(60-61)'!AJ40-AJ39</f>
        <v>0</v>
      </c>
      <c r="AK40" s="210">
        <f>+'OPER.-NONMAJOR SP. REV(60-61)'!AK40+AK39</f>
        <v>0</v>
      </c>
      <c r="AL40" s="210">
        <f>+'OPER.-NONMAJOR SP. REV(60-61)'!AL40-AL39</f>
        <v>0</v>
      </c>
      <c r="AM40" s="210">
        <f>+'OPER.-NONMAJOR SP. REV(60-61)'!AM40-AM39</f>
        <v>0</v>
      </c>
      <c r="AN40" s="210">
        <f>+'OPER.-NONMAJOR SP. REV(60-61)'!AN40-AN39</f>
        <v>0</v>
      </c>
      <c r="AO40" s="210">
        <f>+'OPER.-NONMAJOR SP. REV(60-61)'!AO40-AO39</f>
        <v>0</v>
      </c>
      <c r="AP40" s="210">
        <f>+'OPER.-NONMAJOR SP. REV(60-61)'!AP40+AP39</f>
        <v>0</v>
      </c>
      <c r="AQ40" s="210">
        <f>+'OPER.-NONMAJOR SP. REV(60-61)'!AQ40-AQ39</f>
        <v>0</v>
      </c>
      <c r="AR40" s="210">
        <f>+'OPER.-NONMAJOR SP. REV(60-61)'!AR40-AR39</f>
        <v>0</v>
      </c>
      <c r="AS40" s="210">
        <f>+'OPER.-NONMAJOR SP. REV(60-61)'!AS40-AS39</f>
        <v>0</v>
      </c>
      <c r="AT40" s="210">
        <f>+'OPER.-NONMAJOR SP. REV(60-61)'!AT40-AT39</f>
        <v>0</v>
      </c>
      <c r="AU40" s="210">
        <f>+'OPER.-NONMAJOR SP. REV(60-61)'!AU40+AU39</f>
        <v>0</v>
      </c>
      <c r="AV40" s="210">
        <f>+'OPER.-NONMAJOR SP. REV(60-61)'!AV40-AV39</f>
        <v>0</v>
      </c>
      <c r="AW40" s="210">
        <f>+'OPER.-NONMAJOR SP. REV(60-61)'!AW40-AW39</f>
        <v>0</v>
      </c>
      <c r="AX40" s="210">
        <f>+'OPER.-NONMAJOR SP. REV(60-61)'!AX40-AX39</f>
        <v>0</v>
      </c>
      <c r="AY40" s="210">
        <f>+'OPER.-NONMAJOR SP. REV(60-61)'!AY40-AY39</f>
        <v>0</v>
      </c>
      <c r="AZ40" s="210">
        <f>+'OPER.-NONMAJOR SP. REV(60-61)'!AZ40+AZ39</f>
        <v>0</v>
      </c>
      <c r="BA40" s="210">
        <f>+'OPER.-NONMAJOR SP. REV(60-61)'!BA40-BA39</f>
        <v>0</v>
      </c>
      <c r="BB40" s="210">
        <f>+'OPER.-NONMAJOR SP. REV(60-61)'!BB40-BB39</f>
        <v>0</v>
      </c>
      <c r="BC40" s="210">
        <f>+'OPER.-NONMAJOR SP. REV(60-61)'!BC40-BC39</f>
        <v>0</v>
      </c>
      <c r="BD40" s="210">
        <f>+'OPER.-NONMAJOR SP. REV(60-61)'!BD40-BD39</f>
        <v>0</v>
      </c>
      <c r="BE40" s="210">
        <f>+'OPER.-NONMAJOR SP. REV(60-61)'!BE40+BE39</f>
        <v>0</v>
      </c>
      <c r="BF40" s="210">
        <f>+'OPER.-NONMAJOR SP. REV(60-61)'!BF40-BF39</f>
        <v>0</v>
      </c>
      <c r="BG40" s="210">
        <f>+'OPER.-NONMAJOR SP. REV(60-61)'!BG40-BG39</f>
        <v>0</v>
      </c>
      <c r="BH40" s="210">
        <f>+'OPER.-NONMAJOR SP. REV(60-61)'!BH40-BH39</f>
        <v>0</v>
      </c>
      <c r="BI40" s="210">
        <f>+'OPER.-NONMAJOR SP. REV(60-61)'!BI40-BI39</f>
        <v>0</v>
      </c>
      <c r="BJ40" s="210">
        <f>+'OPER.-NONMAJOR SP. REV(60-61)'!BJ40+BJ39</f>
        <v>0</v>
      </c>
      <c r="BK40" s="210">
        <f>+'OPER.-NONMAJOR SP. REV(60-61)'!BK40-BK39</f>
        <v>0</v>
      </c>
      <c r="BL40" s="210">
        <f>+'OPER.-NONMAJOR SP. REV(60-61)'!BL40-BL39</f>
        <v>0</v>
      </c>
      <c r="BM40" s="210">
        <f>+'OPER.-NONMAJOR SP. REV(60-61)'!BM40-BM39</f>
        <v>0</v>
      </c>
      <c r="BN40" s="210">
        <f>+'OPER.-NONMAJOR SP. REV(60-61)'!BN40-BN39</f>
        <v>0</v>
      </c>
      <c r="BO40" s="210">
        <f>+'OPER.-NONMAJOR SP. REV(60-61)'!BO40+BO39</f>
        <v>0</v>
      </c>
      <c r="BP40" s="210">
        <f>+'OPER.-NONMAJOR SP. REV(60-61)'!BP40-BP39</f>
        <v>0</v>
      </c>
      <c r="BQ40" s="210">
        <f>+'OPER.-NONMAJOR SP. REV(60-61)'!BQ40-BQ39</f>
        <v>0</v>
      </c>
      <c r="BR40" s="210">
        <f>+'OPER.-NONMAJOR SP. REV(60-61)'!BR40-BR39</f>
        <v>0</v>
      </c>
      <c r="BS40" s="210">
        <f>+'OPER.-NONMAJOR SP. REV(60-61)'!BS40-BS39</f>
        <v>0</v>
      </c>
      <c r="BT40" s="210">
        <f>+'OPER.-NONMAJOR SP. REV(60-61)'!BT40+BT39</f>
        <v>0</v>
      </c>
      <c r="BU40" s="210">
        <f>+'OPER.-NONMAJOR SP. REV(60-61)'!BU40-BU39</f>
        <v>0</v>
      </c>
      <c r="BV40" s="210">
        <f>+'OPER.-NONMAJOR SP. REV(60-61)'!BV40-BV39</f>
        <v>0</v>
      </c>
      <c r="BW40" s="210">
        <f>+'OPER.-NONMAJOR SP. REV(60-61)'!BW40-BW39</f>
        <v>0</v>
      </c>
      <c r="BX40" s="210">
        <f>+'OPER.-NONMAJOR SP. REV(60-61)'!BX40-BX39</f>
        <v>0</v>
      </c>
      <c r="BY40" s="210">
        <f>+'OPER.-NONMAJOR SP. REV(60-61)'!BY40+BY39</f>
        <v>0</v>
      </c>
      <c r="BZ40" s="210">
        <f>+'OPER.-NONMAJOR SP. REV(60-61)'!BZ40-BZ39</f>
        <v>0</v>
      </c>
      <c r="CA40" s="210">
        <f>+'OPER.-NONMAJOR SP. REV(60-61)'!CA40-CA39</f>
        <v>0</v>
      </c>
      <c r="CB40" s="210">
        <f>+'OPER.-NONMAJOR SP. REV(60-61)'!CB40-CB39</f>
        <v>0</v>
      </c>
      <c r="CC40" s="210">
        <f>+'OPER.-NONMAJOR SP. REV(60-61)'!CC40-CC39</f>
        <v>0</v>
      </c>
      <c r="CD40" s="210">
        <f>+'OPER.-NONMAJOR SP. REV(60-61)'!CD40+CD39</f>
        <v>0</v>
      </c>
      <c r="CE40" s="210">
        <f>+'OPER.-NONMAJOR SP. REV(60-61)'!CE40-CE39</f>
        <v>0</v>
      </c>
      <c r="CF40" s="210">
        <f>+'OPER.-NONMAJOR SP. REV(60-61)'!CF40-CF39</f>
        <v>0</v>
      </c>
      <c r="CG40" s="210">
        <f>+'OPER.-NONMAJOR SP. REV(60-61)'!CG40-CG39</f>
        <v>0</v>
      </c>
      <c r="CH40" s="210">
        <f>+'OPER.-NONMAJOR SP. REV(60-61)'!CH40-CH39</f>
        <v>0</v>
      </c>
      <c r="CI40" s="210">
        <f>+'OPER.-NONMAJOR SP. REV(60-61)'!CI40+CI39</f>
        <v>0</v>
      </c>
      <c r="CJ40" s="210">
        <f>+'OPER.-NONMAJOR SP. REV(60-61)'!CJ40-CJ39</f>
        <v>0</v>
      </c>
      <c r="CK40" s="210">
        <f>+'OPER.-NONMAJOR SP. REV(60-61)'!CK40-CK39</f>
        <v>0</v>
      </c>
      <c r="CL40" s="210">
        <f>+'OPER.-NONMAJOR SP. REV(60-61)'!CL40-CL39</f>
        <v>0</v>
      </c>
      <c r="CM40" s="210">
        <f>+'OPER.-NONMAJOR SP. REV(60-61)'!CM40-CM39</f>
        <v>0</v>
      </c>
      <c r="CN40" s="210">
        <f>+'OPER.-NONMAJOR SP. REV(60-61)'!CN40+CN39</f>
        <v>0</v>
      </c>
      <c r="CO40" s="210">
        <f>+'OPER.-NONMAJOR SP. REV(60-61)'!CO40-CO39</f>
        <v>0</v>
      </c>
      <c r="CP40" s="210">
        <f>+'OPER.-NONMAJOR SP. REV(60-61)'!CP40-CP39</f>
        <v>0</v>
      </c>
      <c r="CQ40" s="210">
        <f>+'OPER.-NONMAJOR SP. REV(60-61)'!CQ40-CQ39</f>
        <v>0</v>
      </c>
      <c r="CR40" s="210">
        <f>+'OPER.-NONMAJOR SP. REV(60-61)'!CR40-CR39</f>
        <v>0</v>
      </c>
      <c r="CS40" s="210">
        <f>+'OPER.-NONMAJOR SP. REV(60-61)'!CS40+CS39</f>
        <v>0</v>
      </c>
      <c r="CT40" s="210">
        <f>+'OPER.-NONMAJOR SP. REV(60-61)'!CT40-CT39</f>
        <v>0</v>
      </c>
      <c r="CU40" s="210">
        <f>+'OPER.-NONMAJOR SP. REV(60-61)'!CU40-CU39</f>
        <v>0</v>
      </c>
      <c r="CV40" s="210">
        <f>+'OPER.-NONMAJOR SP. REV(60-61)'!CV40-CV39</f>
        <v>0</v>
      </c>
      <c r="CW40" s="210">
        <f>+'OPER.-NONMAJOR SP. REV(60-61)'!CW40-CW39</f>
        <v>0</v>
      </c>
      <c r="CX40" s="210">
        <f>+'OPER.-NONMAJOR SP. REV(60-61)'!CX40+CX39</f>
        <v>0</v>
      </c>
      <c r="CY40" s="210">
        <f>+'OPER.-NONMAJOR SP. REV(60-61)'!CY40-CY39</f>
        <v>0</v>
      </c>
      <c r="CZ40" s="210">
        <f>+'OPER.-NONMAJOR SP. REV(60-61)'!CZ40-CZ39</f>
        <v>0</v>
      </c>
      <c r="DA40" s="210">
        <f>+'OPER.-NONMAJOR SP. REV(60-61)'!DA40-DA39</f>
        <v>0</v>
      </c>
      <c r="DB40" s="210">
        <f>+'OPER.-NONMAJOR SP. REV(60-61)'!DB40-DB39</f>
        <v>0</v>
      </c>
      <c r="DC40" s="210">
        <f>+'OPER.-NONMAJOR SP. REV(60-61)'!DC40+DC39</f>
        <v>0</v>
      </c>
      <c r="DD40" s="210">
        <f>+'OPER.-NONMAJOR SP. REV(60-61)'!DD40-DD39</f>
        <v>0</v>
      </c>
      <c r="DE40" s="210">
        <f>+'OPER.-NONMAJOR SP. REV(60-61)'!DE40-DE39</f>
        <v>0</v>
      </c>
      <c r="DF40" s="210">
        <f>+'OPER.-NONMAJOR SP. REV(60-61)'!DF40-DF39</f>
        <v>0</v>
      </c>
      <c r="DG40" s="210">
        <f>+'OPER.-NONMAJOR SP. REV(60-61)'!DG40-DG39</f>
        <v>0</v>
      </c>
      <c r="DH40" s="210">
        <f>+'OPER.-NONMAJOR SP. REV(60-61)'!DH40+DH39</f>
        <v>0</v>
      </c>
      <c r="DI40" s="210">
        <f>+'OPER.-NONMAJOR SP. REV(60-61)'!DI40-DI39</f>
        <v>0</v>
      </c>
      <c r="DJ40" s="210">
        <f>+'OPER.-NONMAJOR SP. REV(60-61)'!DJ40-DJ39</f>
        <v>0</v>
      </c>
      <c r="DK40" s="210">
        <f>+'OPER.-NONMAJOR SP. REV(60-61)'!DK40-DK39</f>
        <v>0</v>
      </c>
      <c r="DL40" s="210">
        <f>+'OPER.-NONMAJOR SP. REV(60-61)'!DL40-DL39</f>
        <v>0</v>
      </c>
      <c r="DM40" s="210">
        <f>+'OPER.-NONMAJOR SP. REV(60-61)'!DM40+DM39</f>
        <v>0</v>
      </c>
      <c r="DN40" s="210">
        <f>+'OPER.-NONMAJOR SP. REV(60-61)'!DN40-DN39</f>
        <v>0</v>
      </c>
      <c r="DO40" s="210">
        <f>+'OPER.-NONMAJOR SP. REV(60-61)'!DO40-DO39</f>
        <v>0</v>
      </c>
      <c r="DP40" s="210">
        <f>+'OPER.-NONMAJOR SP. REV(60-61)'!DP40-DP39</f>
        <v>0</v>
      </c>
      <c r="DQ40" s="210">
        <f>+'OPER.-NONMAJOR SP. REV(60-61)'!DQ40-DQ39</f>
        <v>0</v>
      </c>
      <c r="DR40" s="210">
        <f>+'OPER.-NONMAJOR SP. REV(60-61)'!DR40+DR39</f>
        <v>0</v>
      </c>
      <c r="DS40" s="210">
        <f>+'OPER.-NONMAJOR SP. REV(60-61)'!DS40-DS39</f>
        <v>0</v>
      </c>
      <c r="DT40" s="210">
        <f>+'OPER.-NONMAJOR SP. REV(60-61)'!DT40-DT39</f>
        <v>0</v>
      </c>
      <c r="DU40" s="210">
        <f>+'OPER.-NONMAJOR SP. REV(60-61)'!DU40-DU39</f>
        <v>0</v>
      </c>
      <c r="DV40" s="210">
        <f>+'OPER.-NONMAJOR SP. REV(60-61)'!DV40-DV39</f>
        <v>0</v>
      </c>
      <c r="DW40" s="210">
        <f>+'OPER.-NONMAJOR SP. REV(60-61)'!DW40+DW39</f>
        <v>0</v>
      </c>
      <c r="DX40" s="210">
        <f>+'OPER.-NONMAJOR SP. REV(60-61)'!DX40-DX39</f>
        <v>0</v>
      </c>
      <c r="DY40" s="210">
        <f>+'OPER.-NONMAJOR SP. REV(60-61)'!DY40-DY39</f>
        <v>0</v>
      </c>
      <c r="DZ40" s="210">
        <f>+'OPER.-NONMAJOR SP. REV(60-61)'!DZ40-DZ39</f>
        <v>0</v>
      </c>
      <c r="EA40" s="210">
        <f>+'OPER.-NONMAJOR SP. REV(60-61)'!EA40-EA39</f>
        <v>0</v>
      </c>
      <c r="EB40" s="210">
        <f>+'OPER.-NONMAJOR SP. REV(60-61)'!EB40+EB39</f>
        <v>0</v>
      </c>
      <c r="EC40" s="210">
        <f>+'OPER.-NONMAJOR SP. REV(60-61)'!EC40-EC39</f>
        <v>0</v>
      </c>
      <c r="ED40" s="210">
        <f>+'OPER.-NONMAJOR SP. REV(60-61)'!ED40-ED39</f>
        <v>0</v>
      </c>
      <c r="EE40" s="210">
        <f>+'OPER.-NONMAJOR SP. REV(60-61)'!EE40-EE39</f>
        <v>0</v>
      </c>
      <c r="EF40" s="210">
        <f>+'OPER.-NONMAJOR SP. REV(60-61)'!EF40-EF39</f>
        <v>0</v>
      </c>
      <c r="EG40" s="210">
        <f>+'OPER.-NONMAJOR SP. REV(60-61)'!EG40+EG39</f>
        <v>0</v>
      </c>
      <c r="EH40" s="210">
        <f>+'OPER.-NONMAJOR SP. REV(60-61)'!EH40-EH39</f>
        <v>0</v>
      </c>
      <c r="EI40" s="210">
        <f>+'OPER.-NONMAJOR SP. REV(60-61)'!EI40-EI39</f>
        <v>0</v>
      </c>
      <c r="EJ40" s="210">
        <f>+'OPER.-NONMAJOR SP. REV(60-61)'!EJ40-EJ39</f>
        <v>0</v>
      </c>
      <c r="EK40" s="210">
        <f>+'OPER.-NONMAJOR SP. REV(60-61)'!EK40-EK39</f>
        <v>0</v>
      </c>
      <c r="EL40" s="210">
        <f>+'OPER.-NONMAJOR SP. REV(60-61)'!EL40+EL39</f>
        <v>0</v>
      </c>
      <c r="EM40" s="210">
        <f>+'OPER.-NONMAJOR SP. REV(60-61)'!EM40-EM39</f>
        <v>0</v>
      </c>
      <c r="EN40" s="210">
        <f>+'OPER.-NONMAJOR SP. REV(60-61)'!EN40-EN39</f>
        <v>0</v>
      </c>
      <c r="EO40" s="210">
        <f>+'OPER.-NONMAJOR SP. REV(60-61)'!EO40-EO39</f>
        <v>0</v>
      </c>
      <c r="EP40" s="210">
        <f>+'OPER.-NONMAJOR SP. REV(60-61)'!EP40-EP39</f>
        <v>0</v>
      </c>
      <c r="EQ40" s="210">
        <f>+'OPER.-NONMAJOR SP. REV(60-61)'!EQ40+EQ39</f>
        <v>0</v>
      </c>
      <c r="ER40" s="210">
        <f>+'OPER.-NONMAJOR SP. REV(60-61)'!ER40-ER39</f>
        <v>0</v>
      </c>
      <c r="ES40" s="210">
        <f>+'OPER.-NONMAJOR SP. REV(60-61)'!ES40-ES39</f>
        <v>0</v>
      </c>
      <c r="ET40" s="210">
        <f>+'OPER.-NONMAJOR SP. REV(60-61)'!ET40-ET39</f>
        <v>0</v>
      </c>
      <c r="EU40" s="210">
        <f>+'OPER.-NONMAJOR SP. REV(60-61)'!EU40-EU39</f>
        <v>0</v>
      </c>
      <c r="EV40" s="210">
        <f>+'OPER.-NONMAJOR SP. REV(60-61)'!EV40+EV39</f>
        <v>0</v>
      </c>
      <c r="EW40" s="210">
        <f>+'OPER.-NONMAJOR SP. REV(60-61)'!EW40-EW39</f>
        <v>0</v>
      </c>
      <c r="EX40" s="210">
        <f>+'OPER.-NONMAJOR SP. REV(60-61)'!EX40-EX39</f>
        <v>0</v>
      </c>
      <c r="EY40" s="210">
        <f>+'OPER.-NONMAJOR SP. REV(60-61)'!EY40-EY39</f>
        <v>0</v>
      </c>
      <c r="EZ40" s="210">
        <f>+'OPER.-NONMAJOR SP. REV(60-61)'!EZ40-EZ39</f>
        <v>0</v>
      </c>
      <c r="FA40" s="210">
        <f>+'OPER.-NONMAJOR SP. REV(60-61)'!FA40+FA39</f>
        <v>0</v>
      </c>
      <c r="FB40" s="210">
        <f>+'OPER.-NONMAJOR SP. REV(60-61)'!FB40-FB39</f>
        <v>0</v>
      </c>
      <c r="FC40" s="210">
        <f>+'OPER.-NONMAJOR SP. REV(60-61)'!FC40-FC39</f>
        <v>0</v>
      </c>
      <c r="FD40" s="210">
        <f>+'OPER.-NONMAJOR SP. REV(60-61)'!FD40-FD39</f>
        <v>0</v>
      </c>
      <c r="FE40" s="210">
        <f>+'OPER.-NONMAJOR SP. REV(60-61)'!FE40-FE39</f>
        <v>0</v>
      </c>
      <c r="FF40" s="210">
        <f>+'OPER.-NONMAJOR SP. REV(60-61)'!FF40+FF39</f>
        <v>0</v>
      </c>
      <c r="FG40" s="210">
        <f>+'OPER.-NONMAJOR SP. REV(60-61)'!FG40-FG39</f>
        <v>0</v>
      </c>
      <c r="FH40" s="210">
        <f>+'OPER.-NONMAJOR SP. REV(60-61)'!FH40-FH39</f>
        <v>0</v>
      </c>
      <c r="FI40" s="210">
        <f>+'OPER.-NONMAJOR SP. REV(60-61)'!FI40-FI39</f>
        <v>0</v>
      </c>
      <c r="FJ40" s="210">
        <f>+'OPER.-NONMAJOR SP. REV(60-61)'!FJ40-FJ39</f>
        <v>0</v>
      </c>
      <c r="FK40" s="210">
        <f>+'OPER.-NONMAJOR SP. REV(60-61)'!FK40+FK39</f>
        <v>0</v>
      </c>
      <c r="FL40" s="210">
        <f>+'OPER.-NONMAJOR SP. REV(60-61)'!FL40-FL39</f>
        <v>0</v>
      </c>
      <c r="FM40" s="210">
        <f>+'OPER.-NONMAJOR SP. REV(60-61)'!FM40-FM39</f>
        <v>0</v>
      </c>
      <c r="FN40" s="210">
        <f>+'OPER.-NONMAJOR SP. REV(60-61)'!FN40-FN39</f>
        <v>0</v>
      </c>
      <c r="FO40" s="210">
        <f>+'OPER.-NONMAJOR SP. REV(60-61)'!FO40-FO39</f>
        <v>0</v>
      </c>
      <c r="FP40" s="210">
        <f>+'OPER.-NONMAJOR SP. REV(60-61)'!FP40+FP39</f>
        <v>0</v>
      </c>
      <c r="FQ40" s="210">
        <f>+'OPER.-NONMAJOR SP. REV(60-61)'!FQ40-FQ39</f>
        <v>0</v>
      </c>
      <c r="FR40" s="210">
        <f>+'OPER.-NONMAJOR SP. REV(60-61)'!FR40-FR39</f>
        <v>0</v>
      </c>
      <c r="FS40" s="210">
        <f>+'OPER.-NONMAJOR SP. REV(60-61)'!FS40-FS39</f>
        <v>0</v>
      </c>
      <c r="FT40" s="210">
        <f>+'OPER.-NONMAJOR SP. REV(60-61)'!FT40-FT39</f>
        <v>0</v>
      </c>
      <c r="FU40" s="210">
        <f>+'OPER.-NONMAJOR SP. REV(60-61)'!FU40+FU39</f>
        <v>0</v>
      </c>
      <c r="FV40" s="210">
        <f>+'OPER.-NONMAJOR SP. REV(60-61)'!FV40-FV39</f>
        <v>0</v>
      </c>
      <c r="FW40" s="210">
        <f>+'OPER.-NONMAJOR SP. REV(60-61)'!FW40-FW39</f>
        <v>0</v>
      </c>
      <c r="FX40" s="210">
        <f>+'OPER.-NONMAJOR SP. REV(60-61)'!FX40-FX39</f>
        <v>0</v>
      </c>
      <c r="FY40" s="210">
        <f>+'OPER.-NONMAJOR SP. REV(60-61)'!FY40-FY39</f>
        <v>0</v>
      </c>
      <c r="FZ40" s="210">
        <f>+'OPER.-NONMAJOR SP. REV(60-61)'!FZ40+FZ39</f>
        <v>0</v>
      </c>
      <c r="GA40" s="210">
        <f>+'OPER.-NONMAJOR SP. REV(60-61)'!GA40-GA39</f>
        <v>0</v>
      </c>
      <c r="GB40" s="210">
        <f>+'OPER.-NONMAJOR SP. REV(60-61)'!GB40-GB39</f>
        <v>0</v>
      </c>
      <c r="GC40" s="210">
        <f>+'OPER.-NONMAJOR SP. REV(60-61)'!GC40-GC39</f>
        <v>0</v>
      </c>
      <c r="GD40" s="210">
        <f>+'OPER.-NONMAJOR SP. REV(60-61)'!GD40-GD39</f>
        <v>0</v>
      </c>
      <c r="GE40" s="210">
        <f>+'OPER.-NONMAJOR SP. REV(60-61)'!GE40+GE39</f>
        <v>0</v>
      </c>
      <c r="GF40" s="210">
        <f>+'OPER.-NONMAJOR SP. REV(60-61)'!GF40-GF39</f>
        <v>0</v>
      </c>
      <c r="GG40" s="210">
        <f>+'OPER.-NONMAJOR SP. REV(60-61)'!GG40-GG39</f>
        <v>0</v>
      </c>
      <c r="GH40" s="210">
        <f>+'OPER.-NONMAJOR SP. REV(60-61)'!GH40-GH39</f>
        <v>0</v>
      </c>
      <c r="GI40" s="210">
        <f>+'OPER.-NONMAJOR SP. REV(60-61)'!GI40-GI39</f>
        <v>0</v>
      </c>
      <c r="GJ40" s="210">
        <f>+'OPER.-NONMAJOR SP. REV(60-61)'!GJ40+GJ39</f>
        <v>0</v>
      </c>
      <c r="GK40" s="210">
        <f>+'OPER.-NONMAJOR SP. REV(60-61)'!GK40-GK39</f>
        <v>0</v>
      </c>
      <c r="GL40" s="210">
        <f>+'OPER.-NONMAJOR SP. REV(60-61)'!GL40-GL39</f>
        <v>0</v>
      </c>
      <c r="GM40" s="210">
        <f>+'OPER.-NONMAJOR SP. REV(60-61)'!GM40-GM39</f>
        <v>0</v>
      </c>
      <c r="GN40" s="210">
        <f>+'OPER.-NONMAJOR SP. REV(60-61)'!GN40-GN39</f>
        <v>0</v>
      </c>
      <c r="GO40" s="210">
        <f>+'OPER.-NONMAJOR SP. REV(60-61)'!GO40+GO39</f>
        <v>0</v>
      </c>
      <c r="GP40" s="210">
        <f>+'OPER.-NONMAJOR SP. REV(60-61)'!GP40-GP39</f>
        <v>0</v>
      </c>
      <c r="GQ40" s="210">
        <f>+'OPER.-NONMAJOR SP. REV(60-61)'!GQ40-GQ39</f>
        <v>0</v>
      </c>
      <c r="GR40" s="210">
        <f>+'OPER.-NONMAJOR SP. REV(60-61)'!GR40-GR39</f>
        <v>0</v>
      </c>
      <c r="GS40" s="210">
        <f>+'OPER.-NONMAJOR SP. REV(60-61)'!GS40-GS39</f>
        <v>0</v>
      </c>
      <c r="GT40" s="210">
        <f>+'OPER.-NONMAJOR SP. REV(60-61)'!GT40+GT39</f>
        <v>0</v>
      </c>
      <c r="GU40" s="210">
        <f>+'OPER.-NONMAJOR SP. REV(60-61)'!GU40-GU39</f>
        <v>0</v>
      </c>
      <c r="GV40" s="210">
        <f>+'OPER.-NONMAJOR SP. REV(60-61)'!GV40-GV39</f>
        <v>0</v>
      </c>
      <c r="GW40" s="210">
        <f>+'OPER.-NONMAJOR SP. REV(60-61)'!GW40-GW39</f>
        <v>0</v>
      </c>
      <c r="GX40" s="210">
        <f>+'OPER.-NONMAJOR SP. REV(60-61)'!GX40-GX39</f>
        <v>0</v>
      </c>
      <c r="GY40" s="210">
        <f>+'OPER.-NONMAJOR SP. REV(60-61)'!GY40+GY39</f>
        <v>0</v>
      </c>
      <c r="GZ40" s="210">
        <f>+'OPER.-NONMAJOR SP. REV(60-61)'!GZ40-GZ39</f>
        <v>0</v>
      </c>
      <c r="HA40" s="210">
        <f>+'OPER.-NONMAJOR SP. REV(60-61)'!HA40-HA39</f>
        <v>0</v>
      </c>
      <c r="HB40" s="210">
        <f>+'OPER.-NONMAJOR SP. REV(60-61)'!HB40-HB39</f>
        <v>0</v>
      </c>
      <c r="HC40" s="210">
        <f>+'OPER.-NONMAJOR SP. REV(60-61)'!HC40-HC39</f>
        <v>0</v>
      </c>
      <c r="HD40" s="210">
        <f>+'OPER.-NONMAJOR SP. REV(60-61)'!HD40+HD39</f>
        <v>0</v>
      </c>
      <c r="HE40" s="210">
        <f>+'OPER.-NONMAJOR SP. REV(60-61)'!HE40-HE39</f>
        <v>0</v>
      </c>
      <c r="HF40" s="210">
        <f>+'OPER.-NONMAJOR SP. REV(60-61)'!HF40-HF39</f>
        <v>0</v>
      </c>
      <c r="HG40" s="210">
        <f>+'OPER.-NONMAJOR SP. REV(60-61)'!HG40-HG39</f>
        <v>0</v>
      </c>
      <c r="HH40" s="210">
        <f>+'OPER.-NONMAJOR SP. REV(60-61)'!HH40-HH39</f>
        <v>0</v>
      </c>
      <c r="HI40" s="210">
        <f>+'OPER.-NONMAJOR SP. REV(60-61)'!HI40+HI39</f>
        <v>0</v>
      </c>
      <c r="HJ40" s="210">
        <f>+'OPER.-NONMAJOR SP. REV(60-61)'!HJ40-HJ39</f>
        <v>0</v>
      </c>
      <c r="HK40" s="210">
        <f>+'OPER.-NONMAJOR SP. REV(60-61)'!HK40-HK39</f>
        <v>0</v>
      </c>
      <c r="HL40" s="210">
        <f>+'OPER.-NONMAJOR SP. REV(60-61)'!HL40-HL39</f>
        <v>0</v>
      </c>
      <c r="HM40" s="210">
        <f>+'OPER.-NONMAJOR SP. REV(60-61)'!HM40-HM39</f>
        <v>0</v>
      </c>
      <c r="HN40" s="210">
        <f>+'OPER.-NONMAJOR SP. REV(60-61)'!HN40+HN39</f>
        <v>0</v>
      </c>
      <c r="HO40" s="210">
        <f>+'OPER.-NONMAJOR SP. REV(60-61)'!HO40-HO39</f>
        <v>0</v>
      </c>
      <c r="HP40" s="210">
        <f>+'OPER.-NONMAJOR SP. REV(60-61)'!HP40-HP39</f>
        <v>0</v>
      </c>
      <c r="HQ40" s="210">
        <f>+'OPER.-NONMAJOR SP. REV(60-61)'!HQ40-HQ39</f>
        <v>0</v>
      </c>
      <c r="HR40" s="210">
        <f>+'OPER.-NONMAJOR SP. REV(60-61)'!HR40-HR39</f>
        <v>0</v>
      </c>
      <c r="HS40" s="210">
        <f>+'OPER.-NONMAJOR SP. REV(60-61)'!HS40+HS39</f>
        <v>0</v>
      </c>
      <c r="HT40" s="210">
        <f>+'OPER.-NONMAJOR SP. REV(60-61)'!HT40-HT39</f>
        <v>0</v>
      </c>
      <c r="HU40" s="210">
        <f>+'OPER.-NONMAJOR SP. REV(60-61)'!HU40-HU39</f>
        <v>0</v>
      </c>
      <c r="HV40" s="210">
        <f>+'OPER.-NONMAJOR SP. REV(60-61)'!HV40-HV39</f>
        <v>0</v>
      </c>
      <c r="HW40" s="210">
        <f>+'OPER.-NONMAJOR SP. REV(60-61)'!HW40-HW39</f>
        <v>0</v>
      </c>
      <c r="HX40" s="210">
        <f>+'OPER.-NONMAJOR SP. REV(60-61)'!HX40+HX39</f>
        <v>0</v>
      </c>
      <c r="HY40" s="210">
        <f>+'OPER.-NONMAJOR SP. REV(60-61)'!HY40-HY39</f>
        <v>0</v>
      </c>
      <c r="HZ40" s="210">
        <f>+'OPER.-NONMAJOR SP. REV(60-61)'!HZ40-HZ39</f>
        <v>0</v>
      </c>
      <c r="IA40" s="210">
        <f>+'OPER.-NONMAJOR SP. REV(60-61)'!IA40-IA39</f>
        <v>0</v>
      </c>
      <c r="IB40" s="210">
        <f>+'OPER.-NONMAJOR SP. REV(60-61)'!IB40-IB39</f>
        <v>0</v>
      </c>
      <c r="IC40" s="210">
        <f>+'OPER.-NONMAJOR SP. REV(60-61)'!IC40+IC39</f>
        <v>0</v>
      </c>
      <c r="ID40" s="210">
        <f>+'OPER.-NONMAJOR SP. REV(60-61)'!ID40-ID39</f>
        <v>0</v>
      </c>
      <c r="IE40" s="210">
        <f>+'OPER.-NONMAJOR SP. REV(60-61)'!IE40-IE39</f>
        <v>0</v>
      </c>
      <c r="IF40" s="210">
        <f>+'OPER.-NONMAJOR SP. REV(60-61)'!IF40-IF39</f>
        <v>0</v>
      </c>
      <c r="IG40" s="210">
        <f>+'OPER.-NONMAJOR SP. REV(60-61)'!IG40-IG39</f>
        <v>0</v>
      </c>
      <c r="IH40" s="210">
        <f>+'OPER.-NONMAJOR SP. REV(60-61)'!IH40+IH39</f>
        <v>0</v>
      </c>
      <c r="II40" s="210">
        <f>+'OPER.-NONMAJOR SP. REV(60-61)'!II40-II39</f>
        <v>0</v>
      </c>
      <c r="IJ40" s="210">
        <f>+'OPER.-NONMAJOR SP. REV(60-61)'!IJ40-IJ39</f>
        <v>0</v>
      </c>
      <c r="IK40" s="210">
        <f>+'OPER.-NONMAJOR SP. REV(60-61)'!IK40-IK39</f>
        <v>0</v>
      </c>
      <c r="IL40" s="210">
        <f>+'OPER.-NONMAJOR SP. REV(60-61)'!IL40-IL39</f>
        <v>0</v>
      </c>
      <c r="IM40" s="210">
        <f>+'OPER.-NONMAJOR SP. REV(60-61)'!IM40+IM39</f>
        <v>0</v>
      </c>
      <c r="IN40" s="210">
        <f>+'OPER.-NONMAJOR SP. REV(60-61)'!IN40-IN39</f>
        <v>0</v>
      </c>
      <c r="IO40" s="210">
        <f>+'OPER.-NONMAJOR SP. REV(60-61)'!IO40-IO39</f>
        <v>0</v>
      </c>
      <c r="IP40" s="210">
        <f>+'OPER.-NONMAJOR SP. REV(60-61)'!IP40-IP39</f>
        <v>0</v>
      </c>
      <c r="IQ40" s="210">
        <f>+'OPER.-NONMAJOR SP. REV(60-61)'!IQ40-IQ39</f>
        <v>0</v>
      </c>
      <c r="IR40" s="210">
        <f>+'OPER.-NONMAJOR SP. REV(60-61)'!IR40+IR39</f>
        <v>0</v>
      </c>
      <c r="IS40" s="210">
        <f>+'OPER.-NONMAJOR SP. REV(60-61)'!IS40-IS39</f>
        <v>0</v>
      </c>
      <c r="IT40" s="210">
        <f>+'OPER.-NONMAJOR SP. REV(60-61)'!IT40-IT39</f>
        <v>0</v>
      </c>
      <c r="IU40" s="210">
        <f>+'OPER.-NONMAJOR SP. REV(60-61)'!IU40-IU39</f>
        <v>0</v>
      </c>
      <c r="IV40" s="210">
        <f>+'OPER.-NONMAJOR SP. REV(60-61)'!IV40-IV39</f>
        <v>0</v>
      </c>
      <c r="IW40" s="210">
        <f>+'OPER.-NONMAJOR SP. REV(60-61)'!IW40+IW39</f>
        <v>0</v>
      </c>
      <c r="IX40" s="210">
        <f>+'OPER.-NONMAJOR SP. REV(60-61)'!IX40-IX39</f>
        <v>0</v>
      </c>
      <c r="IY40" s="210">
        <f>+'OPER.-NONMAJOR SP. REV(60-61)'!IY40-IY39</f>
        <v>0</v>
      </c>
      <c r="IZ40" s="210">
        <f>+'OPER.-NONMAJOR SP. REV(60-61)'!IZ40-IZ39</f>
        <v>0</v>
      </c>
      <c r="JA40" s="210">
        <f>+'OPER.-NONMAJOR SP. REV(60-61)'!JA40-JA39</f>
        <v>0</v>
      </c>
      <c r="JB40" s="210">
        <f>+'OPER.-NONMAJOR SP. REV(60-61)'!JB40+JB39</f>
        <v>0</v>
      </c>
      <c r="JC40" s="210">
        <f>+'OPER.-NONMAJOR SP. REV(60-61)'!JC40-JC39</f>
        <v>0</v>
      </c>
      <c r="JD40" s="210">
        <f>+'OPER.-NONMAJOR SP. REV(60-61)'!JD40-JD39</f>
        <v>0</v>
      </c>
      <c r="JE40" s="210">
        <f>+'OPER.-NONMAJOR SP. REV(60-61)'!JE40-JE39</f>
        <v>0</v>
      </c>
      <c r="JF40" s="210">
        <f>+'OPER.-NONMAJOR SP. REV(60-61)'!JF40-JF39</f>
        <v>0</v>
      </c>
      <c r="JG40" s="210">
        <f>+'OPER.-NONMAJOR SP. REV(60-61)'!JG40+JG39</f>
        <v>0</v>
      </c>
      <c r="JH40" s="210">
        <f>+'OPER.-NONMAJOR SP. REV(60-61)'!JH40-JH39</f>
        <v>0</v>
      </c>
      <c r="JI40" s="210">
        <f>+'OPER.-NONMAJOR SP. REV(60-61)'!JI40-JI39</f>
        <v>0</v>
      </c>
      <c r="JJ40" s="210">
        <f>+'OPER.-NONMAJOR SP. REV(60-61)'!JJ40-JJ39</f>
        <v>0</v>
      </c>
      <c r="JK40" s="210">
        <f>+'OPER.-NONMAJOR SP. REV(60-61)'!JK40-JK39</f>
        <v>0</v>
      </c>
      <c r="JL40" s="210">
        <f>+'OPER.-NONMAJOR SP. REV(60-61)'!JL40+JL39</f>
        <v>0</v>
      </c>
      <c r="JM40" s="210">
        <f>+'OPER.-NONMAJOR SP. REV(60-61)'!JM40-JM39</f>
        <v>0</v>
      </c>
      <c r="JN40" s="210">
        <f>+'OPER.-NONMAJOR SP. REV(60-61)'!JN40-JN39</f>
        <v>0</v>
      </c>
      <c r="JO40" s="210">
        <f>+'OPER.-NONMAJOR SP. REV(60-61)'!JO40-JO39</f>
        <v>0</v>
      </c>
      <c r="JP40" s="210">
        <f>+'OPER.-NONMAJOR SP. REV(60-61)'!JP40-JP39</f>
        <v>0</v>
      </c>
      <c r="JQ40" s="210">
        <f>+'OPER.-NONMAJOR SP. REV(60-61)'!JQ40+JQ39</f>
        <v>0</v>
      </c>
      <c r="JR40" s="210">
        <f>+'OPER.-NONMAJOR SP. REV(60-61)'!JR40-JR39</f>
        <v>0</v>
      </c>
      <c r="JS40" s="210">
        <f>+'OPER.-NONMAJOR SP. REV(60-61)'!JS40-JS39</f>
        <v>0</v>
      </c>
      <c r="JT40" s="210">
        <f>+'OPER.-NONMAJOR SP. REV(60-61)'!JT40-JT39</f>
        <v>0</v>
      </c>
      <c r="JU40" s="210">
        <f>+'OPER.-NONMAJOR SP. REV(60-61)'!JU40-JU39</f>
        <v>0</v>
      </c>
      <c r="JV40" s="210">
        <f>+'OPER.-NONMAJOR SP. REV(60-61)'!JV40+JV39</f>
        <v>0</v>
      </c>
      <c r="JW40" s="210">
        <f>+'OPER.-NONMAJOR SP. REV(60-61)'!JW40-JW39</f>
        <v>0</v>
      </c>
      <c r="JX40" s="210">
        <f>+'OPER.-NONMAJOR SP. REV(60-61)'!JX40-JX39</f>
        <v>0</v>
      </c>
      <c r="JY40" s="210">
        <f>+'OPER.-NONMAJOR SP. REV(60-61)'!JY40-JY39</f>
        <v>0</v>
      </c>
      <c r="JZ40" s="210">
        <f>+'OPER.-NONMAJOR SP. REV(60-61)'!JZ40-JZ39</f>
        <v>0</v>
      </c>
      <c r="KA40" s="210">
        <f>+'OPER.-NONMAJOR SP. REV(60-61)'!KA40+KA39</f>
        <v>0</v>
      </c>
      <c r="KB40" s="210">
        <f>+'OPER.-NONMAJOR SP. REV(60-61)'!KB40-KB39</f>
        <v>0</v>
      </c>
      <c r="KC40" s="210">
        <f>+'OPER.-NONMAJOR SP. REV(60-61)'!KC40-KC39</f>
        <v>0</v>
      </c>
      <c r="KD40" s="210">
        <f>+'OPER.-NONMAJOR SP. REV(60-61)'!KD40-KD39</f>
        <v>0</v>
      </c>
      <c r="KE40" s="210">
        <f>+'OPER.-NONMAJOR SP. REV(60-61)'!KE40-KE39</f>
        <v>0</v>
      </c>
      <c r="KF40" s="210">
        <f>+'OPER.-NONMAJOR SP. REV(60-61)'!KF40+KF39</f>
        <v>0</v>
      </c>
      <c r="KG40" s="210">
        <f>+'OPER.-NONMAJOR SP. REV(60-61)'!KG40-KG39</f>
        <v>0</v>
      </c>
      <c r="KH40" s="210">
        <f>+'OPER.-NONMAJOR SP. REV(60-61)'!KH40-KH39</f>
        <v>0</v>
      </c>
      <c r="KI40" s="210">
        <f>+'OPER.-NONMAJOR SP. REV(60-61)'!KI40-KI39</f>
        <v>0</v>
      </c>
      <c r="KJ40" s="210">
        <f>+'OPER.-NONMAJOR SP. REV(60-61)'!KJ40-KJ39</f>
        <v>0</v>
      </c>
      <c r="KK40" s="210">
        <f>+'OPER.-NONMAJOR SP. REV(60-61)'!KK40+KK39</f>
        <v>0</v>
      </c>
      <c r="KL40" s="210">
        <f>+'OPER.-NONMAJOR SP. REV(60-61)'!KL40-KL39</f>
        <v>0</v>
      </c>
      <c r="KM40" s="210">
        <f>+'OPER.-NONMAJOR SP. REV(60-61)'!KM40-KM39</f>
        <v>0</v>
      </c>
      <c r="KN40" s="210">
        <f>+'OPER.-NONMAJOR SP. REV(60-61)'!KN40-KN39</f>
        <v>0</v>
      </c>
      <c r="KO40" s="210">
        <f>+'OPER.-NONMAJOR SP. REV(60-61)'!KO40-KO39</f>
        <v>0</v>
      </c>
      <c r="KP40" s="210">
        <f>+'OPER.-NONMAJOR SP. REV(60-61)'!KP40+KP39</f>
        <v>0</v>
      </c>
      <c r="KQ40" s="210">
        <f>+'OPER.-NONMAJOR SP. REV(60-61)'!KQ40-KQ39</f>
        <v>0</v>
      </c>
      <c r="KR40" s="210">
        <f>+'OPER.-NONMAJOR SP. REV(60-61)'!KR40-KR39</f>
        <v>0</v>
      </c>
      <c r="KS40" s="210">
        <f>+'OPER.-NONMAJOR SP. REV(60-61)'!KS40-KS39</f>
        <v>0</v>
      </c>
      <c r="KT40" s="210">
        <f>+'OPER.-NONMAJOR SP. REV(60-61)'!KT40-KT39</f>
        <v>0</v>
      </c>
      <c r="KU40" s="210">
        <f>+'OPER.-NONMAJOR SP. REV(60-61)'!KU40+KU39</f>
        <v>0</v>
      </c>
      <c r="KV40" s="210">
        <f>+'OPER.-NONMAJOR SP. REV(60-61)'!KV40-KV39</f>
        <v>0</v>
      </c>
      <c r="KW40" s="210">
        <f>+'OPER.-NONMAJOR SP. REV(60-61)'!KW40-KW39</f>
        <v>0</v>
      </c>
      <c r="KX40" s="210">
        <f>+'OPER.-NONMAJOR SP. REV(60-61)'!KX40-KX39</f>
        <v>0</v>
      </c>
      <c r="KY40" s="210">
        <f>+'OPER.-NONMAJOR SP. REV(60-61)'!KY40-KY39</f>
        <v>0</v>
      </c>
      <c r="KZ40" s="210">
        <f>+'OPER.-NONMAJOR SP. REV(60-61)'!KZ40+KZ39</f>
        <v>0</v>
      </c>
      <c r="LA40" s="210">
        <f t="shared" si="65"/>
        <v>0</v>
      </c>
      <c r="LB40" s="210">
        <f t="shared" si="65"/>
        <v>0</v>
      </c>
      <c r="LC40" s="210">
        <f>+'OPER.-NONMAJOR SP. REV(60-61)'!LC40-LC39</f>
        <v>0</v>
      </c>
      <c r="LD40" s="210">
        <f t="shared" si="66"/>
        <v>0</v>
      </c>
      <c r="LE40" s="210">
        <f t="shared" si="66"/>
        <v>0</v>
      </c>
    </row>
    <row r="41" spans="1:317" ht="15" customHeight="1">
      <c r="A41" s="285"/>
      <c r="B41" s="8" t="s">
        <v>853</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c r="IU41" s="210"/>
      <c r="IV41" s="210"/>
      <c r="IW41" s="210"/>
      <c r="IX41" s="210"/>
      <c r="IY41" s="210"/>
      <c r="IZ41" s="210"/>
      <c r="JA41" s="210"/>
      <c r="JB41" s="210"/>
      <c r="JC41" s="210"/>
      <c r="JD41" s="210"/>
      <c r="JE41" s="210"/>
      <c r="JF41" s="210"/>
      <c r="JG41" s="210"/>
      <c r="JH41" s="210"/>
      <c r="JI41" s="210"/>
      <c r="JJ41" s="210"/>
      <c r="JK41" s="210"/>
      <c r="JL41" s="210"/>
      <c r="JM41" s="210"/>
      <c r="JN41" s="210"/>
      <c r="JO41" s="210"/>
      <c r="JP41" s="210"/>
      <c r="JQ41" s="210"/>
      <c r="JR41" s="210"/>
      <c r="JS41" s="210"/>
      <c r="JT41" s="210"/>
      <c r="JU41" s="210"/>
      <c r="JV41" s="210"/>
      <c r="JW41" s="210"/>
      <c r="JX41" s="210"/>
      <c r="JY41" s="210"/>
      <c r="JZ41" s="210"/>
      <c r="KA41" s="210"/>
      <c r="KB41" s="210"/>
      <c r="KC41" s="210"/>
      <c r="KD41" s="210"/>
      <c r="KE41" s="210"/>
      <c r="KF41" s="210"/>
      <c r="KG41" s="210"/>
      <c r="KH41" s="210"/>
      <c r="KI41" s="210"/>
      <c r="KJ41" s="210"/>
      <c r="KK41" s="210"/>
      <c r="KL41" s="210"/>
      <c r="KM41" s="210"/>
      <c r="KN41" s="210"/>
      <c r="KO41" s="210"/>
      <c r="KP41" s="210"/>
      <c r="KQ41" s="210"/>
      <c r="KR41" s="210"/>
      <c r="KS41" s="210"/>
      <c r="KT41" s="210"/>
      <c r="KU41" s="210"/>
      <c r="KV41" s="210"/>
      <c r="KW41" s="210"/>
      <c r="KX41" s="210"/>
      <c r="KY41" s="210"/>
      <c r="KZ41" s="210"/>
      <c r="LA41" s="210"/>
      <c r="LB41" s="210"/>
      <c r="LC41" s="210"/>
      <c r="LD41" s="210"/>
      <c r="LE41" s="210"/>
    </row>
    <row r="42" spans="1:317" ht="15" customHeight="1">
      <c r="A42" s="226">
        <v>381000</v>
      </c>
      <c r="B42" s="196" t="s">
        <v>316</v>
      </c>
      <c r="C42" s="202"/>
      <c r="D42" s="202"/>
      <c r="E42" s="210">
        <f t="shared" ref="E42:E54" si="83">-C42+D42</f>
        <v>0</v>
      </c>
      <c r="F42" s="202"/>
      <c r="G42" s="210">
        <f t="shared" ref="G42:G54" si="84">-D42+F42</f>
        <v>0</v>
      </c>
      <c r="H42" s="202"/>
      <c r="I42" s="202"/>
      <c r="J42" s="210">
        <f t="shared" ref="J42:J54" si="85">-H42+I42</f>
        <v>0</v>
      </c>
      <c r="K42" s="202"/>
      <c r="L42" s="210">
        <f t="shared" ref="L42:L54" si="86">-I42+K42</f>
        <v>0</v>
      </c>
      <c r="M42" s="202"/>
      <c r="N42" s="202"/>
      <c r="O42" s="210">
        <f t="shared" ref="O42:O54" si="87">-M42+N42</f>
        <v>0</v>
      </c>
      <c r="P42" s="202"/>
      <c r="Q42" s="210">
        <f t="shared" ref="Q42:Q53" si="88">-N42+P42</f>
        <v>0</v>
      </c>
      <c r="R42" s="202"/>
      <c r="S42" s="202"/>
      <c r="T42" s="210">
        <f t="shared" ref="T42:T54" si="89">-R42+S42</f>
        <v>0</v>
      </c>
      <c r="U42" s="202"/>
      <c r="V42" s="210">
        <f t="shared" ref="V42:V53" si="90">-S42+U42</f>
        <v>0</v>
      </c>
      <c r="W42" s="202"/>
      <c r="X42" s="202"/>
      <c r="Y42" s="210">
        <f t="shared" ref="Y42:Y54" si="91">-W42+X42</f>
        <v>0</v>
      </c>
      <c r="Z42" s="202"/>
      <c r="AA42" s="210">
        <f t="shared" ref="AA42:AA53" si="92">-X42+Z42</f>
        <v>0</v>
      </c>
      <c r="AB42" s="202"/>
      <c r="AC42" s="202"/>
      <c r="AD42" s="210">
        <f t="shared" ref="AD42:AD54" si="93">-AB42+AC42</f>
        <v>0</v>
      </c>
      <c r="AE42" s="202"/>
      <c r="AF42" s="210">
        <f t="shared" ref="AF42:AF53" si="94">-AC42+AE42</f>
        <v>0</v>
      </c>
      <c r="AG42" s="202"/>
      <c r="AH42" s="202"/>
      <c r="AI42" s="210">
        <f t="shared" ref="AI42:AI54" si="95">-AG42+AH42</f>
        <v>0</v>
      </c>
      <c r="AJ42" s="202"/>
      <c r="AK42" s="210">
        <f t="shared" ref="AK42:AK53" si="96">-AH42+AJ42</f>
        <v>0</v>
      </c>
      <c r="AL42" s="202"/>
      <c r="AM42" s="202"/>
      <c r="AN42" s="210">
        <f t="shared" ref="AN42:AN54" si="97">-AL42+AM42</f>
        <v>0</v>
      </c>
      <c r="AO42" s="202"/>
      <c r="AP42" s="210">
        <f t="shared" ref="AP42:AP53" si="98">-AM42+AO42</f>
        <v>0</v>
      </c>
      <c r="AQ42" s="202"/>
      <c r="AR42" s="202"/>
      <c r="AS42" s="210">
        <f t="shared" ref="AS42:AS54" si="99">-AQ42+AR42</f>
        <v>0</v>
      </c>
      <c r="AT42" s="202"/>
      <c r="AU42" s="210">
        <f t="shared" ref="AU42:AU53" si="100">-AR42+AT42</f>
        <v>0</v>
      </c>
      <c r="AV42" s="202"/>
      <c r="AW42" s="202"/>
      <c r="AX42" s="210">
        <f t="shared" ref="AX42:AX54" si="101">-AV42+AW42</f>
        <v>0</v>
      </c>
      <c r="AY42" s="202"/>
      <c r="AZ42" s="210">
        <f t="shared" ref="AZ42:AZ53" si="102">-AW42+AY42</f>
        <v>0</v>
      </c>
      <c r="BA42" s="202"/>
      <c r="BB42" s="202"/>
      <c r="BC42" s="210">
        <f t="shared" ref="BC42:BC54" si="103">-BA42+BB42</f>
        <v>0</v>
      </c>
      <c r="BD42" s="202"/>
      <c r="BE42" s="210">
        <f t="shared" ref="BE42:BE53" si="104">-BB42+BD42</f>
        <v>0</v>
      </c>
      <c r="BF42" s="202"/>
      <c r="BG42" s="202"/>
      <c r="BH42" s="210">
        <f t="shared" ref="BH42:BH54" si="105">-BF42+BG42</f>
        <v>0</v>
      </c>
      <c r="BI42" s="202"/>
      <c r="BJ42" s="210">
        <f t="shared" ref="BJ42:BJ53" si="106">-BG42+BI42</f>
        <v>0</v>
      </c>
      <c r="BK42" s="202"/>
      <c r="BL42" s="202"/>
      <c r="BM42" s="210">
        <f t="shared" ref="BM42:BM54" si="107">-BK42+BL42</f>
        <v>0</v>
      </c>
      <c r="BN42" s="202"/>
      <c r="BO42" s="210">
        <f t="shared" ref="BO42:BO53" si="108">-BL42+BN42</f>
        <v>0</v>
      </c>
      <c r="BP42" s="202"/>
      <c r="BQ42" s="202"/>
      <c r="BR42" s="210">
        <f t="shared" ref="BR42:BR54" si="109">-BP42+BQ42</f>
        <v>0</v>
      </c>
      <c r="BS42" s="202"/>
      <c r="BT42" s="210">
        <f t="shared" ref="BT42:BT53" si="110">-BQ42+BS42</f>
        <v>0</v>
      </c>
      <c r="BU42" s="202"/>
      <c r="BV42" s="202"/>
      <c r="BW42" s="210">
        <f t="shared" ref="BW42:BW54" si="111">-BU42+BV42</f>
        <v>0</v>
      </c>
      <c r="BX42" s="202"/>
      <c r="BY42" s="210">
        <f t="shared" ref="BY42:BY53" si="112">-BV42+BX42</f>
        <v>0</v>
      </c>
      <c r="BZ42" s="202"/>
      <c r="CA42" s="202"/>
      <c r="CB42" s="210">
        <f t="shared" ref="CB42:CB54" si="113">-BZ42+CA42</f>
        <v>0</v>
      </c>
      <c r="CC42" s="202"/>
      <c r="CD42" s="210">
        <f t="shared" ref="CD42:CD53" si="114">-CA42+CC42</f>
        <v>0</v>
      </c>
      <c r="CE42" s="202"/>
      <c r="CF42" s="202"/>
      <c r="CG42" s="210">
        <f t="shared" ref="CG42:CG54" si="115">-CE42+CF42</f>
        <v>0</v>
      </c>
      <c r="CH42" s="202"/>
      <c r="CI42" s="210">
        <f t="shared" ref="CI42:CI53" si="116">-CF42+CH42</f>
        <v>0</v>
      </c>
      <c r="CJ42" s="202"/>
      <c r="CK42" s="202"/>
      <c r="CL42" s="210">
        <f t="shared" ref="CL42:CL54" si="117">-CJ42+CK42</f>
        <v>0</v>
      </c>
      <c r="CM42" s="202"/>
      <c r="CN42" s="210">
        <f t="shared" ref="CN42:CN53" si="118">-CK42+CM42</f>
        <v>0</v>
      </c>
      <c r="CO42" s="202"/>
      <c r="CP42" s="202"/>
      <c r="CQ42" s="210">
        <f t="shared" ref="CQ42:CQ54" si="119">-CO42+CP42</f>
        <v>0</v>
      </c>
      <c r="CR42" s="202"/>
      <c r="CS42" s="210">
        <f t="shared" ref="CS42:CS53" si="120">-CP42+CR42</f>
        <v>0</v>
      </c>
      <c r="CT42" s="202"/>
      <c r="CU42" s="202"/>
      <c r="CV42" s="210">
        <f t="shared" ref="CV42:CV54" si="121">-CT42+CU42</f>
        <v>0</v>
      </c>
      <c r="CW42" s="202"/>
      <c r="CX42" s="210">
        <f t="shared" ref="CX42:CX53" si="122">-CU42+CW42</f>
        <v>0</v>
      </c>
      <c r="CY42" s="202"/>
      <c r="CZ42" s="202"/>
      <c r="DA42" s="210">
        <f t="shared" ref="DA42:DA54" si="123">-CY42+CZ42</f>
        <v>0</v>
      </c>
      <c r="DB42" s="202"/>
      <c r="DC42" s="210">
        <f t="shared" ref="DC42:DC53" si="124">-CZ42+DB42</f>
        <v>0</v>
      </c>
      <c r="DD42" s="202"/>
      <c r="DE42" s="202"/>
      <c r="DF42" s="210">
        <f t="shared" ref="DF42:DF54" si="125">-DD42+DE42</f>
        <v>0</v>
      </c>
      <c r="DG42" s="202"/>
      <c r="DH42" s="210">
        <f t="shared" ref="DH42:DH53" si="126">-DE42+DG42</f>
        <v>0</v>
      </c>
      <c r="DI42" s="202"/>
      <c r="DJ42" s="202"/>
      <c r="DK42" s="210">
        <f t="shared" ref="DK42:DK54" si="127">-DI42+DJ42</f>
        <v>0</v>
      </c>
      <c r="DL42" s="202"/>
      <c r="DM42" s="210">
        <f t="shared" ref="DM42:DM53" si="128">-DJ42+DL42</f>
        <v>0</v>
      </c>
      <c r="DN42" s="202"/>
      <c r="DO42" s="202"/>
      <c r="DP42" s="210">
        <f t="shared" ref="DP42:DP54" si="129">-DN42+DO42</f>
        <v>0</v>
      </c>
      <c r="DQ42" s="202"/>
      <c r="DR42" s="210">
        <f t="shared" ref="DR42:DR53" si="130">-DO42+DQ42</f>
        <v>0</v>
      </c>
      <c r="DS42" s="202"/>
      <c r="DT42" s="202"/>
      <c r="DU42" s="210">
        <f t="shared" ref="DU42:DU54" si="131">-DS42+DT42</f>
        <v>0</v>
      </c>
      <c r="DV42" s="202"/>
      <c r="DW42" s="210">
        <f t="shared" ref="DW42:DW53" si="132">-DT42+DV42</f>
        <v>0</v>
      </c>
      <c r="DX42" s="202"/>
      <c r="DY42" s="202"/>
      <c r="DZ42" s="210">
        <f t="shared" ref="DZ42:DZ54" si="133">-DX42+DY42</f>
        <v>0</v>
      </c>
      <c r="EA42" s="202"/>
      <c r="EB42" s="210">
        <f t="shared" ref="EB42:EB53" si="134">-DY42+EA42</f>
        <v>0</v>
      </c>
      <c r="EC42" s="202"/>
      <c r="ED42" s="202"/>
      <c r="EE42" s="210">
        <f t="shared" ref="EE42:EE54" si="135">-EC42+ED42</f>
        <v>0</v>
      </c>
      <c r="EF42" s="202"/>
      <c r="EG42" s="210">
        <f t="shared" ref="EG42:EG53" si="136">-ED42+EF42</f>
        <v>0</v>
      </c>
      <c r="EH42" s="202"/>
      <c r="EI42" s="202"/>
      <c r="EJ42" s="210">
        <f t="shared" ref="EJ42:EJ54" si="137">-EH42+EI42</f>
        <v>0</v>
      </c>
      <c r="EK42" s="202"/>
      <c r="EL42" s="210">
        <f t="shared" ref="EL42:EL53" si="138">-EI42+EK42</f>
        <v>0</v>
      </c>
      <c r="EM42" s="202"/>
      <c r="EN42" s="202"/>
      <c r="EO42" s="210">
        <f t="shared" ref="EO42:EO54" si="139">-EM42+EN42</f>
        <v>0</v>
      </c>
      <c r="EP42" s="202"/>
      <c r="EQ42" s="210">
        <f t="shared" ref="EQ42:EQ53" si="140">-EN42+EP42</f>
        <v>0</v>
      </c>
      <c r="ER42" s="202"/>
      <c r="ES42" s="202"/>
      <c r="ET42" s="210">
        <f t="shared" ref="ET42:ET54" si="141">-ER42+ES42</f>
        <v>0</v>
      </c>
      <c r="EU42" s="202"/>
      <c r="EV42" s="210">
        <f t="shared" ref="EV42:EV53" si="142">-ES42+EU42</f>
        <v>0</v>
      </c>
      <c r="EW42" s="202"/>
      <c r="EX42" s="202"/>
      <c r="EY42" s="210">
        <f t="shared" ref="EY42:EY54" si="143">-EW42+EX42</f>
        <v>0</v>
      </c>
      <c r="EZ42" s="202"/>
      <c r="FA42" s="210">
        <f t="shared" ref="FA42:FA53" si="144">-EX42+EZ42</f>
        <v>0</v>
      </c>
      <c r="FB42" s="202"/>
      <c r="FC42" s="202"/>
      <c r="FD42" s="210">
        <f t="shared" ref="FD42:FD54" si="145">-FB42+FC42</f>
        <v>0</v>
      </c>
      <c r="FE42" s="202"/>
      <c r="FF42" s="210">
        <f t="shared" ref="FF42:FF47" si="146">-FC42+FE42</f>
        <v>0</v>
      </c>
      <c r="FG42" s="202"/>
      <c r="FH42" s="202"/>
      <c r="FI42" s="210">
        <f t="shared" ref="FI42:FI54" si="147">-FG42+FH42</f>
        <v>0</v>
      </c>
      <c r="FJ42" s="202"/>
      <c r="FK42" s="210">
        <f t="shared" ref="FK42:FK53" si="148">-FH42+FJ42</f>
        <v>0</v>
      </c>
      <c r="FL42" s="202"/>
      <c r="FM42" s="202"/>
      <c r="FN42" s="210">
        <f t="shared" ref="FN42:FN54" si="149">-FL42+FM42</f>
        <v>0</v>
      </c>
      <c r="FO42" s="202"/>
      <c r="FP42" s="210">
        <f t="shared" ref="FP42:FP53" si="150">-FM42+FO42</f>
        <v>0</v>
      </c>
      <c r="FQ42" s="202"/>
      <c r="FR42" s="202"/>
      <c r="FS42" s="210">
        <f t="shared" ref="FS42:FS54" si="151">-FQ42+FR42</f>
        <v>0</v>
      </c>
      <c r="FT42" s="202"/>
      <c r="FU42" s="210">
        <f t="shared" ref="FU42:FU53" si="152">-FR42+FT42</f>
        <v>0</v>
      </c>
      <c r="FV42" s="202"/>
      <c r="FW42" s="202"/>
      <c r="FX42" s="210">
        <f t="shared" ref="FX42:FX54" si="153">-FV42+FW42</f>
        <v>0</v>
      </c>
      <c r="FY42" s="202"/>
      <c r="FZ42" s="210">
        <f t="shared" ref="FZ42:FZ53" si="154">-FW42+FY42</f>
        <v>0</v>
      </c>
      <c r="GA42" s="202"/>
      <c r="GB42" s="202"/>
      <c r="GC42" s="210">
        <f t="shared" ref="GC42:GC54" si="155">-GA42+GB42</f>
        <v>0</v>
      </c>
      <c r="GD42" s="202"/>
      <c r="GE42" s="210">
        <f t="shared" ref="GE42:GE53" si="156">-GB42+GD42</f>
        <v>0</v>
      </c>
      <c r="GF42" s="202"/>
      <c r="GG42" s="202"/>
      <c r="GH42" s="210">
        <f t="shared" ref="GH42:GH54" si="157">-GF42+GG42</f>
        <v>0</v>
      </c>
      <c r="GI42" s="202"/>
      <c r="GJ42" s="210">
        <f t="shared" ref="GJ42:GJ53" si="158">-GG42+GI42</f>
        <v>0</v>
      </c>
      <c r="GK42" s="202"/>
      <c r="GL42" s="202"/>
      <c r="GM42" s="210">
        <f t="shared" ref="GM42:GM54" si="159">-GK42+GL42</f>
        <v>0</v>
      </c>
      <c r="GN42" s="202"/>
      <c r="GO42" s="210">
        <f t="shared" ref="GO42:GO53" si="160">-GL42+GN42</f>
        <v>0</v>
      </c>
      <c r="GP42" s="202"/>
      <c r="GQ42" s="202"/>
      <c r="GR42" s="210">
        <f t="shared" ref="GR42:GR54" si="161">-GP42+GQ42</f>
        <v>0</v>
      </c>
      <c r="GS42" s="202"/>
      <c r="GT42" s="210">
        <f t="shared" ref="GT42:GT53" si="162">-GQ42+GS42</f>
        <v>0</v>
      </c>
      <c r="GU42" s="202"/>
      <c r="GV42" s="202"/>
      <c r="GW42" s="210">
        <f t="shared" ref="GW42:GW54" si="163">-GU42+GV42</f>
        <v>0</v>
      </c>
      <c r="GX42" s="202"/>
      <c r="GY42" s="210">
        <f t="shared" ref="GY42:GY53" si="164">-GV42+GX42</f>
        <v>0</v>
      </c>
      <c r="GZ42" s="202"/>
      <c r="HA42" s="202"/>
      <c r="HB42" s="210">
        <f t="shared" ref="HB42:HB54" si="165">-GZ42+HA42</f>
        <v>0</v>
      </c>
      <c r="HC42" s="202"/>
      <c r="HD42" s="210">
        <f t="shared" ref="HD42:HD53" si="166">-HA42+HC42</f>
        <v>0</v>
      </c>
      <c r="HE42" s="202"/>
      <c r="HF42" s="202"/>
      <c r="HG42" s="210">
        <f t="shared" ref="HG42:HG54" si="167">-HE42+HF42</f>
        <v>0</v>
      </c>
      <c r="HH42" s="202"/>
      <c r="HI42" s="210">
        <f t="shared" ref="HI42:HI53" si="168">-HF42+HH42</f>
        <v>0</v>
      </c>
      <c r="HJ42" s="202"/>
      <c r="HK42" s="202"/>
      <c r="HL42" s="210">
        <f t="shared" ref="HL42:HL54" si="169">-HJ42+HK42</f>
        <v>0</v>
      </c>
      <c r="HM42" s="202"/>
      <c r="HN42" s="210">
        <f t="shared" ref="HN42:HN53" si="170">-HK42+HM42</f>
        <v>0</v>
      </c>
      <c r="HO42" s="202"/>
      <c r="HP42" s="202"/>
      <c r="HQ42" s="210">
        <f t="shared" ref="HQ42:HQ54" si="171">-HO42+HP42</f>
        <v>0</v>
      </c>
      <c r="HR42" s="202"/>
      <c r="HS42" s="210">
        <f t="shared" ref="HS42:HS53" si="172">-HP42+HR42</f>
        <v>0</v>
      </c>
      <c r="HT42" s="202"/>
      <c r="HU42" s="202"/>
      <c r="HV42" s="210">
        <f t="shared" ref="HV42:HV54" si="173">-HT42+HU42</f>
        <v>0</v>
      </c>
      <c r="HW42" s="202"/>
      <c r="HX42" s="210">
        <f t="shared" ref="HX42:HX53" si="174">-HU42+HW42</f>
        <v>0</v>
      </c>
      <c r="HY42" s="202"/>
      <c r="HZ42" s="202"/>
      <c r="IA42" s="210">
        <f t="shared" ref="IA42:IA54" si="175">-HY42+HZ42</f>
        <v>0</v>
      </c>
      <c r="IB42" s="202"/>
      <c r="IC42" s="210">
        <f t="shared" ref="IC42:IC53" si="176">-HZ42+IB42</f>
        <v>0</v>
      </c>
      <c r="ID42" s="202"/>
      <c r="IE42" s="202"/>
      <c r="IF42" s="210">
        <f t="shared" ref="IF42:IF54" si="177">-ID42+IE42</f>
        <v>0</v>
      </c>
      <c r="IG42" s="202"/>
      <c r="IH42" s="210">
        <f t="shared" ref="IH42:IH53" si="178">-IE42+IG42</f>
        <v>0</v>
      </c>
      <c r="II42" s="202"/>
      <c r="IJ42" s="202"/>
      <c r="IK42" s="210">
        <f t="shared" ref="IK42:IK54" si="179">-II42+IJ42</f>
        <v>0</v>
      </c>
      <c r="IL42" s="202"/>
      <c r="IM42" s="210">
        <f t="shared" ref="IM42:IM53" si="180">-IJ42+IL42</f>
        <v>0</v>
      </c>
      <c r="IN42" s="202"/>
      <c r="IO42" s="202"/>
      <c r="IP42" s="210">
        <f t="shared" ref="IP42:IP54" si="181">-IN42+IO42</f>
        <v>0</v>
      </c>
      <c r="IQ42" s="202"/>
      <c r="IR42" s="210">
        <f t="shared" ref="IR42:IR53" si="182">-IO42+IQ42</f>
        <v>0</v>
      </c>
      <c r="IS42" s="202"/>
      <c r="IT42" s="202"/>
      <c r="IU42" s="210">
        <f t="shared" ref="IU42:IU54" si="183">-IS42+IT42</f>
        <v>0</v>
      </c>
      <c r="IV42" s="202"/>
      <c r="IW42" s="210">
        <f t="shared" ref="IW42:IW53" si="184">-IT42+IV42</f>
        <v>0</v>
      </c>
      <c r="IX42" s="202"/>
      <c r="IY42" s="202"/>
      <c r="IZ42" s="210">
        <f t="shared" ref="IZ42:IZ54" si="185">-IX42+IY42</f>
        <v>0</v>
      </c>
      <c r="JA42" s="202"/>
      <c r="JB42" s="210">
        <f t="shared" ref="JB42:JB53" si="186">-IY42+JA42</f>
        <v>0</v>
      </c>
      <c r="JC42" s="202"/>
      <c r="JD42" s="202"/>
      <c r="JE42" s="210">
        <f t="shared" ref="JE42:JE54" si="187">-JC42+JD42</f>
        <v>0</v>
      </c>
      <c r="JF42" s="202"/>
      <c r="JG42" s="210">
        <f t="shared" ref="JG42:JG53" si="188">-JD42+JF42</f>
        <v>0</v>
      </c>
      <c r="JH42" s="202"/>
      <c r="JI42" s="202"/>
      <c r="JJ42" s="210">
        <f t="shared" ref="JJ42:JJ54" si="189">-JH42+JI42</f>
        <v>0</v>
      </c>
      <c r="JK42" s="202"/>
      <c r="JL42" s="210">
        <f t="shared" ref="JL42:JL53" si="190">-JI42+JK42</f>
        <v>0</v>
      </c>
      <c r="JM42" s="202"/>
      <c r="JN42" s="202"/>
      <c r="JO42" s="210">
        <f t="shared" ref="JO42:JO54" si="191">-JM42+JN42</f>
        <v>0</v>
      </c>
      <c r="JP42" s="202"/>
      <c r="JQ42" s="210">
        <f t="shared" ref="JQ42:JQ53" si="192">-JN42+JP42</f>
        <v>0</v>
      </c>
      <c r="JR42" s="202"/>
      <c r="JS42" s="202"/>
      <c r="JT42" s="210">
        <f t="shared" ref="JT42:JT54" si="193">-JR42+JS42</f>
        <v>0</v>
      </c>
      <c r="JU42" s="202"/>
      <c r="JV42" s="210">
        <f t="shared" ref="JV42:JV53" si="194">-JS42+JU42</f>
        <v>0</v>
      </c>
      <c r="JW42" s="202"/>
      <c r="JX42" s="202"/>
      <c r="JY42" s="210">
        <f t="shared" ref="JY42:JY54" si="195">-JW42+JX42</f>
        <v>0</v>
      </c>
      <c r="JZ42" s="202"/>
      <c r="KA42" s="210">
        <f t="shared" ref="KA42:KA53" si="196">-JX42+JZ42</f>
        <v>0</v>
      </c>
      <c r="KB42" s="202"/>
      <c r="KC42" s="202"/>
      <c r="KD42" s="210">
        <f t="shared" ref="KD42:KD54" si="197">-KB42+KC42</f>
        <v>0</v>
      </c>
      <c r="KE42" s="202"/>
      <c r="KF42" s="210">
        <f t="shared" ref="KF42:KF53" si="198">-KC42+KE42</f>
        <v>0</v>
      </c>
      <c r="KG42" s="202"/>
      <c r="KH42" s="202"/>
      <c r="KI42" s="210">
        <f t="shared" ref="KI42:KI54" si="199">-KG42+KH42</f>
        <v>0</v>
      </c>
      <c r="KJ42" s="202"/>
      <c r="KK42" s="210">
        <f t="shared" ref="KK42:KK53" si="200">-KH42+KJ42</f>
        <v>0</v>
      </c>
      <c r="KL42" s="202"/>
      <c r="KM42" s="202"/>
      <c r="KN42" s="210">
        <f t="shared" ref="KN42:KN54" si="201">-KL42+KM42</f>
        <v>0</v>
      </c>
      <c r="KO42" s="202"/>
      <c r="KP42" s="210">
        <f t="shared" ref="KP42:KP53" si="202">-KM42+KO42</f>
        <v>0</v>
      </c>
      <c r="KQ42" s="202"/>
      <c r="KR42" s="202"/>
      <c r="KS42" s="210">
        <f t="shared" ref="KS42:KS54" si="203">-KQ42+KR42</f>
        <v>0</v>
      </c>
      <c r="KT42" s="202"/>
      <c r="KU42" s="210">
        <f t="shared" ref="KU42:KU53" si="204">-KR42+KT42</f>
        <v>0</v>
      </c>
      <c r="KV42" s="202"/>
      <c r="KW42" s="202"/>
      <c r="KX42" s="210">
        <f t="shared" ref="KX42:KX54" si="205">-KV42+KW42</f>
        <v>0</v>
      </c>
      <c r="KY42" s="202"/>
      <c r="KZ42" s="210">
        <f t="shared" ref="KZ42:KZ53" si="206">-KW42+KY42</f>
        <v>0</v>
      </c>
      <c r="LA42" s="210">
        <f t="shared" ref="LA42:LA54" si="207">+C42+H42+M42+R42+W42+AB42+AG42+AL42+AQ42+AV42+BA42+BF42+BK42+BP42+BU42+BZ42+CE42+CJ42+CO42+CT42+CY42+DD42+DI42+DN42+DS42+DX42+EC42+EH42+EM42+ER42+EW42+FB42+FG42+FL42+FQ42+FV42+GA42+GF42+GK42+GP42+GU42+GZ42+HE42+HJ42+HO42+HT42+HY42+ID42+II42+IN42+IS42+IX42+JC42+JH42+JM42+JR42+JW42+KB42+KG42+KL42+KQ42+KV42</f>
        <v>0</v>
      </c>
      <c r="LB42" s="210">
        <f t="shared" ref="LB42:LB54" si="208">+D42+I42+N42+S42+X42+AC42+AH42+AM42+AR42+AW42+BB42+BG42+BL42+BQ42+BV42+CA42+CF42+CK42+CP42+CU42+CZ42+DE42+DJ42+DO42+DT42+DY42+ED42+EI42+EN42+ES42+EX42+FC42+FH42+FM42+FR42+FW42+GB42+GG42+GL42+GQ42+GV42+HA42+HF42+HK42+HP42+HU42+HZ42+IE42+IJ42+IO42+IT42+IY42+JD42+JI42+JN42+JS42+JX42+KC42+KH42+KM42+KR42+KW42</f>
        <v>0</v>
      </c>
      <c r="LC42" s="210">
        <f t="shared" ref="LC42:LC54" si="209">-LA42+LB42</f>
        <v>0</v>
      </c>
      <c r="LD42" s="210">
        <f t="shared" ref="LD42:LD54" si="210">+F42+K42+P42+U42+Z42+AE42+AJ42+AO42+AT42+AY42+BD42+BI42+BN42+BS42+BX42+CC42+CH42+CM42+CR42+CW42+DB42+DG42+DL42+DQ42+DV42+EA42+EF42+EK42+EP42+EU42+EZ42+FE42+FJ42+FO42+FT42+FY42+GD42+GI42+GN42+GS42+GX42+HC42+HH42+HM42+HR42+HW42+IB42+IG42+IL42+IQ42+IV42+JA42+JF42+JK42+JP42+JU42+JZ42+KE42+KJ42+KO42+KT42+KY42</f>
        <v>0</v>
      </c>
      <c r="LE42" s="210">
        <f t="shared" ref="LE42:LE54" si="211">+G42+L42+Q42+V42+AA42+AF42+AK42+AP42+AU42+AZ42+BE42+BJ42+BO42+BT42+BY42+CD42+CI42+CN42+CS42+CX42+DC42+DH42+DM42+DR42+DW42+EB42+EG42+EL42+EQ42+EV42+FA42+FF42+FK42+FP42+FU42+FZ42+GE42+GJ42+GO42+GT42+GY42+HD42+HI42+HN42+HS42+HX42+IC42+IH42+IM42+IR42+IW42+JB42+JG42+JL42+JQ42+JV42+KA42+KF42+KK42+KP42+KU42+KZ42</f>
        <v>0</v>
      </c>
    </row>
    <row r="43" spans="1:317" ht="15" customHeight="1">
      <c r="A43" s="226">
        <v>381000</v>
      </c>
      <c r="B43" s="196" t="s">
        <v>826</v>
      </c>
      <c r="C43" s="202"/>
      <c r="D43" s="202"/>
      <c r="E43" s="210">
        <f t="shared" si="83"/>
        <v>0</v>
      </c>
      <c r="F43" s="202"/>
      <c r="G43" s="210">
        <f t="shared" si="84"/>
        <v>0</v>
      </c>
      <c r="H43" s="202"/>
      <c r="I43" s="202"/>
      <c r="J43" s="210">
        <f t="shared" si="85"/>
        <v>0</v>
      </c>
      <c r="K43" s="202"/>
      <c r="L43" s="210">
        <f t="shared" si="86"/>
        <v>0</v>
      </c>
      <c r="M43" s="202"/>
      <c r="N43" s="202"/>
      <c r="O43" s="210">
        <f t="shared" si="87"/>
        <v>0</v>
      </c>
      <c r="P43" s="202"/>
      <c r="Q43" s="210">
        <f t="shared" si="88"/>
        <v>0</v>
      </c>
      <c r="R43" s="202"/>
      <c r="S43" s="202"/>
      <c r="T43" s="210">
        <f t="shared" si="89"/>
        <v>0</v>
      </c>
      <c r="U43" s="202"/>
      <c r="V43" s="210">
        <f t="shared" si="90"/>
        <v>0</v>
      </c>
      <c r="W43" s="202"/>
      <c r="X43" s="202"/>
      <c r="Y43" s="210">
        <f t="shared" si="91"/>
        <v>0</v>
      </c>
      <c r="Z43" s="202"/>
      <c r="AA43" s="210">
        <f t="shared" si="92"/>
        <v>0</v>
      </c>
      <c r="AB43" s="202"/>
      <c r="AC43" s="202"/>
      <c r="AD43" s="210">
        <f t="shared" si="93"/>
        <v>0</v>
      </c>
      <c r="AE43" s="202"/>
      <c r="AF43" s="210">
        <f t="shared" si="94"/>
        <v>0</v>
      </c>
      <c r="AG43" s="202"/>
      <c r="AH43" s="202"/>
      <c r="AI43" s="210">
        <f t="shared" si="95"/>
        <v>0</v>
      </c>
      <c r="AJ43" s="202"/>
      <c r="AK43" s="210">
        <f t="shared" si="96"/>
        <v>0</v>
      </c>
      <c r="AL43" s="202"/>
      <c r="AM43" s="202"/>
      <c r="AN43" s="210">
        <f t="shared" si="97"/>
        <v>0</v>
      </c>
      <c r="AO43" s="202"/>
      <c r="AP43" s="210">
        <f t="shared" si="98"/>
        <v>0</v>
      </c>
      <c r="AQ43" s="202"/>
      <c r="AR43" s="202"/>
      <c r="AS43" s="210">
        <f t="shared" si="99"/>
        <v>0</v>
      </c>
      <c r="AT43" s="202"/>
      <c r="AU43" s="210">
        <f t="shared" si="100"/>
        <v>0</v>
      </c>
      <c r="AV43" s="202"/>
      <c r="AW43" s="202"/>
      <c r="AX43" s="210">
        <f t="shared" si="101"/>
        <v>0</v>
      </c>
      <c r="AY43" s="202"/>
      <c r="AZ43" s="210">
        <f t="shared" si="102"/>
        <v>0</v>
      </c>
      <c r="BA43" s="202"/>
      <c r="BB43" s="202"/>
      <c r="BC43" s="210">
        <f t="shared" si="103"/>
        <v>0</v>
      </c>
      <c r="BD43" s="202"/>
      <c r="BE43" s="210">
        <f t="shared" si="104"/>
        <v>0</v>
      </c>
      <c r="BF43" s="202"/>
      <c r="BG43" s="202"/>
      <c r="BH43" s="210">
        <f t="shared" si="105"/>
        <v>0</v>
      </c>
      <c r="BI43" s="202"/>
      <c r="BJ43" s="210">
        <f t="shared" si="106"/>
        <v>0</v>
      </c>
      <c r="BK43" s="202"/>
      <c r="BL43" s="202"/>
      <c r="BM43" s="210">
        <f t="shared" si="107"/>
        <v>0</v>
      </c>
      <c r="BN43" s="202"/>
      <c r="BO43" s="210">
        <f t="shared" si="108"/>
        <v>0</v>
      </c>
      <c r="BP43" s="202"/>
      <c r="BQ43" s="202"/>
      <c r="BR43" s="210">
        <f t="shared" si="109"/>
        <v>0</v>
      </c>
      <c r="BS43" s="202"/>
      <c r="BT43" s="210">
        <f t="shared" si="110"/>
        <v>0</v>
      </c>
      <c r="BU43" s="202"/>
      <c r="BV43" s="202"/>
      <c r="BW43" s="210">
        <f t="shared" si="111"/>
        <v>0</v>
      </c>
      <c r="BX43" s="202"/>
      <c r="BY43" s="210">
        <f t="shared" si="112"/>
        <v>0</v>
      </c>
      <c r="BZ43" s="202"/>
      <c r="CA43" s="202"/>
      <c r="CB43" s="210">
        <f t="shared" si="113"/>
        <v>0</v>
      </c>
      <c r="CC43" s="202"/>
      <c r="CD43" s="210">
        <f t="shared" si="114"/>
        <v>0</v>
      </c>
      <c r="CE43" s="202"/>
      <c r="CF43" s="202"/>
      <c r="CG43" s="210">
        <f t="shared" si="115"/>
        <v>0</v>
      </c>
      <c r="CH43" s="202"/>
      <c r="CI43" s="210">
        <f t="shared" si="116"/>
        <v>0</v>
      </c>
      <c r="CJ43" s="202"/>
      <c r="CK43" s="202"/>
      <c r="CL43" s="210">
        <f t="shared" si="117"/>
        <v>0</v>
      </c>
      <c r="CM43" s="202"/>
      <c r="CN43" s="210">
        <f t="shared" si="118"/>
        <v>0</v>
      </c>
      <c r="CO43" s="202"/>
      <c r="CP43" s="202"/>
      <c r="CQ43" s="210">
        <f t="shared" si="119"/>
        <v>0</v>
      </c>
      <c r="CR43" s="202"/>
      <c r="CS43" s="210">
        <f t="shared" si="120"/>
        <v>0</v>
      </c>
      <c r="CT43" s="202"/>
      <c r="CU43" s="202"/>
      <c r="CV43" s="210">
        <f t="shared" si="121"/>
        <v>0</v>
      </c>
      <c r="CW43" s="202"/>
      <c r="CX43" s="210">
        <f t="shared" si="122"/>
        <v>0</v>
      </c>
      <c r="CY43" s="202"/>
      <c r="CZ43" s="202"/>
      <c r="DA43" s="210">
        <f t="shared" si="123"/>
        <v>0</v>
      </c>
      <c r="DB43" s="202"/>
      <c r="DC43" s="210">
        <f t="shared" si="124"/>
        <v>0</v>
      </c>
      <c r="DD43" s="202"/>
      <c r="DE43" s="202"/>
      <c r="DF43" s="210">
        <f t="shared" si="125"/>
        <v>0</v>
      </c>
      <c r="DG43" s="202"/>
      <c r="DH43" s="210">
        <f t="shared" si="126"/>
        <v>0</v>
      </c>
      <c r="DI43" s="202"/>
      <c r="DJ43" s="202"/>
      <c r="DK43" s="210">
        <f t="shared" si="127"/>
        <v>0</v>
      </c>
      <c r="DL43" s="202"/>
      <c r="DM43" s="210">
        <f t="shared" si="128"/>
        <v>0</v>
      </c>
      <c r="DN43" s="202"/>
      <c r="DO43" s="202"/>
      <c r="DP43" s="210">
        <f t="shared" si="129"/>
        <v>0</v>
      </c>
      <c r="DQ43" s="202"/>
      <c r="DR43" s="210">
        <f t="shared" si="130"/>
        <v>0</v>
      </c>
      <c r="DS43" s="202"/>
      <c r="DT43" s="202"/>
      <c r="DU43" s="210">
        <f t="shared" si="131"/>
        <v>0</v>
      </c>
      <c r="DV43" s="202"/>
      <c r="DW43" s="210">
        <f t="shared" si="132"/>
        <v>0</v>
      </c>
      <c r="DX43" s="202"/>
      <c r="DY43" s="202"/>
      <c r="DZ43" s="210">
        <f t="shared" si="133"/>
        <v>0</v>
      </c>
      <c r="EA43" s="202"/>
      <c r="EB43" s="210">
        <f t="shared" si="134"/>
        <v>0</v>
      </c>
      <c r="EC43" s="202"/>
      <c r="ED43" s="202"/>
      <c r="EE43" s="210">
        <f t="shared" si="135"/>
        <v>0</v>
      </c>
      <c r="EF43" s="202"/>
      <c r="EG43" s="210">
        <f t="shared" si="136"/>
        <v>0</v>
      </c>
      <c r="EH43" s="202"/>
      <c r="EI43" s="202"/>
      <c r="EJ43" s="210">
        <f t="shared" si="137"/>
        <v>0</v>
      </c>
      <c r="EK43" s="202"/>
      <c r="EL43" s="210">
        <f t="shared" si="138"/>
        <v>0</v>
      </c>
      <c r="EM43" s="202"/>
      <c r="EN43" s="202"/>
      <c r="EO43" s="210">
        <f t="shared" si="139"/>
        <v>0</v>
      </c>
      <c r="EP43" s="202"/>
      <c r="EQ43" s="210">
        <f t="shared" si="140"/>
        <v>0</v>
      </c>
      <c r="ER43" s="202"/>
      <c r="ES43" s="202"/>
      <c r="ET43" s="210">
        <f t="shared" si="141"/>
        <v>0</v>
      </c>
      <c r="EU43" s="202"/>
      <c r="EV43" s="210">
        <f t="shared" si="142"/>
        <v>0</v>
      </c>
      <c r="EW43" s="202"/>
      <c r="EX43" s="202"/>
      <c r="EY43" s="210">
        <f t="shared" si="143"/>
        <v>0</v>
      </c>
      <c r="EZ43" s="202"/>
      <c r="FA43" s="210">
        <f t="shared" si="144"/>
        <v>0</v>
      </c>
      <c r="FB43" s="202"/>
      <c r="FC43" s="202"/>
      <c r="FD43" s="210">
        <f t="shared" si="145"/>
        <v>0</v>
      </c>
      <c r="FE43" s="202"/>
      <c r="FF43" s="210">
        <f t="shared" si="146"/>
        <v>0</v>
      </c>
      <c r="FG43" s="202"/>
      <c r="FH43" s="202"/>
      <c r="FI43" s="210">
        <f t="shared" si="147"/>
        <v>0</v>
      </c>
      <c r="FJ43" s="202"/>
      <c r="FK43" s="210">
        <f t="shared" si="148"/>
        <v>0</v>
      </c>
      <c r="FL43" s="202"/>
      <c r="FM43" s="202"/>
      <c r="FN43" s="210">
        <f t="shared" si="149"/>
        <v>0</v>
      </c>
      <c r="FO43" s="202"/>
      <c r="FP43" s="210">
        <f t="shared" si="150"/>
        <v>0</v>
      </c>
      <c r="FQ43" s="202"/>
      <c r="FR43" s="202"/>
      <c r="FS43" s="210">
        <f t="shared" si="151"/>
        <v>0</v>
      </c>
      <c r="FT43" s="202"/>
      <c r="FU43" s="210">
        <f t="shared" si="152"/>
        <v>0</v>
      </c>
      <c r="FV43" s="202"/>
      <c r="FW43" s="202"/>
      <c r="FX43" s="210">
        <f t="shared" si="153"/>
        <v>0</v>
      </c>
      <c r="FY43" s="202"/>
      <c r="FZ43" s="210">
        <f t="shared" si="154"/>
        <v>0</v>
      </c>
      <c r="GA43" s="202"/>
      <c r="GB43" s="202"/>
      <c r="GC43" s="210">
        <f t="shared" si="155"/>
        <v>0</v>
      </c>
      <c r="GD43" s="202"/>
      <c r="GE43" s="210">
        <f t="shared" si="156"/>
        <v>0</v>
      </c>
      <c r="GF43" s="202"/>
      <c r="GG43" s="202"/>
      <c r="GH43" s="210">
        <f t="shared" si="157"/>
        <v>0</v>
      </c>
      <c r="GI43" s="202"/>
      <c r="GJ43" s="210">
        <f t="shared" si="158"/>
        <v>0</v>
      </c>
      <c r="GK43" s="202"/>
      <c r="GL43" s="202"/>
      <c r="GM43" s="210">
        <f t="shared" si="159"/>
        <v>0</v>
      </c>
      <c r="GN43" s="202"/>
      <c r="GO43" s="210">
        <f t="shared" si="160"/>
        <v>0</v>
      </c>
      <c r="GP43" s="202"/>
      <c r="GQ43" s="202"/>
      <c r="GR43" s="210">
        <f t="shared" si="161"/>
        <v>0</v>
      </c>
      <c r="GS43" s="202"/>
      <c r="GT43" s="210">
        <f t="shared" si="162"/>
        <v>0</v>
      </c>
      <c r="GU43" s="202"/>
      <c r="GV43" s="202"/>
      <c r="GW43" s="210">
        <f t="shared" si="163"/>
        <v>0</v>
      </c>
      <c r="GX43" s="202"/>
      <c r="GY43" s="210">
        <f t="shared" si="164"/>
        <v>0</v>
      </c>
      <c r="GZ43" s="202"/>
      <c r="HA43" s="202"/>
      <c r="HB43" s="210">
        <f t="shared" si="165"/>
        <v>0</v>
      </c>
      <c r="HC43" s="202"/>
      <c r="HD43" s="210">
        <f t="shared" si="166"/>
        <v>0</v>
      </c>
      <c r="HE43" s="202"/>
      <c r="HF43" s="202"/>
      <c r="HG43" s="210">
        <f t="shared" si="167"/>
        <v>0</v>
      </c>
      <c r="HH43" s="202"/>
      <c r="HI43" s="210">
        <f t="shared" si="168"/>
        <v>0</v>
      </c>
      <c r="HJ43" s="202"/>
      <c r="HK43" s="202"/>
      <c r="HL43" s="210">
        <f t="shared" si="169"/>
        <v>0</v>
      </c>
      <c r="HM43" s="202"/>
      <c r="HN43" s="210">
        <f t="shared" si="170"/>
        <v>0</v>
      </c>
      <c r="HO43" s="202"/>
      <c r="HP43" s="202"/>
      <c r="HQ43" s="210">
        <f t="shared" si="171"/>
        <v>0</v>
      </c>
      <c r="HR43" s="202"/>
      <c r="HS43" s="210">
        <f t="shared" si="172"/>
        <v>0</v>
      </c>
      <c r="HT43" s="202"/>
      <c r="HU43" s="202"/>
      <c r="HV43" s="210">
        <f t="shared" si="173"/>
        <v>0</v>
      </c>
      <c r="HW43" s="202"/>
      <c r="HX43" s="210">
        <f t="shared" si="174"/>
        <v>0</v>
      </c>
      <c r="HY43" s="202"/>
      <c r="HZ43" s="202"/>
      <c r="IA43" s="210">
        <f t="shared" si="175"/>
        <v>0</v>
      </c>
      <c r="IB43" s="202"/>
      <c r="IC43" s="210">
        <f t="shared" si="176"/>
        <v>0</v>
      </c>
      <c r="ID43" s="202"/>
      <c r="IE43" s="202"/>
      <c r="IF43" s="210">
        <f t="shared" si="177"/>
        <v>0</v>
      </c>
      <c r="IG43" s="202"/>
      <c r="IH43" s="210">
        <f t="shared" si="178"/>
        <v>0</v>
      </c>
      <c r="II43" s="202"/>
      <c r="IJ43" s="202"/>
      <c r="IK43" s="210">
        <f t="shared" si="179"/>
        <v>0</v>
      </c>
      <c r="IL43" s="202"/>
      <c r="IM43" s="210">
        <f t="shared" si="180"/>
        <v>0</v>
      </c>
      <c r="IN43" s="202"/>
      <c r="IO43" s="202"/>
      <c r="IP43" s="210">
        <f t="shared" si="181"/>
        <v>0</v>
      </c>
      <c r="IQ43" s="202"/>
      <c r="IR43" s="210">
        <f t="shared" si="182"/>
        <v>0</v>
      </c>
      <c r="IS43" s="202"/>
      <c r="IT43" s="202"/>
      <c r="IU43" s="210">
        <f t="shared" si="183"/>
        <v>0</v>
      </c>
      <c r="IV43" s="202"/>
      <c r="IW43" s="210">
        <f t="shared" si="184"/>
        <v>0</v>
      </c>
      <c r="IX43" s="202"/>
      <c r="IY43" s="202"/>
      <c r="IZ43" s="210">
        <f t="shared" si="185"/>
        <v>0</v>
      </c>
      <c r="JA43" s="202"/>
      <c r="JB43" s="210">
        <f t="shared" si="186"/>
        <v>0</v>
      </c>
      <c r="JC43" s="202"/>
      <c r="JD43" s="202"/>
      <c r="JE43" s="210">
        <f t="shared" si="187"/>
        <v>0</v>
      </c>
      <c r="JF43" s="202"/>
      <c r="JG43" s="210">
        <f t="shared" si="188"/>
        <v>0</v>
      </c>
      <c r="JH43" s="202"/>
      <c r="JI43" s="202"/>
      <c r="JJ43" s="210">
        <f t="shared" si="189"/>
        <v>0</v>
      </c>
      <c r="JK43" s="202"/>
      <c r="JL43" s="210">
        <f t="shared" si="190"/>
        <v>0</v>
      </c>
      <c r="JM43" s="202"/>
      <c r="JN43" s="202"/>
      <c r="JO43" s="210">
        <f t="shared" si="191"/>
        <v>0</v>
      </c>
      <c r="JP43" s="202"/>
      <c r="JQ43" s="210">
        <f t="shared" si="192"/>
        <v>0</v>
      </c>
      <c r="JR43" s="202"/>
      <c r="JS43" s="202"/>
      <c r="JT43" s="210">
        <f t="shared" si="193"/>
        <v>0</v>
      </c>
      <c r="JU43" s="202"/>
      <c r="JV43" s="210">
        <f t="shared" si="194"/>
        <v>0</v>
      </c>
      <c r="JW43" s="202"/>
      <c r="JX43" s="202"/>
      <c r="JY43" s="210">
        <f t="shared" si="195"/>
        <v>0</v>
      </c>
      <c r="JZ43" s="202"/>
      <c r="KA43" s="210">
        <f t="shared" si="196"/>
        <v>0</v>
      </c>
      <c r="KB43" s="202"/>
      <c r="KC43" s="202"/>
      <c r="KD43" s="210">
        <f t="shared" si="197"/>
        <v>0</v>
      </c>
      <c r="KE43" s="202"/>
      <c r="KF43" s="210">
        <f t="shared" si="198"/>
        <v>0</v>
      </c>
      <c r="KG43" s="202"/>
      <c r="KH43" s="202"/>
      <c r="KI43" s="210">
        <f t="shared" si="199"/>
        <v>0</v>
      </c>
      <c r="KJ43" s="202"/>
      <c r="KK43" s="210">
        <f t="shared" si="200"/>
        <v>0</v>
      </c>
      <c r="KL43" s="202"/>
      <c r="KM43" s="202"/>
      <c r="KN43" s="210">
        <f t="shared" si="201"/>
        <v>0</v>
      </c>
      <c r="KO43" s="202"/>
      <c r="KP43" s="210">
        <f t="shared" si="202"/>
        <v>0</v>
      </c>
      <c r="KQ43" s="202"/>
      <c r="KR43" s="202"/>
      <c r="KS43" s="210">
        <f t="shared" si="203"/>
        <v>0</v>
      </c>
      <c r="KT43" s="202"/>
      <c r="KU43" s="210">
        <f t="shared" si="204"/>
        <v>0</v>
      </c>
      <c r="KV43" s="202"/>
      <c r="KW43" s="202"/>
      <c r="KX43" s="210">
        <f t="shared" si="205"/>
        <v>0</v>
      </c>
      <c r="KY43" s="202"/>
      <c r="KZ43" s="210">
        <f t="shared" si="206"/>
        <v>0</v>
      </c>
      <c r="LA43" s="210">
        <f t="shared" si="207"/>
        <v>0</v>
      </c>
      <c r="LB43" s="210">
        <f t="shared" si="208"/>
        <v>0</v>
      </c>
      <c r="LC43" s="210">
        <f t="shared" si="209"/>
        <v>0</v>
      </c>
      <c r="LD43" s="210">
        <f t="shared" si="210"/>
        <v>0</v>
      </c>
      <c r="LE43" s="210">
        <f t="shared" si="211"/>
        <v>0</v>
      </c>
    </row>
    <row r="44" spans="1:317" ht="15" customHeight="1">
      <c r="A44" s="226">
        <v>381050</v>
      </c>
      <c r="B44" s="196" t="s">
        <v>2593</v>
      </c>
      <c r="C44" s="202"/>
      <c r="D44" s="202"/>
      <c r="E44" s="210">
        <f t="shared" si="83"/>
        <v>0</v>
      </c>
      <c r="F44" s="202"/>
      <c r="G44" s="210">
        <f t="shared" si="84"/>
        <v>0</v>
      </c>
      <c r="H44" s="202"/>
      <c r="I44" s="202"/>
      <c r="J44" s="210">
        <f t="shared" si="85"/>
        <v>0</v>
      </c>
      <c r="K44" s="202"/>
      <c r="L44" s="210">
        <f t="shared" si="86"/>
        <v>0</v>
      </c>
      <c r="M44" s="202"/>
      <c r="N44" s="202"/>
      <c r="O44" s="210">
        <f t="shared" si="87"/>
        <v>0</v>
      </c>
      <c r="P44" s="202"/>
      <c r="Q44" s="210">
        <f t="shared" si="88"/>
        <v>0</v>
      </c>
      <c r="R44" s="202"/>
      <c r="S44" s="202"/>
      <c r="T44" s="210">
        <f t="shared" si="89"/>
        <v>0</v>
      </c>
      <c r="U44" s="202"/>
      <c r="V44" s="210">
        <f t="shared" si="90"/>
        <v>0</v>
      </c>
      <c r="W44" s="202"/>
      <c r="X44" s="202"/>
      <c r="Y44" s="210">
        <f t="shared" si="91"/>
        <v>0</v>
      </c>
      <c r="Z44" s="202"/>
      <c r="AA44" s="210">
        <f t="shared" si="92"/>
        <v>0</v>
      </c>
      <c r="AB44" s="202"/>
      <c r="AC44" s="202"/>
      <c r="AD44" s="210">
        <f t="shared" si="93"/>
        <v>0</v>
      </c>
      <c r="AE44" s="202"/>
      <c r="AF44" s="210">
        <f t="shared" si="94"/>
        <v>0</v>
      </c>
      <c r="AG44" s="202"/>
      <c r="AH44" s="202"/>
      <c r="AI44" s="210">
        <f t="shared" si="95"/>
        <v>0</v>
      </c>
      <c r="AJ44" s="202"/>
      <c r="AK44" s="210">
        <f t="shared" si="96"/>
        <v>0</v>
      </c>
      <c r="AL44" s="202"/>
      <c r="AM44" s="202"/>
      <c r="AN44" s="210">
        <f t="shared" si="97"/>
        <v>0</v>
      </c>
      <c r="AO44" s="202"/>
      <c r="AP44" s="210">
        <f t="shared" si="98"/>
        <v>0</v>
      </c>
      <c r="AQ44" s="202"/>
      <c r="AR44" s="202"/>
      <c r="AS44" s="210">
        <f t="shared" si="99"/>
        <v>0</v>
      </c>
      <c r="AT44" s="202"/>
      <c r="AU44" s="210">
        <f t="shared" si="100"/>
        <v>0</v>
      </c>
      <c r="AV44" s="202"/>
      <c r="AW44" s="202"/>
      <c r="AX44" s="210">
        <f t="shared" si="101"/>
        <v>0</v>
      </c>
      <c r="AY44" s="202"/>
      <c r="AZ44" s="210">
        <f t="shared" si="102"/>
        <v>0</v>
      </c>
      <c r="BA44" s="202"/>
      <c r="BB44" s="202"/>
      <c r="BC44" s="210">
        <f t="shared" si="103"/>
        <v>0</v>
      </c>
      <c r="BD44" s="202"/>
      <c r="BE44" s="210">
        <f t="shared" si="104"/>
        <v>0</v>
      </c>
      <c r="BF44" s="202"/>
      <c r="BG44" s="202"/>
      <c r="BH44" s="210">
        <f t="shared" si="105"/>
        <v>0</v>
      </c>
      <c r="BI44" s="202"/>
      <c r="BJ44" s="210">
        <f t="shared" si="106"/>
        <v>0</v>
      </c>
      <c r="BK44" s="202"/>
      <c r="BL44" s="202"/>
      <c r="BM44" s="210">
        <f t="shared" si="107"/>
        <v>0</v>
      </c>
      <c r="BN44" s="202"/>
      <c r="BO44" s="210">
        <f t="shared" si="108"/>
        <v>0</v>
      </c>
      <c r="BP44" s="202"/>
      <c r="BQ44" s="202"/>
      <c r="BR44" s="210">
        <f t="shared" si="109"/>
        <v>0</v>
      </c>
      <c r="BS44" s="202"/>
      <c r="BT44" s="210">
        <f t="shared" si="110"/>
        <v>0</v>
      </c>
      <c r="BU44" s="202"/>
      <c r="BV44" s="202"/>
      <c r="BW44" s="210">
        <f t="shared" si="111"/>
        <v>0</v>
      </c>
      <c r="BX44" s="202"/>
      <c r="BY44" s="210">
        <f t="shared" si="112"/>
        <v>0</v>
      </c>
      <c r="BZ44" s="202"/>
      <c r="CA44" s="202"/>
      <c r="CB44" s="210">
        <f t="shared" si="113"/>
        <v>0</v>
      </c>
      <c r="CC44" s="202"/>
      <c r="CD44" s="210">
        <f t="shared" si="114"/>
        <v>0</v>
      </c>
      <c r="CE44" s="202"/>
      <c r="CF44" s="202"/>
      <c r="CG44" s="210">
        <f t="shared" si="115"/>
        <v>0</v>
      </c>
      <c r="CH44" s="202"/>
      <c r="CI44" s="210">
        <f t="shared" si="116"/>
        <v>0</v>
      </c>
      <c r="CJ44" s="202"/>
      <c r="CK44" s="202"/>
      <c r="CL44" s="210">
        <f t="shared" si="117"/>
        <v>0</v>
      </c>
      <c r="CM44" s="202"/>
      <c r="CN44" s="210">
        <f t="shared" si="118"/>
        <v>0</v>
      </c>
      <c r="CO44" s="202"/>
      <c r="CP44" s="202"/>
      <c r="CQ44" s="210">
        <f t="shared" si="119"/>
        <v>0</v>
      </c>
      <c r="CR44" s="202"/>
      <c r="CS44" s="210">
        <f t="shared" si="120"/>
        <v>0</v>
      </c>
      <c r="CT44" s="202"/>
      <c r="CU44" s="202"/>
      <c r="CV44" s="210">
        <f t="shared" si="121"/>
        <v>0</v>
      </c>
      <c r="CW44" s="202"/>
      <c r="CX44" s="210">
        <f t="shared" si="122"/>
        <v>0</v>
      </c>
      <c r="CY44" s="202"/>
      <c r="CZ44" s="202"/>
      <c r="DA44" s="210">
        <f t="shared" si="123"/>
        <v>0</v>
      </c>
      <c r="DB44" s="202"/>
      <c r="DC44" s="210">
        <f t="shared" si="124"/>
        <v>0</v>
      </c>
      <c r="DD44" s="202"/>
      <c r="DE44" s="202"/>
      <c r="DF44" s="210">
        <f t="shared" si="125"/>
        <v>0</v>
      </c>
      <c r="DG44" s="202"/>
      <c r="DH44" s="210">
        <f t="shared" si="126"/>
        <v>0</v>
      </c>
      <c r="DI44" s="202"/>
      <c r="DJ44" s="202"/>
      <c r="DK44" s="210">
        <f t="shared" si="127"/>
        <v>0</v>
      </c>
      <c r="DL44" s="202"/>
      <c r="DM44" s="210">
        <f t="shared" si="128"/>
        <v>0</v>
      </c>
      <c r="DN44" s="202"/>
      <c r="DO44" s="202"/>
      <c r="DP44" s="210">
        <f t="shared" si="129"/>
        <v>0</v>
      </c>
      <c r="DQ44" s="202"/>
      <c r="DR44" s="210">
        <f t="shared" si="130"/>
        <v>0</v>
      </c>
      <c r="DS44" s="202"/>
      <c r="DT44" s="202"/>
      <c r="DU44" s="210">
        <f t="shared" si="131"/>
        <v>0</v>
      </c>
      <c r="DV44" s="202"/>
      <c r="DW44" s="210">
        <f t="shared" si="132"/>
        <v>0</v>
      </c>
      <c r="DX44" s="202"/>
      <c r="DY44" s="202"/>
      <c r="DZ44" s="210">
        <f t="shared" si="133"/>
        <v>0</v>
      </c>
      <c r="EA44" s="202"/>
      <c r="EB44" s="210">
        <f t="shared" si="134"/>
        <v>0</v>
      </c>
      <c r="EC44" s="202"/>
      <c r="ED44" s="202"/>
      <c r="EE44" s="210">
        <f t="shared" si="135"/>
        <v>0</v>
      </c>
      <c r="EF44" s="202"/>
      <c r="EG44" s="210">
        <f t="shared" si="136"/>
        <v>0</v>
      </c>
      <c r="EH44" s="202"/>
      <c r="EI44" s="202"/>
      <c r="EJ44" s="210">
        <f t="shared" si="137"/>
        <v>0</v>
      </c>
      <c r="EK44" s="202"/>
      <c r="EL44" s="210">
        <f t="shared" si="138"/>
        <v>0</v>
      </c>
      <c r="EM44" s="202"/>
      <c r="EN44" s="202"/>
      <c r="EO44" s="210">
        <f t="shared" si="139"/>
        <v>0</v>
      </c>
      <c r="EP44" s="202"/>
      <c r="EQ44" s="210">
        <f t="shared" si="140"/>
        <v>0</v>
      </c>
      <c r="ER44" s="202"/>
      <c r="ES44" s="202"/>
      <c r="ET44" s="210">
        <f t="shared" si="141"/>
        <v>0</v>
      </c>
      <c r="EU44" s="202"/>
      <c r="EV44" s="210">
        <f t="shared" si="142"/>
        <v>0</v>
      </c>
      <c r="EW44" s="202"/>
      <c r="EX44" s="202"/>
      <c r="EY44" s="210">
        <f t="shared" si="143"/>
        <v>0</v>
      </c>
      <c r="EZ44" s="202"/>
      <c r="FA44" s="210">
        <f t="shared" si="144"/>
        <v>0</v>
      </c>
      <c r="FB44" s="202"/>
      <c r="FC44" s="202"/>
      <c r="FD44" s="210">
        <f t="shared" si="145"/>
        <v>0</v>
      </c>
      <c r="FE44" s="202"/>
      <c r="FF44" s="210">
        <f t="shared" si="146"/>
        <v>0</v>
      </c>
      <c r="FG44" s="202"/>
      <c r="FH44" s="202"/>
      <c r="FI44" s="210">
        <f t="shared" si="147"/>
        <v>0</v>
      </c>
      <c r="FJ44" s="202"/>
      <c r="FK44" s="210">
        <f t="shared" si="148"/>
        <v>0</v>
      </c>
      <c r="FL44" s="202"/>
      <c r="FM44" s="202"/>
      <c r="FN44" s="210">
        <f t="shared" si="149"/>
        <v>0</v>
      </c>
      <c r="FO44" s="202"/>
      <c r="FP44" s="210">
        <f t="shared" si="150"/>
        <v>0</v>
      </c>
      <c r="FQ44" s="202"/>
      <c r="FR44" s="202"/>
      <c r="FS44" s="210">
        <f t="shared" si="151"/>
        <v>0</v>
      </c>
      <c r="FT44" s="202"/>
      <c r="FU44" s="210">
        <f t="shared" si="152"/>
        <v>0</v>
      </c>
      <c r="FV44" s="202"/>
      <c r="FW44" s="202"/>
      <c r="FX44" s="210">
        <f t="shared" si="153"/>
        <v>0</v>
      </c>
      <c r="FY44" s="202"/>
      <c r="FZ44" s="210">
        <f t="shared" si="154"/>
        <v>0</v>
      </c>
      <c r="GA44" s="202"/>
      <c r="GB44" s="202"/>
      <c r="GC44" s="210">
        <f t="shared" si="155"/>
        <v>0</v>
      </c>
      <c r="GD44" s="202"/>
      <c r="GE44" s="210">
        <f t="shared" si="156"/>
        <v>0</v>
      </c>
      <c r="GF44" s="202"/>
      <c r="GG44" s="202"/>
      <c r="GH44" s="210">
        <f t="shared" si="157"/>
        <v>0</v>
      </c>
      <c r="GI44" s="202"/>
      <c r="GJ44" s="210">
        <f t="shared" si="158"/>
        <v>0</v>
      </c>
      <c r="GK44" s="202"/>
      <c r="GL44" s="202"/>
      <c r="GM44" s="210">
        <f t="shared" si="159"/>
        <v>0</v>
      </c>
      <c r="GN44" s="202"/>
      <c r="GO44" s="210">
        <f t="shared" si="160"/>
        <v>0</v>
      </c>
      <c r="GP44" s="202"/>
      <c r="GQ44" s="202"/>
      <c r="GR44" s="210">
        <f t="shared" si="161"/>
        <v>0</v>
      </c>
      <c r="GS44" s="202"/>
      <c r="GT44" s="210">
        <f t="shared" si="162"/>
        <v>0</v>
      </c>
      <c r="GU44" s="202"/>
      <c r="GV44" s="202"/>
      <c r="GW44" s="210">
        <f t="shared" si="163"/>
        <v>0</v>
      </c>
      <c r="GX44" s="202"/>
      <c r="GY44" s="210">
        <f t="shared" si="164"/>
        <v>0</v>
      </c>
      <c r="GZ44" s="202"/>
      <c r="HA44" s="202"/>
      <c r="HB44" s="210">
        <f t="shared" si="165"/>
        <v>0</v>
      </c>
      <c r="HC44" s="202"/>
      <c r="HD44" s="210">
        <f t="shared" si="166"/>
        <v>0</v>
      </c>
      <c r="HE44" s="202"/>
      <c r="HF44" s="202"/>
      <c r="HG44" s="210">
        <f t="shared" si="167"/>
        <v>0</v>
      </c>
      <c r="HH44" s="202"/>
      <c r="HI44" s="210">
        <f t="shared" si="168"/>
        <v>0</v>
      </c>
      <c r="HJ44" s="202"/>
      <c r="HK44" s="202"/>
      <c r="HL44" s="210">
        <f t="shared" si="169"/>
        <v>0</v>
      </c>
      <c r="HM44" s="202"/>
      <c r="HN44" s="210">
        <f t="shared" si="170"/>
        <v>0</v>
      </c>
      <c r="HO44" s="202"/>
      <c r="HP44" s="202"/>
      <c r="HQ44" s="210">
        <f t="shared" si="171"/>
        <v>0</v>
      </c>
      <c r="HR44" s="202"/>
      <c r="HS44" s="210">
        <f t="shared" si="172"/>
        <v>0</v>
      </c>
      <c r="HT44" s="202"/>
      <c r="HU44" s="202"/>
      <c r="HV44" s="210">
        <f t="shared" si="173"/>
        <v>0</v>
      </c>
      <c r="HW44" s="202"/>
      <c r="HX44" s="210">
        <f t="shared" si="174"/>
        <v>0</v>
      </c>
      <c r="HY44" s="202"/>
      <c r="HZ44" s="202"/>
      <c r="IA44" s="210">
        <f t="shared" si="175"/>
        <v>0</v>
      </c>
      <c r="IB44" s="202"/>
      <c r="IC44" s="210">
        <f t="shared" si="176"/>
        <v>0</v>
      </c>
      <c r="ID44" s="202"/>
      <c r="IE44" s="202"/>
      <c r="IF44" s="210">
        <f t="shared" si="177"/>
        <v>0</v>
      </c>
      <c r="IG44" s="202"/>
      <c r="IH44" s="210">
        <f t="shared" si="178"/>
        <v>0</v>
      </c>
      <c r="II44" s="202"/>
      <c r="IJ44" s="202"/>
      <c r="IK44" s="210">
        <f t="shared" si="179"/>
        <v>0</v>
      </c>
      <c r="IL44" s="202"/>
      <c r="IM44" s="210">
        <f t="shared" si="180"/>
        <v>0</v>
      </c>
      <c r="IN44" s="202"/>
      <c r="IO44" s="202"/>
      <c r="IP44" s="210">
        <f t="shared" si="181"/>
        <v>0</v>
      </c>
      <c r="IQ44" s="202"/>
      <c r="IR44" s="210">
        <f t="shared" si="182"/>
        <v>0</v>
      </c>
      <c r="IS44" s="202"/>
      <c r="IT44" s="202"/>
      <c r="IU44" s="210">
        <f t="shared" si="183"/>
        <v>0</v>
      </c>
      <c r="IV44" s="202"/>
      <c r="IW44" s="210">
        <f t="shared" si="184"/>
        <v>0</v>
      </c>
      <c r="IX44" s="202"/>
      <c r="IY44" s="202"/>
      <c r="IZ44" s="210">
        <f t="shared" si="185"/>
        <v>0</v>
      </c>
      <c r="JA44" s="202"/>
      <c r="JB44" s="210">
        <f t="shared" si="186"/>
        <v>0</v>
      </c>
      <c r="JC44" s="202"/>
      <c r="JD44" s="202"/>
      <c r="JE44" s="210">
        <f t="shared" si="187"/>
        <v>0</v>
      </c>
      <c r="JF44" s="202"/>
      <c r="JG44" s="210">
        <f t="shared" si="188"/>
        <v>0</v>
      </c>
      <c r="JH44" s="202"/>
      <c r="JI44" s="202"/>
      <c r="JJ44" s="210">
        <f t="shared" si="189"/>
        <v>0</v>
      </c>
      <c r="JK44" s="202"/>
      <c r="JL44" s="210">
        <f t="shared" si="190"/>
        <v>0</v>
      </c>
      <c r="JM44" s="202"/>
      <c r="JN44" s="202"/>
      <c r="JO44" s="210">
        <f t="shared" si="191"/>
        <v>0</v>
      </c>
      <c r="JP44" s="202"/>
      <c r="JQ44" s="210">
        <f t="shared" si="192"/>
        <v>0</v>
      </c>
      <c r="JR44" s="202"/>
      <c r="JS44" s="202"/>
      <c r="JT44" s="210">
        <f t="shared" si="193"/>
        <v>0</v>
      </c>
      <c r="JU44" s="202"/>
      <c r="JV44" s="210">
        <f t="shared" si="194"/>
        <v>0</v>
      </c>
      <c r="JW44" s="202"/>
      <c r="JX44" s="202"/>
      <c r="JY44" s="210">
        <f t="shared" si="195"/>
        <v>0</v>
      </c>
      <c r="JZ44" s="202"/>
      <c r="KA44" s="210">
        <f t="shared" si="196"/>
        <v>0</v>
      </c>
      <c r="KB44" s="202"/>
      <c r="KC44" s="202"/>
      <c r="KD44" s="210">
        <f t="shared" si="197"/>
        <v>0</v>
      </c>
      <c r="KE44" s="202"/>
      <c r="KF44" s="210">
        <f t="shared" si="198"/>
        <v>0</v>
      </c>
      <c r="KG44" s="202"/>
      <c r="KH44" s="202"/>
      <c r="KI44" s="210">
        <f t="shared" si="199"/>
        <v>0</v>
      </c>
      <c r="KJ44" s="202"/>
      <c r="KK44" s="210">
        <f t="shared" si="200"/>
        <v>0</v>
      </c>
      <c r="KL44" s="202"/>
      <c r="KM44" s="202"/>
      <c r="KN44" s="210">
        <f t="shared" si="201"/>
        <v>0</v>
      </c>
      <c r="KO44" s="202"/>
      <c r="KP44" s="210">
        <f t="shared" si="202"/>
        <v>0</v>
      </c>
      <c r="KQ44" s="202"/>
      <c r="KR44" s="202"/>
      <c r="KS44" s="210">
        <f t="shared" si="203"/>
        <v>0</v>
      </c>
      <c r="KT44" s="202"/>
      <c r="KU44" s="210">
        <f t="shared" si="204"/>
        <v>0</v>
      </c>
      <c r="KV44" s="202"/>
      <c r="KW44" s="202"/>
      <c r="KX44" s="210">
        <f t="shared" si="205"/>
        <v>0</v>
      </c>
      <c r="KY44" s="202"/>
      <c r="KZ44" s="210">
        <f t="shared" si="206"/>
        <v>0</v>
      </c>
      <c r="LA44" s="210">
        <f t="shared" si="207"/>
        <v>0</v>
      </c>
      <c r="LB44" s="210">
        <f t="shared" si="208"/>
        <v>0</v>
      </c>
      <c r="LC44" s="210">
        <f t="shared" si="209"/>
        <v>0</v>
      </c>
      <c r="LD44" s="210">
        <f t="shared" si="210"/>
        <v>0</v>
      </c>
      <c r="LE44" s="210">
        <f t="shared" si="211"/>
        <v>0</v>
      </c>
    </row>
    <row r="45" spans="1:317" ht="15" customHeight="1">
      <c r="A45" s="226">
        <v>381070</v>
      </c>
      <c r="B45" s="196" t="s">
        <v>371</v>
      </c>
      <c r="C45" s="202"/>
      <c r="D45" s="202"/>
      <c r="E45" s="210">
        <f t="shared" si="83"/>
        <v>0</v>
      </c>
      <c r="F45" s="202"/>
      <c r="G45" s="210">
        <f t="shared" si="84"/>
        <v>0</v>
      </c>
      <c r="H45" s="202"/>
      <c r="I45" s="202"/>
      <c r="J45" s="210">
        <f t="shared" si="85"/>
        <v>0</v>
      </c>
      <c r="K45" s="202"/>
      <c r="L45" s="210">
        <f t="shared" si="86"/>
        <v>0</v>
      </c>
      <c r="M45" s="202"/>
      <c r="N45" s="202"/>
      <c r="O45" s="210">
        <f t="shared" si="87"/>
        <v>0</v>
      </c>
      <c r="P45" s="202"/>
      <c r="Q45" s="210">
        <f t="shared" si="88"/>
        <v>0</v>
      </c>
      <c r="R45" s="202"/>
      <c r="S45" s="202"/>
      <c r="T45" s="210">
        <f t="shared" si="89"/>
        <v>0</v>
      </c>
      <c r="U45" s="202"/>
      <c r="V45" s="210">
        <f t="shared" si="90"/>
        <v>0</v>
      </c>
      <c r="W45" s="202"/>
      <c r="X45" s="202"/>
      <c r="Y45" s="210">
        <f t="shared" si="91"/>
        <v>0</v>
      </c>
      <c r="Z45" s="202"/>
      <c r="AA45" s="210">
        <f t="shared" si="92"/>
        <v>0</v>
      </c>
      <c r="AB45" s="202"/>
      <c r="AC45" s="202"/>
      <c r="AD45" s="210">
        <f t="shared" si="93"/>
        <v>0</v>
      </c>
      <c r="AE45" s="202"/>
      <c r="AF45" s="210">
        <f t="shared" si="94"/>
        <v>0</v>
      </c>
      <c r="AG45" s="202"/>
      <c r="AH45" s="202"/>
      <c r="AI45" s="210">
        <f t="shared" si="95"/>
        <v>0</v>
      </c>
      <c r="AJ45" s="202"/>
      <c r="AK45" s="210">
        <f t="shared" si="96"/>
        <v>0</v>
      </c>
      <c r="AL45" s="202"/>
      <c r="AM45" s="202"/>
      <c r="AN45" s="210">
        <f t="shared" si="97"/>
        <v>0</v>
      </c>
      <c r="AO45" s="202"/>
      <c r="AP45" s="210">
        <f t="shared" si="98"/>
        <v>0</v>
      </c>
      <c r="AQ45" s="202"/>
      <c r="AR45" s="202"/>
      <c r="AS45" s="210">
        <f t="shared" si="99"/>
        <v>0</v>
      </c>
      <c r="AT45" s="202"/>
      <c r="AU45" s="210">
        <f t="shared" si="100"/>
        <v>0</v>
      </c>
      <c r="AV45" s="202"/>
      <c r="AW45" s="202"/>
      <c r="AX45" s="210">
        <f t="shared" si="101"/>
        <v>0</v>
      </c>
      <c r="AY45" s="202"/>
      <c r="AZ45" s="210">
        <f t="shared" si="102"/>
        <v>0</v>
      </c>
      <c r="BA45" s="202"/>
      <c r="BB45" s="202"/>
      <c r="BC45" s="210">
        <f t="shared" si="103"/>
        <v>0</v>
      </c>
      <c r="BD45" s="202"/>
      <c r="BE45" s="210">
        <f t="shared" si="104"/>
        <v>0</v>
      </c>
      <c r="BF45" s="202"/>
      <c r="BG45" s="202"/>
      <c r="BH45" s="210">
        <f t="shared" si="105"/>
        <v>0</v>
      </c>
      <c r="BI45" s="202"/>
      <c r="BJ45" s="210">
        <f t="shared" si="106"/>
        <v>0</v>
      </c>
      <c r="BK45" s="202"/>
      <c r="BL45" s="202"/>
      <c r="BM45" s="210">
        <f t="shared" si="107"/>
        <v>0</v>
      </c>
      <c r="BN45" s="202"/>
      <c r="BO45" s="210">
        <f t="shared" si="108"/>
        <v>0</v>
      </c>
      <c r="BP45" s="202"/>
      <c r="BQ45" s="202"/>
      <c r="BR45" s="210">
        <f t="shared" si="109"/>
        <v>0</v>
      </c>
      <c r="BS45" s="202"/>
      <c r="BT45" s="210">
        <f t="shared" si="110"/>
        <v>0</v>
      </c>
      <c r="BU45" s="202"/>
      <c r="BV45" s="202"/>
      <c r="BW45" s="210">
        <f t="shared" si="111"/>
        <v>0</v>
      </c>
      <c r="BX45" s="202"/>
      <c r="BY45" s="210">
        <f t="shared" si="112"/>
        <v>0</v>
      </c>
      <c r="BZ45" s="202"/>
      <c r="CA45" s="202"/>
      <c r="CB45" s="210">
        <f t="shared" si="113"/>
        <v>0</v>
      </c>
      <c r="CC45" s="202"/>
      <c r="CD45" s="210">
        <f t="shared" si="114"/>
        <v>0</v>
      </c>
      <c r="CE45" s="202"/>
      <c r="CF45" s="202"/>
      <c r="CG45" s="210">
        <f t="shared" si="115"/>
        <v>0</v>
      </c>
      <c r="CH45" s="202"/>
      <c r="CI45" s="210">
        <f t="shared" si="116"/>
        <v>0</v>
      </c>
      <c r="CJ45" s="202"/>
      <c r="CK45" s="202"/>
      <c r="CL45" s="210">
        <f t="shared" si="117"/>
        <v>0</v>
      </c>
      <c r="CM45" s="202"/>
      <c r="CN45" s="210">
        <f t="shared" si="118"/>
        <v>0</v>
      </c>
      <c r="CO45" s="202"/>
      <c r="CP45" s="202"/>
      <c r="CQ45" s="210">
        <f t="shared" si="119"/>
        <v>0</v>
      </c>
      <c r="CR45" s="202"/>
      <c r="CS45" s="210">
        <f t="shared" si="120"/>
        <v>0</v>
      </c>
      <c r="CT45" s="202"/>
      <c r="CU45" s="202"/>
      <c r="CV45" s="210">
        <f t="shared" si="121"/>
        <v>0</v>
      </c>
      <c r="CW45" s="202"/>
      <c r="CX45" s="210">
        <f t="shared" si="122"/>
        <v>0</v>
      </c>
      <c r="CY45" s="202"/>
      <c r="CZ45" s="202"/>
      <c r="DA45" s="210">
        <f t="shared" si="123"/>
        <v>0</v>
      </c>
      <c r="DB45" s="202"/>
      <c r="DC45" s="210">
        <f t="shared" si="124"/>
        <v>0</v>
      </c>
      <c r="DD45" s="202"/>
      <c r="DE45" s="202"/>
      <c r="DF45" s="210">
        <f t="shared" si="125"/>
        <v>0</v>
      </c>
      <c r="DG45" s="202"/>
      <c r="DH45" s="210">
        <f t="shared" si="126"/>
        <v>0</v>
      </c>
      <c r="DI45" s="202"/>
      <c r="DJ45" s="202"/>
      <c r="DK45" s="210">
        <f t="shared" si="127"/>
        <v>0</v>
      </c>
      <c r="DL45" s="202"/>
      <c r="DM45" s="210">
        <f t="shared" si="128"/>
        <v>0</v>
      </c>
      <c r="DN45" s="202"/>
      <c r="DO45" s="202"/>
      <c r="DP45" s="210">
        <f t="shared" si="129"/>
        <v>0</v>
      </c>
      <c r="DQ45" s="202"/>
      <c r="DR45" s="210">
        <f t="shared" si="130"/>
        <v>0</v>
      </c>
      <c r="DS45" s="202"/>
      <c r="DT45" s="202"/>
      <c r="DU45" s="210">
        <f t="shared" si="131"/>
        <v>0</v>
      </c>
      <c r="DV45" s="202"/>
      <c r="DW45" s="210">
        <f t="shared" si="132"/>
        <v>0</v>
      </c>
      <c r="DX45" s="202"/>
      <c r="DY45" s="202"/>
      <c r="DZ45" s="210">
        <f t="shared" si="133"/>
        <v>0</v>
      </c>
      <c r="EA45" s="202"/>
      <c r="EB45" s="210">
        <f t="shared" si="134"/>
        <v>0</v>
      </c>
      <c r="EC45" s="202"/>
      <c r="ED45" s="202"/>
      <c r="EE45" s="210">
        <f t="shared" si="135"/>
        <v>0</v>
      </c>
      <c r="EF45" s="202"/>
      <c r="EG45" s="210">
        <f t="shared" si="136"/>
        <v>0</v>
      </c>
      <c r="EH45" s="202"/>
      <c r="EI45" s="202"/>
      <c r="EJ45" s="210">
        <f t="shared" si="137"/>
        <v>0</v>
      </c>
      <c r="EK45" s="202"/>
      <c r="EL45" s="210">
        <f t="shared" si="138"/>
        <v>0</v>
      </c>
      <c r="EM45" s="202"/>
      <c r="EN45" s="202"/>
      <c r="EO45" s="210">
        <f t="shared" si="139"/>
        <v>0</v>
      </c>
      <c r="EP45" s="202"/>
      <c r="EQ45" s="210">
        <f t="shared" si="140"/>
        <v>0</v>
      </c>
      <c r="ER45" s="202"/>
      <c r="ES45" s="202"/>
      <c r="ET45" s="210">
        <f t="shared" si="141"/>
        <v>0</v>
      </c>
      <c r="EU45" s="202"/>
      <c r="EV45" s="210">
        <f t="shared" si="142"/>
        <v>0</v>
      </c>
      <c r="EW45" s="202"/>
      <c r="EX45" s="202"/>
      <c r="EY45" s="210">
        <f t="shared" si="143"/>
        <v>0</v>
      </c>
      <c r="EZ45" s="202"/>
      <c r="FA45" s="210">
        <f t="shared" si="144"/>
        <v>0</v>
      </c>
      <c r="FB45" s="202"/>
      <c r="FC45" s="202"/>
      <c r="FD45" s="210">
        <f t="shared" si="145"/>
        <v>0</v>
      </c>
      <c r="FE45" s="202"/>
      <c r="FF45" s="210">
        <f t="shared" si="146"/>
        <v>0</v>
      </c>
      <c r="FG45" s="202"/>
      <c r="FH45" s="202"/>
      <c r="FI45" s="210">
        <f t="shared" si="147"/>
        <v>0</v>
      </c>
      <c r="FJ45" s="202"/>
      <c r="FK45" s="210">
        <f t="shared" si="148"/>
        <v>0</v>
      </c>
      <c r="FL45" s="202"/>
      <c r="FM45" s="202"/>
      <c r="FN45" s="210">
        <f t="shared" si="149"/>
        <v>0</v>
      </c>
      <c r="FO45" s="202"/>
      <c r="FP45" s="210">
        <f t="shared" si="150"/>
        <v>0</v>
      </c>
      <c r="FQ45" s="202"/>
      <c r="FR45" s="202"/>
      <c r="FS45" s="210">
        <f t="shared" si="151"/>
        <v>0</v>
      </c>
      <c r="FT45" s="202"/>
      <c r="FU45" s="210">
        <f t="shared" si="152"/>
        <v>0</v>
      </c>
      <c r="FV45" s="202"/>
      <c r="FW45" s="202"/>
      <c r="FX45" s="210">
        <f t="shared" si="153"/>
        <v>0</v>
      </c>
      <c r="FY45" s="202"/>
      <c r="FZ45" s="210">
        <f t="shared" si="154"/>
        <v>0</v>
      </c>
      <c r="GA45" s="202"/>
      <c r="GB45" s="202"/>
      <c r="GC45" s="210">
        <f t="shared" si="155"/>
        <v>0</v>
      </c>
      <c r="GD45" s="202"/>
      <c r="GE45" s="210">
        <f t="shared" si="156"/>
        <v>0</v>
      </c>
      <c r="GF45" s="202"/>
      <c r="GG45" s="202"/>
      <c r="GH45" s="210">
        <f t="shared" si="157"/>
        <v>0</v>
      </c>
      <c r="GI45" s="202"/>
      <c r="GJ45" s="210">
        <f t="shared" si="158"/>
        <v>0</v>
      </c>
      <c r="GK45" s="202"/>
      <c r="GL45" s="202"/>
      <c r="GM45" s="210">
        <f t="shared" si="159"/>
        <v>0</v>
      </c>
      <c r="GN45" s="202"/>
      <c r="GO45" s="210">
        <f t="shared" si="160"/>
        <v>0</v>
      </c>
      <c r="GP45" s="202"/>
      <c r="GQ45" s="202"/>
      <c r="GR45" s="210">
        <f t="shared" si="161"/>
        <v>0</v>
      </c>
      <c r="GS45" s="202"/>
      <c r="GT45" s="210">
        <f t="shared" si="162"/>
        <v>0</v>
      </c>
      <c r="GU45" s="202"/>
      <c r="GV45" s="202"/>
      <c r="GW45" s="210">
        <f t="shared" si="163"/>
        <v>0</v>
      </c>
      <c r="GX45" s="202"/>
      <c r="GY45" s="210">
        <f t="shared" si="164"/>
        <v>0</v>
      </c>
      <c r="GZ45" s="202"/>
      <c r="HA45" s="202"/>
      <c r="HB45" s="210">
        <f t="shared" si="165"/>
        <v>0</v>
      </c>
      <c r="HC45" s="202"/>
      <c r="HD45" s="210">
        <f t="shared" si="166"/>
        <v>0</v>
      </c>
      <c r="HE45" s="202"/>
      <c r="HF45" s="202"/>
      <c r="HG45" s="210">
        <f t="shared" si="167"/>
        <v>0</v>
      </c>
      <c r="HH45" s="202"/>
      <c r="HI45" s="210">
        <f t="shared" si="168"/>
        <v>0</v>
      </c>
      <c r="HJ45" s="202"/>
      <c r="HK45" s="202"/>
      <c r="HL45" s="210">
        <f t="shared" si="169"/>
        <v>0</v>
      </c>
      <c r="HM45" s="202"/>
      <c r="HN45" s="210">
        <f t="shared" si="170"/>
        <v>0</v>
      </c>
      <c r="HO45" s="202"/>
      <c r="HP45" s="202"/>
      <c r="HQ45" s="210">
        <f t="shared" si="171"/>
        <v>0</v>
      </c>
      <c r="HR45" s="202"/>
      <c r="HS45" s="210">
        <f t="shared" si="172"/>
        <v>0</v>
      </c>
      <c r="HT45" s="202"/>
      <c r="HU45" s="202"/>
      <c r="HV45" s="210">
        <f t="shared" si="173"/>
        <v>0</v>
      </c>
      <c r="HW45" s="202"/>
      <c r="HX45" s="210">
        <f t="shared" si="174"/>
        <v>0</v>
      </c>
      <c r="HY45" s="202"/>
      <c r="HZ45" s="202"/>
      <c r="IA45" s="210">
        <f t="shared" si="175"/>
        <v>0</v>
      </c>
      <c r="IB45" s="202"/>
      <c r="IC45" s="210">
        <f t="shared" si="176"/>
        <v>0</v>
      </c>
      <c r="ID45" s="202"/>
      <c r="IE45" s="202"/>
      <c r="IF45" s="210">
        <f t="shared" si="177"/>
        <v>0</v>
      </c>
      <c r="IG45" s="202"/>
      <c r="IH45" s="210">
        <f t="shared" si="178"/>
        <v>0</v>
      </c>
      <c r="II45" s="202"/>
      <c r="IJ45" s="202"/>
      <c r="IK45" s="210">
        <f t="shared" si="179"/>
        <v>0</v>
      </c>
      <c r="IL45" s="202"/>
      <c r="IM45" s="210">
        <f t="shared" si="180"/>
        <v>0</v>
      </c>
      <c r="IN45" s="202"/>
      <c r="IO45" s="202"/>
      <c r="IP45" s="210">
        <f t="shared" si="181"/>
        <v>0</v>
      </c>
      <c r="IQ45" s="202"/>
      <c r="IR45" s="210">
        <f t="shared" si="182"/>
        <v>0</v>
      </c>
      <c r="IS45" s="202"/>
      <c r="IT45" s="202"/>
      <c r="IU45" s="210">
        <f t="shared" si="183"/>
        <v>0</v>
      </c>
      <c r="IV45" s="202"/>
      <c r="IW45" s="210">
        <f t="shared" si="184"/>
        <v>0</v>
      </c>
      <c r="IX45" s="202"/>
      <c r="IY45" s="202"/>
      <c r="IZ45" s="210">
        <f t="shared" si="185"/>
        <v>0</v>
      </c>
      <c r="JA45" s="202"/>
      <c r="JB45" s="210">
        <f t="shared" si="186"/>
        <v>0</v>
      </c>
      <c r="JC45" s="202"/>
      <c r="JD45" s="202"/>
      <c r="JE45" s="210">
        <f t="shared" si="187"/>
        <v>0</v>
      </c>
      <c r="JF45" s="202"/>
      <c r="JG45" s="210">
        <f t="shared" si="188"/>
        <v>0</v>
      </c>
      <c r="JH45" s="202"/>
      <c r="JI45" s="202"/>
      <c r="JJ45" s="210">
        <f t="shared" si="189"/>
        <v>0</v>
      </c>
      <c r="JK45" s="202"/>
      <c r="JL45" s="210">
        <f t="shared" si="190"/>
        <v>0</v>
      </c>
      <c r="JM45" s="202"/>
      <c r="JN45" s="202"/>
      <c r="JO45" s="210">
        <f t="shared" si="191"/>
        <v>0</v>
      </c>
      <c r="JP45" s="202"/>
      <c r="JQ45" s="210">
        <f t="shared" si="192"/>
        <v>0</v>
      </c>
      <c r="JR45" s="202"/>
      <c r="JS45" s="202"/>
      <c r="JT45" s="210">
        <f t="shared" si="193"/>
        <v>0</v>
      </c>
      <c r="JU45" s="202"/>
      <c r="JV45" s="210">
        <f t="shared" si="194"/>
        <v>0</v>
      </c>
      <c r="JW45" s="202"/>
      <c r="JX45" s="202"/>
      <c r="JY45" s="210">
        <f t="shared" si="195"/>
        <v>0</v>
      </c>
      <c r="JZ45" s="202"/>
      <c r="KA45" s="210">
        <f t="shared" si="196"/>
        <v>0</v>
      </c>
      <c r="KB45" s="202"/>
      <c r="KC45" s="202"/>
      <c r="KD45" s="210">
        <f t="shared" si="197"/>
        <v>0</v>
      </c>
      <c r="KE45" s="202"/>
      <c r="KF45" s="210">
        <f t="shared" si="198"/>
        <v>0</v>
      </c>
      <c r="KG45" s="202"/>
      <c r="KH45" s="202"/>
      <c r="KI45" s="210">
        <f t="shared" si="199"/>
        <v>0</v>
      </c>
      <c r="KJ45" s="202"/>
      <c r="KK45" s="210">
        <f t="shared" si="200"/>
        <v>0</v>
      </c>
      <c r="KL45" s="202"/>
      <c r="KM45" s="202"/>
      <c r="KN45" s="210">
        <f t="shared" si="201"/>
        <v>0</v>
      </c>
      <c r="KO45" s="202"/>
      <c r="KP45" s="210">
        <f t="shared" si="202"/>
        <v>0</v>
      </c>
      <c r="KQ45" s="202"/>
      <c r="KR45" s="202"/>
      <c r="KS45" s="210">
        <f t="shared" si="203"/>
        <v>0</v>
      </c>
      <c r="KT45" s="202"/>
      <c r="KU45" s="210">
        <f t="shared" si="204"/>
        <v>0</v>
      </c>
      <c r="KV45" s="202"/>
      <c r="KW45" s="202"/>
      <c r="KX45" s="210">
        <f t="shared" si="205"/>
        <v>0</v>
      </c>
      <c r="KY45" s="202"/>
      <c r="KZ45" s="210">
        <f t="shared" si="206"/>
        <v>0</v>
      </c>
      <c r="LA45" s="210">
        <f t="shared" si="207"/>
        <v>0</v>
      </c>
      <c r="LB45" s="210">
        <f t="shared" si="208"/>
        <v>0</v>
      </c>
      <c r="LC45" s="210">
        <f t="shared" si="209"/>
        <v>0</v>
      </c>
      <c r="LD45" s="210">
        <f t="shared" si="210"/>
        <v>0</v>
      </c>
      <c r="LE45" s="210">
        <f t="shared" si="211"/>
        <v>0</v>
      </c>
    </row>
    <row r="46" spans="1:317" ht="15" customHeight="1">
      <c r="A46" s="226">
        <v>382010</v>
      </c>
      <c r="B46" s="196" t="s">
        <v>854</v>
      </c>
      <c r="C46" s="202"/>
      <c r="D46" s="202"/>
      <c r="E46" s="210">
        <f t="shared" si="83"/>
        <v>0</v>
      </c>
      <c r="F46" s="202"/>
      <c r="G46" s="210">
        <f t="shared" si="84"/>
        <v>0</v>
      </c>
      <c r="H46" s="202"/>
      <c r="I46" s="202"/>
      <c r="J46" s="210">
        <f t="shared" si="85"/>
        <v>0</v>
      </c>
      <c r="K46" s="202"/>
      <c r="L46" s="210">
        <f t="shared" si="86"/>
        <v>0</v>
      </c>
      <c r="M46" s="202"/>
      <c r="N46" s="202"/>
      <c r="O46" s="210">
        <f t="shared" si="87"/>
        <v>0</v>
      </c>
      <c r="P46" s="202"/>
      <c r="Q46" s="210">
        <f t="shared" si="88"/>
        <v>0</v>
      </c>
      <c r="R46" s="202"/>
      <c r="S46" s="202"/>
      <c r="T46" s="210">
        <f t="shared" si="89"/>
        <v>0</v>
      </c>
      <c r="U46" s="202"/>
      <c r="V46" s="210">
        <f t="shared" si="90"/>
        <v>0</v>
      </c>
      <c r="W46" s="202"/>
      <c r="X46" s="202"/>
      <c r="Y46" s="210">
        <f t="shared" si="91"/>
        <v>0</v>
      </c>
      <c r="Z46" s="202"/>
      <c r="AA46" s="210">
        <f t="shared" si="92"/>
        <v>0</v>
      </c>
      <c r="AB46" s="202"/>
      <c r="AC46" s="202"/>
      <c r="AD46" s="210">
        <f t="shared" si="93"/>
        <v>0</v>
      </c>
      <c r="AE46" s="202"/>
      <c r="AF46" s="210">
        <f t="shared" si="94"/>
        <v>0</v>
      </c>
      <c r="AG46" s="202"/>
      <c r="AH46" s="202"/>
      <c r="AI46" s="210">
        <f t="shared" si="95"/>
        <v>0</v>
      </c>
      <c r="AJ46" s="202"/>
      <c r="AK46" s="210">
        <f t="shared" si="96"/>
        <v>0</v>
      </c>
      <c r="AL46" s="202"/>
      <c r="AM46" s="202"/>
      <c r="AN46" s="210">
        <f t="shared" si="97"/>
        <v>0</v>
      </c>
      <c r="AO46" s="202"/>
      <c r="AP46" s="210">
        <f t="shared" si="98"/>
        <v>0</v>
      </c>
      <c r="AQ46" s="202"/>
      <c r="AR46" s="202"/>
      <c r="AS46" s="210">
        <f t="shared" si="99"/>
        <v>0</v>
      </c>
      <c r="AT46" s="202"/>
      <c r="AU46" s="210">
        <f t="shared" si="100"/>
        <v>0</v>
      </c>
      <c r="AV46" s="202"/>
      <c r="AW46" s="202"/>
      <c r="AX46" s="210">
        <f t="shared" si="101"/>
        <v>0</v>
      </c>
      <c r="AY46" s="202"/>
      <c r="AZ46" s="210">
        <f t="shared" si="102"/>
        <v>0</v>
      </c>
      <c r="BA46" s="202"/>
      <c r="BB46" s="202"/>
      <c r="BC46" s="210">
        <f t="shared" si="103"/>
        <v>0</v>
      </c>
      <c r="BD46" s="202"/>
      <c r="BE46" s="210">
        <f t="shared" si="104"/>
        <v>0</v>
      </c>
      <c r="BF46" s="202"/>
      <c r="BG46" s="202"/>
      <c r="BH46" s="210">
        <f t="shared" si="105"/>
        <v>0</v>
      </c>
      <c r="BI46" s="202"/>
      <c r="BJ46" s="210">
        <f t="shared" si="106"/>
        <v>0</v>
      </c>
      <c r="BK46" s="202"/>
      <c r="BL46" s="202"/>
      <c r="BM46" s="210">
        <f t="shared" si="107"/>
        <v>0</v>
      </c>
      <c r="BN46" s="202"/>
      <c r="BO46" s="210">
        <f t="shared" si="108"/>
        <v>0</v>
      </c>
      <c r="BP46" s="202"/>
      <c r="BQ46" s="202"/>
      <c r="BR46" s="210">
        <f t="shared" si="109"/>
        <v>0</v>
      </c>
      <c r="BS46" s="202"/>
      <c r="BT46" s="210">
        <f t="shared" si="110"/>
        <v>0</v>
      </c>
      <c r="BU46" s="202"/>
      <c r="BV46" s="202"/>
      <c r="BW46" s="210">
        <f t="shared" si="111"/>
        <v>0</v>
      </c>
      <c r="BX46" s="202"/>
      <c r="BY46" s="210">
        <f t="shared" si="112"/>
        <v>0</v>
      </c>
      <c r="BZ46" s="202"/>
      <c r="CA46" s="202"/>
      <c r="CB46" s="210">
        <f t="shared" si="113"/>
        <v>0</v>
      </c>
      <c r="CC46" s="202"/>
      <c r="CD46" s="210">
        <f t="shared" si="114"/>
        <v>0</v>
      </c>
      <c r="CE46" s="202"/>
      <c r="CF46" s="202"/>
      <c r="CG46" s="210">
        <f t="shared" si="115"/>
        <v>0</v>
      </c>
      <c r="CH46" s="202"/>
      <c r="CI46" s="210">
        <f t="shared" si="116"/>
        <v>0</v>
      </c>
      <c r="CJ46" s="202"/>
      <c r="CK46" s="202"/>
      <c r="CL46" s="210">
        <f t="shared" si="117"/>
        <v>0</v>
      </c>
      <c r="CM46" s="202"/>
      <c r="CN46" s="210">
        <f t="shared" si="118"/>
        <v>0</v>
      </c>
      <c r="CO46" s="202"/>
      <c r="CP46" s="202"/>
      <c r="CQ46" s="210">
        <f t="shared" si="119"/>
        <v>0</v>
      </c>
      <c r="CR46" s="202"/>
      <c r="CS46" s="210">
        <f t="shared" si="120"/>
        <v>0</v>
      </c>
      <c r="CT46" s="202"/>
      <c r="CU46" s="202"/>
      <c r="CV46" s="210">
        <f t="shared" si="121"/>
        <v>0</v>
      </c>
      <c r="CW46" s="202"/>
      <c r="CX46" s="210">
        <f t="shared" si="122"/>
        <v>0</v>
      </c>
      <c r="CY46" s="202"/>
      <c r="CZ46" s="202"/>
      <c r="DA46" s="210">
        <f t="shared" si="123"/>
        <v>0</v>
      </c>
      <c r="DB46" s="202"/>
      <c r="DC46" s="210">
        <f t="shared" si="124"/>
        <v>0</v>
      </c>
      <c r="DD46" s="202"/>
      <c r="DE46" s="202"/>
      <c r="DF46" s="210">
        <f t="shared" si="125"/>
        <v>0</v>
      </c>
      <c r="DG46" s="202"/>
      <c r="DH46" s="210">
        <f t="shared" si="126"/>
        <v>0</v>
      </c>
      <c r="DI46" s="202"/>
      <c r="DJ46" s="202"/>
      <c r="DK46" s="210">
        <f t="shared" si="127"/>
        <v>0</v>
      </c>
      <c r="DL46" s="202"/>
      <c r="DM46" s="210">
        <f t="shared" si="128"/>
        <v>0</v>
      </c>
      <c r="DN46" s="202"/>
      <c r="DO46" s="202"/>
      <c r="DP46" s="210">
        <f t="shared" si="129"/>
        <v>0</v>
      </c>
      <c r="DQ46" s="202"/>
      <c r="DR46" s="210">
        <f t="shared" si="130"/>
        <v>0</v>
      </c>
      <c r="DS46" s="202"/>
      <c r="DT46" s="202"/>
      <c r="DU46" s="210">
        <f t="shared" si="131"/>
        <v>0</v>
      </c>
      <c r="DV46" s="202"/>
      <c r="DW46" s="210">
        <f t="shared" si="132"/>
        <v>0</v>
      </c>
      <c r="DX46" s="202"/>
      <c r="DY46" s="202"/>
      <c r="DZ46" s="210">
        <f t="shared" si="133"/>
        <v>0</v>
      </c>
      <c r="EA46" s="202"/>
      <c r="EB46" s="210">
        <f t="shared" si="134"/>
        <v>0</v>
      </c>
      <c r="EC46" s="202"/>
      <c r="ED46" s="202"/>
      <c r="EE46" s="210">
        <f t="shared" si="135"/>
        <v>0</v>
      </c>
      <c r="EF46" s="202"/>
      <c r="EG46" s="210">
        <f t="shared" si="136"/>
        <v>0</v>
      </c>
      <c r="EH46" s="202"/>
      <c r="EI46" s="202"/>
      <c r="EJ46" s="210">
        <f t="shared" si="137"/>
        <v>0</v>
      </c>
      <c r="EK46" s="202"/>
      <c r="EL46" s="210">
        <f t="shared" si="138"/>
        <v>0</v>
      </c>
      <c r="EM46" s="202"/>
      <c r="EN46" s="202"/>
      <c r="EO46" s="210">
        <f t="shared" si="139"/>
        <v>0</v>
      </c>
      <c r="EP46" s="202"/>
      <c r="EQ46" s="210">
        <f t="shared" si="140"/>
        <v>0</v>
      </c>
      <c r="ER46" s="202"/>
      <c r="ES46" s="202"/>
      <c r="ET46" s="210">
        <f t="shared" si="141"/>
        <v>0</v>
      </c>
      <c r="EU46" s="202"/>
      <c r="EV46" s="210">
        <f t="shared" si="142"/>
        <v>0</v>
      </c>
      <c r="EW46" s="202"/>
      <c r="EX46" s="202"/>
      <c r="EY46" s="210">
        <f t="shared" si="143"/>
        <v>0</v>
      </c>
      <c r="EZ46" s="202"/>
      <c r="FA46" s="210">
        <f t="shared" si="144"/>
        <v>0</v>
      </c>
      <c r="FB46" s="202"/>
      <c r="FC46" s="202"/>
      <c r="FD46" s="210">
        <f t="shared" si="145"/>
        <v>0</v>
      </c>
      <c r="FE46" s="202"/>
      <c r="FF46" s="210">
        <f t="shared" si="146"/>
        <v>0</v>
      </c>
      <c r="FG46" s="202"/>
      <c r="FH46" s="202"/>
      <c r="FI46" s="210">
        <f t="shared" si="147"/>
        <v>0</v>
      </c>
      <c r="FJ46" s="202"/>
      <c r="FK46" s="210">
        <f t="shared" si="148"/>
        <v>0</v>
      </c>
      <c r="FL46" s="202"/>
      <c r="FM46" s="202"/>
      <c r="FN46" s="210">
        <f t="shared" si="149"/>
        <v>0</v>
      </c>
      <c r="FO46" s="202"/>
      <c r="FP46" s="210">
        <f t="shared" si="150"/>
        <v>0</v>
      </c>
      <c r="FQ46" s="202"/>
      <c r="FR46" s="202"/>
      <c r="FS46" s="210">
        <f t="shared" si="151"/>
        <v>0</v>
      </c>
      <c r="FT46" s="202"/>
      <c r="FU46" s="210">
        <f t="shared" si="152"/>
        <v>0</v>
      </c>
      <c r="FV46" s="202"/>
      <c r="FW46" s="202"/>
      <c r="FX46" s="210">
        <f t="shared" si="153"/>
        <v>0</v>
      </c>
      <c r="FY46" s="202"/>
      <c r="FZ46" s="210">
        <f t="shared" si="154"/>
        <v>0</v>
      </c>
      <c r="GA46" s="202"/>
      <c r="GB46" s="202"/>
      <c r="GC46" s="210">
        <f t="shared" si="155"/>
        <v>0</v>
      </c>
      <c r="GD46" s="202"/>
      <c r="GE46" s="210">
        <f t="shared" si="156"/>
        <v>0</v>
      </c>
      <c r="GF46" s="202"/>
      <c r="GG46" s="202"/>
      <c r="GH46" s="210">
        <f t="shared" si="157"/>
        <v>0</v>
      </c>
      <c r="GI46" s="202"/>
      <c r="GJ46" s="210">
        <f t="shared" si="158"/>
        <v>0</v>
      </c>
      <c r="GK46" s="202"/>
      <c r="GL46" s="202"/>
      <c r="GM46" s="210">
        <f t="shared" si="159"/>
        <v>0</v>
      </c>
      <c r="GN46" s="202"/>
      <c r="GO46" s="210">
        <f t="shared" si="160"/>
        <v>0</v>
      </c>
      <c r="GP46" s="202"/>
      <c r="GQ46" s="202"/>
      <c r="GR46" s="210">
        <f t="shared" si="161"/>
        <v>0</v>
      </c>
      <c r="GS46" s="202"/>
      <c r="GT46" s="210">
        <f t="shared" si="162"/>
        <v>0</v>
      </c>
      <c r="GU46" s="202"/>
      <c r="GV46" s="202"/>
      <c r="GW46" s="210">
        <f t="shared" si="163"/>
        <v>0</v>
      </c>
      <c r="GX46" s="202"/>
      <c r="GY46" s="210">
        <f t="shared" si="164"/>
        <v>0</v>
      </c>
      <c r="GZ46" s="202"/>
      <c r="HA46" s="202"/>
      <c r="HB46" s="210">
        <f t="shared" si="165"/>
        <v>0</v>
      </c>
      <c r="HC46" s="202"/>
      <c r="HD46" s="210">
        <f t="shared" si="166"/>
        <v>0</v>
      </c>
      <c r="HE46" s="202"/>
      <c r="HF46" s="202"/>
      <c r="HG46" s="210">
        <f t="shared" si="167"/>
        <v>0</v>
      </c>
      <c r="HH46" s="202"/>
      <c r="HI46" s="210">
        <f t="shared" si="168"/>
        <v>0</v>
      </c>
      <c r="HJ46" s="202"/>
      <c r="HK46" s="202"/>
      <c r="HL46" s="210">
        <f t="shared" si="169"/>
        <v>0</v>
      </c>
      <c r="HM46" s="202"/>
      <c r="HN46" s="210">
        <f t="shared" si="170"/>
        <v>0</v>
      </c>
      <c r="HO46" s="202"/>
      <c r="HP46" s="202"/>
      <c r="HQ46" s="210">
        <f t="shared" si="171"/>
        <v>0</v>
      </c>
      <c r="HR46" s="202"/>
      <c r="HS46" s="210">
        <f t="shared" si="172"/>
        <v>0</v>
      </c>
      <c r="HT46" s="202"/>
      <c r="HU46" s="202"/>
      <c r="HV46" s="210">
        <f t="shared" si="173"/>
        <v>0</v>
      </c>
      <c r="HW46" s="202"/>
      <c r="HX46" s="210">
        <f t="shared" si="174"/>
        <v>0</v>
      </c>
      <c r="HY46" s="202"/>
      <c r="HZ46" s="202"/>
      <c r="IA46" s="210">
        <f t="shared" si="175"/>
        <v>0</v>
      </c>
      <c r="IB46" s="202"/>
      <c r="IC46" s="210">
        <f t="shared" si="176"/>
        <v>0</v>
      </c>
      <c r="ID46" s="202"/>
      <c r="IE46" s="202"/>
      <c r="IF46" s="210">
        <f t="shared" si="177"/>
        <v>0</v>
      </c>
      <c r="IG46" s="202"/>
      <c r="IH46" s="210">
        <f t="shared" si="178"/>
        <v>0</v>
      </c>
      <c r="II46" s="202"/>
      <c r="IJ46" s="202"/>
      <c r="IK46" s="210">
        <f t="shared" si="179"/>
        <v>0</v>
      </c>
      <c r="IL46" s="202"/>
      <c r="IM46" s="210">
        <f t="shared" si="180"/>
        <v>0</v>
      </c>
      <c r="IN46" s="202"/>
      <c r="IO46" s="202"/>
      <c r="IP46" s="210">
        <f t="shared" si="181"/>
        <v>0</v>
      </c>
      <c r="IQ46" s="202"/>
      <c r="IR46" s="210">
        <f t="shared" si="182"/>
        <v>0</v>
      </c>
      <c r="IS46" s="202"/>
      <c r="IT46" s="202"/>
      <c r="IU46" s="210">
        <f t="shared" si="183"/>
        <v>0</v>
      </c>
      <c r="IV46" s="202"/>
      <c r="IW46" s="210">
        <f t="shared" si="184"/>
        <v>0</v>
      </c>
      <c r="IX46" s="202"/>
      <c r="IY46" s="202"/>
      <c r="IZ46" s="210">
        <f t="shared" si="185"/>
        <v>0</v>
      </c>
      <c r="JA46" s="202"/>
      <c r="JB46" s="210">
        <f t="shared" si="186"/>
        <v>0</v>
      </c>
      <c r="JC46" s="202"/>
      <c r="JD46" s="202"/>
      <c r="JE46" s="210">
        <f t="shared" si="187"/>
        <v>0</v>
      </c>
      <c r="JF46" s="202"/>
      <c r="JG46" s="210">
        <f t="shared" si="188"/>
        <v>0</v>
      </c>
      <c r="JH46" s="202"/>
      <c r="JI46" s="202"/>
      <c r="JJ46" s="210">
        <f t="shared" si="189"/>
        <v>0</v>
      </c>
      <c r="JK46" s="202"/>
      <c r="JL46" s="210">
        <f t="shared" si="190"/>
        <v>0</v>
      </c>
      <c r="JM46" s="202"/>
      <c r="JN46" s="202"/>
      <c r="JO46" s="210">
        <f t="shared" si="191"/>
        <v>0</v>
      </c>
      <c r="JP46" s="202"/>
      <c r="JQ46" s="210">
        <f t="shared" si="192"/>
        <v>0</v>
      </c>
      <c r="JR46" s="202"/>
      <c r="JS46" s="202"/>
      <c r="JT46" s="210">
        <f t="shared" si="193"/>
        <v>0</v>
      </c>
      <c r="JU46" s="202"/>
      <c r="JV46" s="210">
        <f t="shared" si="194"/>
        <v>0</v>
      </c>
      <c r="JW46" s="202"/>
      <c r="JX46" s="202"/>
      <c r="JY46" s="210">
        <f t="shared" si="195"/>
        <v>0</v>
      </c>
      <c r="JZ46" s="202"/>
      <c r="KA46" s="210">
        <f t="shared" si="196"/>
        <v>0</v>
      </c>
      <c r="KB46" s="202"/>
      <c r="KC46" s="202"/>
      <c r="KD46" s="210">
        <f t="shared" si="197"/>
        <v>0</v>
      </c>
      <c r="KE46" s="202"/>
      <c r="KF46" s="210">
        <f t="shared" si="198"/>
        <v>0</v>
      </c>
      <c r="KG46" s="202"/>
      <c r="KH46" s="202"/>
      <c r="KI46" s="210">
        <f t="shared" si="199"/>
        <v>0</v>
      </c>
      <c r="KJ46" s="202"/>
      <c r="KK46" s="210">
        <f t="shared" si="200"/>
        <v>0</v>
      </c>
      <c r="KL46" s="202"/>
      <c r="KM46" s="202"/>
      <c r="KN46" s="210">
        <f t="shared" si="201"/>
        <v>0</v>
      </c>
      <c r="KO46" s="202"/>
      <c r="KP46" s="210">
        <f t="shared" si="202"/>
        <v>0</v>
      </c>
      <c r="KQ46" s="202"/>
      <c r="KR46" s="202"/>
      <c r="KS46" s="210">
        <f t="shared" si="203"/>
        <v>0</v>
      </c>
      <c r="KT46" s="202"/>
      <c r="KU46" s="210">
        <f t="shared" si="204"/>
        <v>0</v>
      </c>
      <c r="KV46" s="202"/>
      <c r="KW46" s="202"/>
      <c r="KX46" s="210">
        <f t="shared" si="205"/>
        <v>0</v>
      </c>
      <c r="KY46" s="202"/>
      <c r="KZ46" s="210">
        <f t="shared" si="206"/>
        <v>0</v>
      </c>
      <c r="LA46" s="210">
        <f t="shared" si="207"/>
        <v>0</v>
      </c>
      <c r="LB46" s="210">
        <f t="shared" si="208"/>
        <v>0</v>
      </c>
      <c r="LC46" s="210">
        <f t="shared" si="209"/>
        <v>0</v>
      </c>
      <c r="LD46" s="210">
        <f t="shared" si="210"/>
        <v>0</v>
      </c>
      <c r="LE46" s="210">
        <f t="shared" si="211"/>
        <v>0</v>
      </c>
    </row>
    <row r="47" spans="1:317" ht="15" customHeight="1">
      <c r="A47" s="226">
        <v>383000</v>
      </c>
      <c r="B47" s="196" t="s">
        <v>855</v>
      </c>
      <c r="C47" s="202"/>
      <c r="D47" s="202"/>
      <c r="E47" s="210">
        <f t="shared" si="83"/>
        <v>0</v>
      </c>
      <c r="F47" s="202"/>
      <c r="G47" s="210">
        <f t="shared" si="84"/>
        <v>0</v>
      </c>
      <c r="H47" s="202"/>
      <c r="I47" s="202"/>
      <c r="J47" s="210">
        <f t="shared" si="85"/>
        <v>0</v>
      </c>
      <c r="K47" s="202"/>
      <c r="L47" s="210">
        <f t="shared" si="86"/>
        <v>0</v>
      </c>
      <c r="M47" s="202"/>
      <c r="N47" s="202"/>
      <c r="O47" s="210">
        <f t="shared" si="87"/>
        <v>0</v>
      </c>
      <c r="P47" s="202"/>
      <c r="Q47" s="210">
        <f t="shared" si="88"/>
        <v>0</v>
      </c>
      <c r="R47" s="202"/>
      <c r="S47" s="202"/>
      <c r="T47" s="210">
        <f t="shared" si="89"/>
        <v>0</v>
      </c>
      <c r="U47" s="202"/>
      <c r="V47" s="210">
        <f t="shared" si="90"/>
        <v>0</v>
      </c>
      <c r="W47" s="202"/>
      <c r="X47" s="202"/>
      <c r="Y47" s="210">
        <f t="shared" si="91"/>
        <v>0</v>
      </c>
      <c r="Z47" s="202"/>
      <c r="AA47" s="210">
        <f t="shared" si="92"/>
        <v>0</v>
      </c>
      <c r="AB47" s="202"/>
      <c r="AC47" s="202"/>
      <c r="AD47" s="210">
        <f t="shared" si="93"/>
        <v>0</v>
      </c>
      <c r="AE47" s="202"/>
      <c r="AF47" s="210">
        <f t="shared" si="94"/>
        <v>0</v>
      </c>
      <c r="AG47" s="202"/>
      <c r="AH47" s="202"/>
      <c r="AI47" s="210">
        <f t="shared" si="95"/>
        <v>0</v>
      </c>
      <c r="AJ47" s="202"/>
      <c r="AK47" s="210">
        <f t="shared" si="96"/>
        <v>0</v>
      </c>
      <c r="AL47" s="202"/>
      <c r="AM47" s="202"/>
      <c r="AN47" s="210">
        <f t="shared" si="97"/>
        <v>0</v>
      </c>
      <c r="AO47" s="202"/>
      <c r="AP47" s="210">
        <f t="shared" si="98"/>
        <v>0</v>
      </c>
      <c r="AQ47" s="202"/>
      <c r="AR47" s="202"/>
      <c r="AS47" s="210">
        <f t="shared" si="99"/>
        <v>0</v>
      </c>
      <c r="AT47" s="202"/>
      <c r="AU47" s="210">
        <f t="shared" si="100"/>
        <v>0</v>
      </c>
      <c r="AV47" s="202"/>
      <c r="AW47" s="202"/>
      <c r="AX47" s="210">
        <f t="shared" si="101"/>
        <v>0</v>
      </c>
      <c r="AY47" s="202"/>
      <c r="AZ47" s="210">
        <f t="shared" si="102"/>
        <v>0</v>
      </c>
      <c r="BA47" s="202"/>
      <c r="BB47" s="202"/>
      <c r="BC47" s="210">
        <f t="shared" si="103"/>
        <v>0</v>
      </c>
      <c r="BD47" s="202"/>
      <c r="BE47" s="210">
        <f t="shared" si="104"/>
        <v>0</v>
      </c>
      <c r="BF47" s="202"/>
      <c r="BG47" s="202"/>
      <c r="BH47" s="210">
        <f t="shared" si="105"/>
        <v>0</v>
      </c>
      <c r="BI47" s="202"/>
      <c r="BJ47" s="210">
        <f t="shared" si="106"/>
        <v>0</v>
      </c>
      <c r="BK47" s="202"/>
      <c r="BL47" s="202"/>
      <c r="BM47" s="210">
        <f t="shared" si="107"/>
        <v>0</v>
      </c>
      <c r="BN47" s="202"/>
      <c r="BO47" s="210">
        <f t="shared" si="108"/>
        <v>0</v>
      </c>
      <c r="BP47" s="202"/>
      <c r="BQ47" s="202"/>
      <c r="BR47" s="210">
        <f t="shared" si="109"/>
        <v>0</v>
      </c>
      <c r="BS47" s="202"/>
      <c r="BT47" s="210">
        <f t="shared" si="110"/>
        <v>0</v>
      </c>
      <c r="BU47" s="202"/>
      <c r="BV47" s="202"/>
      <c r="BW47" s="210">
        <f t="shared" si="111"/>
        <v>0</v>
      </c>
      <c r="BX47" s="202"/>
      <c r="BY47" s="210">
        <f t="shared" si="112"/>
        <v>0</v>
      </c>
      <c r="BZ47" s="202"/>
      <c r="CA47" s="202"/>
      <c r="CB47" s="210">
        <f t="shared" si="113"/>
        <v>0</v>
      </c>
      <c r="CC47" s="202"/>
      <c r="CD47" s="210">
        <f t="shared" si="114"/>
        <v>0</v>
      </c>
      <c r="CE47" s="202"/>
      <c r="CF47" s="202"/>
      <c r="CG47" s="210">
        <f t="shared" si="115"/>
        <v>0</v>
      </c>
      <c r="CH47" s="202"/>
      <c r="CI47" s="210">
        <f t="shared" si="116"/>
        <v>0</v>
      </c>
      <c r="CJ47" s="202"/>
      <c r="CK47" s="202"/>
      <c r="CL47" s="210">
        <f t="shared" si="117"/>
        <v>0</v>
      </c>
      <c r="CM47" s="202"/>
      <c r="CN47" s="210">
        <f t="shared" si="118"/>
        <v>0</v>
      </c>
      <c r="CO47" s="202"/>
      <c r="CP47" s="202"/>
      <c r="CQ47" s="210">
        <f t="shared" si="119"/>
        <v>0</v>
      </c>
      <c r="CR47" s="202"/>
      <c r="CS47" s="210">
        <f t="shared" si="120"/>
        <v>0</v>
      </c>
      <c r="CT47" s="202"/>
      <c r="CU47" s="202"/>
      <c r="CV47" s="210">
        <f t="shared" si="121"/>
        <v>0</v>
      </c>
      <c r="CW47" s="202"/>
      <c r="CX47" s="210">
        <f t="shared" si="122"/>
        <v>0</v>
      </c>
      <c r="CY47" s="202"/>
      <c r="CZ47" s="202"/>
      <c r="DA47" s="210">
        <f t="shared" si="123"/>
        <v>0</v>
      </c>
      <c r="DB47" s="202"/>
      <c r="DC47" s="210">
        <f t="shared" si="124"/>
        <v>0</v>
      </c>
      <c r="DD47" s="202"/>
      <c r="DE47" s="202"/>
      <c r="DF47" s="210">
        <f t="shared" si="125"/>
        <v>0</v>
      </c>
      <c r="DG47" s="202"/>
      <c r="DH47" s="210">
        <f t="shared" si="126"/>
        <v>0</v>
      </c>
      <c r="DI47" s="202"/>
      <c r="DJ47" s="202"/>
      <c r="DK47" s="210">
        <f t="shared" si="127"/>
        <v>0</v>
      </c>
      <c r="DL47" s="202"/>
      <c r="DM47" s="210">
        <f t="shared" si="128"/>
        <v>0</v>
      </c>
      <c r="DN47" s="202"/>
      <c r="DO47" s="202"/>
      <c r="DP47" s="210">
        <f t="shared" si="129"/>
        <v>0</v>
      </c>
      <c r="DQ47" s="202"/>
      <c r="DR47" s="210">
        <f t="shared" si="130"/>
        <v>0</v>
      </c>
      <c r="DS47" s="202"/>
      <c r="DT47" s="202"/>
      <c r="DU47" s="210">
        <f t="shared" si="131"/>
        <v>0</v>
      </c>
      <c r="DV47" s="202"/>
      <c r="DW47" s="210">
        <f t="shared" si="132"/>
        <v>0</v>
      </c>
      <c r="DX47" s="202"/>
      <c r="DY47" s="202"/>
      <c r="DZ47" s="210">
        <f t="shared" si="133"/>
        <v>0</v>
      </c>
      <c r="EA47" s="202"/>
      <c r="EB47" s="210">
        <f t="shared" si="134"/>
        <v>0</v>
      </c>
      <c r="EC47" s="202"/>
      <c r="ED47" s="202"/>
      <c r="EE47" s="210">
        <f t="shared" si="135"/>
        <v>0</v>
      </c>
      <c r="EF47" s="202"/>
      <c r="EG47" s="210">
        <f t="shared" si="136"/>
        <v>0</v>
      </c>
      <c r="EH47" s="202"/>
      <c r="EI47" s="202"/>
      <c r="EJ47" s="210">
        <f t="shared" si="137"/>
        <v>0</v>
      </c>
      <c r="EK47" s="202"/>
      <c r="EL47" s="210">
        <f t="shared" si="138"/>
        <v>0</v>
      </c>
      <c r="EM47" s="202"/>
      <c r="EN47" s="202"/>
      <c r="EO47" s="210">
        <f t="shared" si="139"/>
        <v>0</v>
      </c>
      <c r="EP47" s="202"/>
      <c r="EQ47" s="210">
        <f t="shared" si="140"/>
        <v>0</v>
      </c>
      <c r="ER47" s="202"/>
      <c r="ES47" s="202"/>
      <c r="ET47" s="210">
        <f t="shared" si="141"/>
        <v>0</v>
      </c>
      <c r="EU47" s="202"/>
      <c r="EV47" s="210">
        <f t="shared" si="142"/>
        <v>0</v>
      </c>
      <c r="EW47" s="202"/>
      <c r="EX47" s="202"/>
      <c r="EY47" s="210">
        <f t="shared" si="143"/>
        <v>0</v>
      </c>
      <c r="EZ47" s="202"/>
      <c r="FA47" s="210">
        <f t="shared" si="144"/>
        <v>0</v>
      </c>
      <c r="FB47" s="202"/>
      <c r="FC47" s="202"/>
      <c r="FD47" s="210">
        <f t="shared" si="145"/>
        <v>0</v>
      </c>
      <c r="FE47" s="202"/>
      <c r="FF47" s="210">
        <f t="shared" si="146"/>
        <v>0</v>
      </c>
      <c r="FG47" s="202"/>
      <c r="FH47" s="202"/>
      <c r="FI47" s="210">
        <f t="shared" si="147"/>
        <v>0</v>
      </c>
      <c r="FJ47" s="202"/>
      <c r="FK47" s="210">
        <f t="shared" si="148"/>
        <v>0</v>
      </c>
      <c r="FL47" s="202"/>
      <c r="FM47" s="202"/>
      <c r="FN47" s="210">
        <f t="shared" si="149"/>
        <v>0</v>
      </c>
      <c r="FO47" s="202"/>
      <c r="FP47" s="210">
        <f t="shared" si="150"/>
        <v>0</v>
      </c>
      <c r="FQ47" s="202"/>
      <c r="FR47" s="202"/>
      <c r="FS47" s="210">
        <f t="shared" si="151"/>
        <v>0</v>
      </c>
      <c r="FT47" s="202"/>
      <c r="FU47" s="210">
        <f t="shared" si="152"/>
        <v>0</v>
      </c>
      <c r="FV47" s="202"/>
      <c r="FW47" s="202"/>
      <c r="FX47" s="210">
        <f t="shared" si="153"/>
        <v>0</v>
      </c>
      <c r="FY47" s="202"/>
      <c r="FZ47" s="210">
        <f t="shared" si="154"/>
        <v>0</v>
      </c>
      <c r="GA47" s="202"/>
      <c r="GB47" s="202"/>
      <c r="GC47" s="210">
        <f t="shared" si="155"/>
        <v>0</v>
      </c>
      <c r="GD47" s="202"/>
      <c r="GE47" s="210">
        <f t="shared" si="156"/>
        <v>0</v>
      </c>
      <c r="GF47" s="202"/>
      <c r="GG47" s="202"/>
      <c r="GH47" s="210">
        <f t="shared" si="157"/>
        <v>0</v>
      </c>
      <c r="GI47" s="202"/>
      <c r="GJ47" s="210">
        <f t="shared" si="158"/>
        <v>0</v>
      </c>
      <c r="GK47" s="202"/>
      <c r="GL47" s="202"/>
      <c r="GM47" s="210">
        <f t="shared" si="159"/>
        <v>0</v>
      </c>
      <c r="GN47" s="202"/>
      <c r="GO47" s="210">
        <f t="shared" si="160"/>
        <v>0</v>
      </c>
      <c r="GP47" s="202"/>
      <c r="GQ47" s="202"/>
      <c r="GR47" s="210">
        <f t="shared" si="161"/>
        <v>0</v>
      </c>
      <c r="GS47" s="202"/>
      <c r="GT47" s="210">
        <f t="shared" si="162"/>
        <v>0</v>
      </c>
      <c r="GU47" s="202"/>
      <c r="GV47" s="202"/>
      <c r="GW47" s="210">
        <f t="shared" si="163"/>
        <v>0</v>
      </c>
      <c r="GX47" s="202"/>
      <c r="GY47" s="210">
        <f t="shared" si="164"/>
        <v>0</v>
      </c>
      <c r="GZ47" s="202"/>
      <c r="HA47" s="202"/>
      <c r="HB47" s="210">
        <f t="shared" si="165"/>
        <v>0</v>
      </c>
      <c r="HC47" s="202"/>
      <c r="HD47" s="210">
        <f t="shared" si="166"/>
        <v>0</v>
      </c>
      <c r="HE47" s="202"/>
      <c r="HF47" s="202"/>
      <c r="HG47" s="210">
        <f t="shared" si="167"/>
        <v>0</v>
      </c>
      <c r="HH47" s="202"/>
      <c r="HI47" s="210">
        <f t="shared" si="168"/>
        <v>0</v>
      </c>
      <c r="HJ47" s="202"/>
      <c r="HK47" s="202"/>
      <c r="HL47" s="210">
        <f t="shared" si="169"/>
        <v>0</v>
      </c>
      <c r="HM47" s="202"/>
      <c r="HN47" s="210">
        <f t="shared" si="170"/>
        <v>0</v>
      </c>
      <c r="HO47" s="202"/>
      <c r="HP47" s="202"/>
      <c r="HQ47" s="210">
        <f t="shared" si="171"/>
        <v>0</v>
      </c>
      <c r="HR47" s="202"/>
      <c r="HS47" s="210">
        <f t="shared" si="172"/>
        <v>0</v>
      </c>
      <c r="HT47" s="202"/>
      <c r="HU47" s="202"/>
      <c r="HV47" s="210">
        <f t="shared" si="173"/>
        <v>0</v>
      </c>
      <c r="HW47" s="202"/>
      <c r="HX47" s="210">
        <f t="shared" si="174"/>
        <v>0</v>
      </c>
      <c r="HY47" s="202"/>
      <c r="HZ47" s="202"/>
      <c r="IA47" s="210">
        <f t="shared" si="175"/>
        <v>0</v>
      </c>
      <c r="IB47" s="202"/>
      <c r="IC47" s="210">
        <f t="shared" si="176"/>
        <v>0</v>
      </c>
      <c r="ID47" s="202"/>
      <c r="IE47" s="202"/>
      <c r="IF47" s="210">
        <f t="shared" si="177"/>
        <v>0</v>
      </c>
      <c r="IG47" s="202"/>
      <c r="IH47" s="210">
        <f t="shared" si="178"/>
        <v>0</v>
      </c>
      <c r="II47" s="202"/>
      <c r="IJ47" s="202"/>
      <c r="IK47" s="210">
        <f t="shared" si="179"/>
        <v>0</v>
      </c>
      <c r="IL47" s="202"/>
      <c r="IM47" s="210">
        <f t="shared" si="180"/>
        <v>0</v>
      </c>
      <c r="IN47" s="202"/>
      <c r="IO47" s="202"/>
      <c r="IP47" s="210">
        <f t="shared" si="181"/>
        <v>0</v>
      </c>
      <c r="IQ47" s="202"/>
      <c r="IR47" s="210">
        <f t="shared" si="182"/>
        <v>0</v>
      </c>
      <c r="IS47" s="202"/>
      <c r="IT47" s="202"/>
      <c r="IU47" s="210">
        <f t="shared" si="183"/>
        <v>0</v>
      </c>
      <c r="IV47" s="202"/>
      <c r="IW47" s="210">
        <f t="shared" si="184"/>
        <v>0</v>
      </c>
      <c r="IX47" s="202"/>
      <c r="IY47" s="202"/>
      <c r="IZ47" s="210">
        <f t="shared" si="185"/>
        <v>0</v>
      </c>
      <c r="JA47" s="202"/>
      <c r="JB47" s="210">
        <f t="shared" si="186"/>
        <v>0</v>
      </c>
      <c r="JC47" s="202"/>
      <c r="JD47" s="202"/>
      <c r="JE47" s="210">
        <f t="shared" si="187"/>
        <v>0</v>
      </c>
      <c r="JF47" s="202"/>
      <c r="JG47" s="210">
        <f t="shared" si="188"/>
        <v>0</v>
      </c>
      <c r="JH47" s="202"/>
      <c r="JI47" s="202"/>
      <c r="JJ47" s="210">
        <f t="shared" si="189"/>
        <v>0</v>
      </c>
      <c r="JK47" s="202"/>
      <c r="JL47" s="210">
        <f t="shared" si="190"/>
        <v>0</v>
      </c>
      <c r="JM47" s="202"/>
      <c r="JN47" s="202"/>
      <c r="JO47" s="210">
        <f t="shared" si="191"/>
        <v>0</v>
      </c>
      <c r="JP47" s="202"/>
      <c r="JQ47" s="210">
        <f t="shared" si="192"/>
        <v>0</v>
      </c>
      <c r="JR47" s="202"/>
      <c r="JS47" s="202"/>
      <c r="JT47" s="210">
        <f t="shared" si="193"/>
        <v>0</v>
      </c>
      <c r="JU47" s="202"/>
      <c r="JV47" s="210">
        <f t="shared" si="194"/>
        <v>0</v>
      </c>
      <c r="JW47" s="202"/>
      <c r="JX47" s="202"/>
      <c r="JY47" s="210">
        <f t="shared" si="195"/>
        <v>0</v>
      </c>
      <c r="JZ47" s="202"/>
      <c r="KA47" s="210">
        <f t="shared" si="196"/>
        <v>0</v>
      </c>
      <c r="KB47" s="202"/>
      <c r="KC47" s="202"/>
      <c r="KD47" s="210">
        <f t="shared" si="197"/>
        <v>0</v>
      </c>
      <c r="KE47" s="202"/>
      <c r="KF47" s="210">
        <f t="shared" si="198"/>
        <v>0</v>
      </c>
      <c r="KG47" s="202"/>
      <c r="KH47" s="202"/>
      <c r="KI47" s="210">
        <f t="shared" si="199"/>
        <v>0</v>
      </c>
      <c r="KJ47" s="202"/>
      <c r="KK47" s="210">
        <f t="shared" si="200"/>
        <v>0</v>
      </c>
      <c r="KL47" s="202"/>
      <c r="KM47" s="202"/>
      <c r="KN47" s="210">
        <f t="shared" si="201"/>
        <v>0</v>
      </c>
      <c r="KO47" s="202"/>
      <c r="KP47" s="210">
        <f t="shared" si="202"/>
        <v>0</v>
      </c>
      <c r="KQ47" s="202"/>
      <c r="KR47" s="202"/>
      <c r="KS47" s="210">
        <f t="shared" si="203"/>
        <v>0</v>
      </c>
      <c r="KT47" s="202"/>
      <c r="KU47" s="210">
        <f t="shared" si="204"/>
        <v>0</v>
      </c>
      <c r="KV47" s="202"/>
      <c r="KW47" s="202"/>
      <c r="KX47" s="210">
        <f t="shared" si="205"/>
        <v>0</v>
      </c>
      <c r="KY47" s="202"/>
      <c r="KZ47" s="210">
        <f t="shared" si="206"/>
        <v>0</v>
      </c>
      <c r="LA47" s="210">
        <f t="shared" si="207"/>
        <v>0</v>
      </c>
      <c r="LB47" s="210">
        <f t="shared" si="208"/>
        <v>0</v>
      </c>
      <c r="LC47" s="210">
        <f t="shared" si="209"/>
        <v>0</v>
      </c>
      <c r="LD47" s="210">
        <f t="shared" si="210"/>
        <v>0</v>
      </c>
      <c r="LE47" s="210">
        <f t="shared" si="211"/>
        <v>0</v>
      </c>
    </row>
    <row r="48" spans="1:317" ht="15" customHeight="1" thickBot="1">
      <c r="A48" s="226">
        <v>520000</v>
      </c>
      <c r="B48" s="196" t="s">
        <v>1226</v>
      </c>
      <c r="C48" s="204"/>
      <c r="D48" s="204"/>
      <c r="E48" s="211">
        <f t="shared" si="83"/>
        <v>0</v>
      </c>
      <c r="F48" s="204"/>
      <c r="G48" s="211">
        <f t="shared" si="84"/>
        <v>0</v>
      </c>
      <c r="H48" s="204"/>
      <c r="I48" s="204"/>
      <c r="J48" s="211">
        <f t="shared" si="85"/>
        <v>0</v>
      </c>
      <c r="K48" s="204"/>
      <c r="L48" s="211">
        <f t="shared" si="86"/>
        <v>0</v>
      </c>
      <c r="M48" s="204"/>
      <c r="N48" s="204"/>
      <c r="O48" s="211">
        <f t="shared" si="87"/>
        <v>0</v>
      </c>
      <c r="P48" s="204"/>
      <c r="Q48" s="211">
        <f t="shared" si="88"/>
        <v>0</v>
      </c>
      <c r="R48" s="204"/>
      <c r="S48" s="204"/>
      <c r="T48" s="211">
        <f t="shared" si="89"/>
        <v>0</v>
      </c>
      <c r="U48" s="204"/>
      <c r="V48" s="211">
        <f t="shared" si="90"/>
        <v>0</v>
      </c>
      <c r="W48" s="204"/>
      <c r="X48" s="204"/>
      <c r="Y48" s="211">
        <f t="shared" si="91"/>
        <v>0</v>
      </c>
      <c r="Z48" s="204"/>
      <c r="AA48" s="211">
        <f t="shared" si="92"/>
        <v>0</v>
      </c>
      <c r="AB48" s="204"/>
      <c r="AC48" s="204"/>
      <c r="AD48" s="211">
        <f t="shared" si="93"/>
        <v>0</v>
      </c>
      <c r="AE48" s="204"/>
      <c r="AF48" s="211">
        <f t="shared" si="94"/>
        <v>0</v>
      </c>
      <c r="AG48" s="204"/>
      <c r="AH48" s="204"/>
      <c r="AI48" s="211">
        <f t="shared" si="95"/>
        <v>0</v>
      </c>
      <c r="AJ48" s="204"/>
      <c r="AK48" s="211">
        <f t="shared" si="96"/>
        <v>0</v>
      </c>
      <c r="AL48" s="204"/>
      <c r="AM48" s="204"/>
      <c r="AN48" s="211">
        <f t="shared" si="97"/>
        <v>0</v>
      </c>
      <c r="AO48" s="204"/>
      <c r="AP48" s="211">
        <f t="shared" si="98"/>
        <v>0</v>
      </c>
      <c r="AQ48" s="204"/>
      <c r="AR48" s="204"/>
      <c r="AS48" s="211">
        <f t="shared" si="99"/>
        <v>0</v>
      </c>
      <c r="AT48" s="204"/>
      <c r="AU48" s="211">
        <f t="shared" si="100"/>
        <v>0</v>
      </c>
      <c r="AV48" s="204"/>
      <c r="AW48" s="204"/>
      <c r="AX48" s="211">
        <f t="shared" si="101"/>
        <v>0</v>
      </c>
      <c r="AY48" s="204"/>
      <c r="AZ48" s="211">
        <f t="shared" si="102"/>
        <v>0</v>
      </c>
      <c r="BA48" s="204"/>
      <c r="BB48" s="204"/>
      <c r="BC48" s="211">
        <f t="shared" si="103"/>
        <v>0</v>
      </c>
      <c r="BD48" s="204"/>
      <c r="BE48" s="211">
        <f t="shared" si="104"/>
        <v>0</v>
      </c>
      <c r="BF48" s="204"/>
      <c r="BG48" s="204"/>
      <c r="BH48" s="211">
        <f t="shared" si="105"/>
        <v>0</v>
      </c>
      <c r="BI48" s="204"/>
      <c r="BJ48" s="211">
        <f t="shared" si="106"/>
        <v>0</v>
      </c>
      <c r="BK48" s="204"/>
      <c r="BL48" s="204"/>
      <c r="BM48" s="211">
        <f t="shared" si="107"/>
        <v>0</v>
      </c>
      <c r="BN48" s="204"/>
      <c r="BO48" s="211">
        <f t="shared" si="108"/>
        <v>0</v>
      </c>
      <c r="BP48" s="204"/>
      <c r="BQ48" s="204"/>
      <c r="BR48" s="211">
        <f t="shared" si="109"/>
        <v>0</v>
      </c>
      <c r="BS48" s="204"/>
      <c r="BT48" s="211">
        <f t="shared" si="110"/>
        <v>0</v>
      </c>
      <c r="BU48" s="204"/>
      <c r="BV48" s="204"/>
      <c r="BW48" s="211">
        <f t="shared" si="111"/>
        <v>0</v>
      </c>
      <c r="BX48" s="204"/>
      <c r="BY48" s="211">
        <f t="shared" si="112"/>
        <v>0</v>
      </c>
      <c r="BZ48" s="204"/>
      <c r="CA48" s="204"/>
      <c r="CB48" s="211">
        <f t="shared" si="113"/>
        <v>0</v>
      </c>
      <c r="CC48" s="204"/>
      <c r="CD48" s="211">
        <f t="shared" si="114"/>
        <v>0</v>
      </c>
      <c r="CE48" s="204"/>
      <c r="CF48" s="204"/>
      <c r="CG48" s="211">
        <f t="shared" si="115"/>
        <v>0</v>
      </c>
      <c r="CH48" s="204"/>
      <c r="CI48" s="211">
        <f t="shared" si="116"/>
        <v>0</v>
      </c>
      <c r="CJ48" s="204"/>
      <c r="CK48" s="204"/>
      <c r="CL48" s="211">
        <f t="shared" si="117"/>
        <v>0</v>
      </c>
      <c r="CM48" s="204"/>
      <c r="CN48" s="211">
        <f t="shared" si="118"/>
        <v>0</v>
      </c>
      <c r="CO48" s="204"/>
      <c r="CP48" s="204"/>
      <c r="CQ48" s="211">
        <f t="shared" si="119"/>
        <v>0</v>
      </c>
      <c r="CR48" s="204"/>
      <c r="CS48" s="211">
        <f t="shared" si="120"/>
        <v>0</v>
      </c>
      <c r="CT48" s="204"/>
      <c r="CU48" s="204"/>
      <c r="CV48" s="211">
        <f t="shared" si="121"/>
        <v>0</v>
      </c>
      <c r="CW48" s="204"/>
      <c r="CX48" s="211">
        <f t="shared" si="122"/>
        <v>0</v>
      </c>
      <c r="CY48" s="204"/>
      <c r="CZ48" s="204"/>
      <c r="DA48" s="211">
        <f t="shared" si="123"/>
        <v>0</v>
      </c>
      <c r="DB48" s="204"/>
      <c r="DC48" s="211">
        <f t="shared" si="124"/>
        <v>0</v>
      </c>
      <c r="DD48" s="204"/>
      <c r="DE48" s="204"/>
      <c r="DF48" s="211">
        <f t="shared" si="125"/>
        <v>0</v>
      </c>
      <c r="DG48" s="204"/>
      <c r="DH48" s="211">
        <f t="shared" si="126"/>
        <v>0</v>
      </c>
      <c r="DI48" s="204"/>
      <c r="DJ48" s="204"/>
      <c r="DK48" s="211">
        <f t="shared" si="127"/>
        <v>0</v>
      </c>
      <c r="DL48" s="204"/>
      <c r="DM48" s="211">
        <f t="shared" si="128"/>
        <v>0</v>
      </c>
      <c r="DN48" s="204"/>
      <c r="DO48" s="204"/>
      <c r="DP48" s="211">
        <f t="shared" si="129"/>
        <v>0</v>
      </c>
      <c r="DQ48" s="204"/>
      <c r="DR48" s="211">
        <f t="shared" si="130"/>
        <v>0</v>
      </c>
      <c r="DS48" s="204"/>
      <c r="DT48" s="204"/>
      <c r="DU48" s="211">
        <f t="shared" si="131"/>
        <v>0</v>
      </c>
      <c r="DV48" s="204"/>
      <c r="DW48" s="211">
        <f t="shared" si="132"/>
        <v>0</v>
      </c>
      <c r="DX48" s="204"/>
      <c r="DY48" s="204"/>
      <c r="DZ48" s="211">
        <f t="shared" si="133"/>
        <v>0</v>
      </c>
      <c r="EA48" s="204"/>
      <c r="EB48" s="211">
        <f t="shared" si="134"/>
        <v>0</v>
      </c>
      <c r="EC48" s="204"/>
      <c r="ED48" s="204"/>
      <c r="EE48" s="211">
        <f t="shared" si="135"/>
        <v>0</v>
      </c>
      <c r="EF48" s="204"/>
      <c r="EG48" s="211">
        <f t="shared" si="136"/>
        <v>0</v>
      </c>
      <c r="EH48" s="204"/>
      <c r="EI48" s="204"/>
      <c r="EJ48" s="211">
        <f t="shared" si="137"/>
        <v>0</v>
      </c>
      <c r="EK48" s="204"/>
      <c r="EL48" s="211">
        <f t="shared" si="138"/>
        <v>0</v>
      </c>
      <c r="EM48" s="204"/>
      <c r="EN48" s="204"/>
      <c r="EO48" s="211">
        <f t="shared" si="139"/>
        <v>0</v>
      </c>
      <c r="EP48" s="204"/>
      <c r="EQ48" s="211">
        <f t="shared" si="140"/>
        <v>0</v>
      </c>
      <c r="ER48" s="204"/>
      <c r="ES48" s="204"/>
      <c r="ET48" s="211">
        <f t="shared" si="141"/>
        <v>0</v>
      </c>
      <c r="EU48" s="204"/>
      <c r="EV48" s="211">
        <f t="shared" si="142"/>
        <v>0</v>
      </c>
      <c r="EW48" s="204"/>
      <c r="EX48" s="204"/>
      <c r="EY48" s="211">
        <f t="shared" si="143"/>
        <v>0</v>
      </c>
      <c r="EZ48" s="204"/>
      <c r="FA48" s="211">
        <f t="shared" si="144"/>
        <v>0</v>
      </c>
      <c r="FB48" s="204"/>
      <c r="FC48" s="204"/>
      <c r="FD48" s="211">
        <f t="shared" si="145"/>
        <v>0</v>
      </c>
      <c r="FE48" s="204"/>
      <c r="FF48" s="211"/>
      <c r="FG48" s="204"/>
      <c r="FH48" s="204"/>
      <c r="FI48" s="211">
        <f t="shared" si="147"/>
        <v>0</v>
      </c>
      <c r="FJ48" s="204"/>
      <c r="FK48" s="211">
        <f t="shared" si="148"/>
        <v>0</v>
      </c>
      <c r="FL48" s="204"/>
      <c r="FM48" s="204"/>
      <c r="FN48" s="211">
        <f t="shared" si="149"/>
        <v>0</v>
      </c>
      <c r="FO48" s="204"/>
      <c r="FP48" s="211">
        <f t="shared" si="150"/>
        <v>0</v>
      </c>
      <c r="FQ48" s="204"/>
      <c r="FR48" s="204"/>
      <c r="FS48" s="211">
        <f t="shared" si="151"/>
        <v>0</v>
      </c>
      <c r="FT48" s="204"/>
      <c r="FU48" s="211">
        <f t="shared" si="152"/>
        <v>0</v>
      </c>
      <c r="FV48" s="204"/>
      <c r="FW48" s="204"/>
      <c r="FX48" s="211">
        <f t="shared" si="153"/>
        <v>0</v>
      </c>
      <c r="FY48" s="204"/>
      <c r="FZ48" s="211">
        <f t="shared" si="154"/>
        <v>0</v>
      </c>
      <c r="GA48" s="204"/>
      <c r="GB48" s="204"/>
      <c r="GC48" s="211">
        <f t="shared" si="155"/>
        <v>0</v>
      </c>
      <c r="GD48" s="204"/>
      <c r="GE48" s="211">
        <f t="shared" si="156"/>
        <v>0</v>
      </c>
      <c r="GF48" s="204"/>
      <c r="GG48" s="204"/>
      <c r="GH48" s="211">
        <f t="shared" si="157"/>
        <v>0</v>
      </c>
      <c r="GI48" s="204"/>
      <c r="GJ48" s="211">
        <f t="shared" si="158"/>
        <v>0</v>
      </c>
      <c r="GK48" s="204"/>
      <c r="GL48" s="204"/>
      <c r="GM48" s="211">
        <f t="shared" si="159"/>
        <v>0</v>
      </c>
      <c r="GN48" s="204"/>
      <c r="GO48" s="211">
        <f t="shared" si="160"/>
        <v>0</v>
      </c>
      <c r="GP48" s="204"/>
      <c r="GQ48" s="204"/>
      <c r="GR48" s="211">
        <f t="shared" si="161"/>
        <v>0</v>
      </c>
      <c r="GS48" s="204"/>
      <c r="GT48" s="211">
        <f t="shared" si="162"/>
        <v>0</v>
      </c>
      <c r="GU48" s="204"/>
      <c r="GV48" s="204"/>
      <c r="GW48" s="211">
        <f t="shared" si="163"/>
        <v>0</v>
      </c>
      <c r="GX48" s="204"/>
      <c r="GY48" s="211">
        <f t="shared" si="164"/>
        <v>0</v>
      </c>
      <c r="GZ48" s="204"/>
      <c r="HA48" s="204"/>
      <c r="HB48" s="211">
        <f t="shared" si="165"/>
        <v>0</v>
      </c>
      <c r="HC48" s="204"/>
      <c r="HD48" s="211">
        <f t="shared" si="166"/>
        <v>0</v>
      </c>
      <c r="HE48" s="204"/>
      <c r="HF48" s="204"/>
      <c r="HG48" s="211">
        <f t="shared" si="167"/>
        <v>0</v>
      </c>
      <c r="HH48" s="204"/>
      <c r="HI48" s="211">
        <f t="shared" si="168"/>
        <v>0</v>
      </c>
      <c r="HJ48" s="204"/>
      <c r="HK48" s="204"/>
      <c r="HL48" s="211">
        <f t="shared" si="169"/>
        <v>0</v>
      </c>
      <c r="HM48" s="204"/>
      <c r="HN48" s="211">
        <f t="shared" si="170"/>
        <v>0</v>
      </c>
      <c r="HO48" s="204"/>
      <c r="HP48" s="204"/>
      <c r="HQ48" s="211">
        <f t="shared" si="171"/>
        <v>0</v>
      </c>
      <c r="HR48" s="204"/>
      <c r="HS48" s="211">
        <f t="shared" si="172"/>
        <v>0</v>
      </c>
      <c r="HT48" s="204"/>
      <c r="HU48" s="204"/>
      <c r="HV48" s="211">
        <f t="shared" si="173"/>
        <v>0</v>
      </c>
      <c r="HW48" s="204"/>
      <c r="HX48" s="211">
        <f t="shared" si="174"/>
        <v>0</v>
      </c>
      <c r="HY48" s="204"/>
      <c r="HZ48" s="204"/>
      <c r="IA48" s="211">
        <f t="shared" si="175"/>
        <v>0</v>
      </c>
      <c r="IB48" s="204"/>
      <c r="IC48" s="211">
        <f t="shared" si="176"/>
        <v>0</v>
      </c>
      <c r="ID48" s="204"/>
      <c r="IE48" s="204"/>
      <c r="IF48" s="211">
        <f t="shared" si="177"/>
        <v>0</v>
      </c>
      <c r="IG48" s="204"/>
      <c r="IH48" s="211">
        <f t="shared" si="178"/>
        <v>0</v>
      </c>
      <c r="II48" s="204"/>
      <c r="IJ48" s="204"/>
      <c r="IK48" s="211">
        <f t="shared" si="179"/>
        <v>0</v>
      </c>
      <c r="IL48" s="204"/>
      <c r="IM48" s="211">
        <f t="shared" si="180"/>
        <v>0</v>
      </c>
      <c r="IN48" s="204"/>
      <c r="IO48" s="204"/>
      <c r="IP48" s="211">
        <f t="shared" si="181"/>
        <v>0</v>
      </c>
      <c r="IQ48" s="204"/>
      <c r="IR48" s="211">
        <f t="shared" si="182"/>
        <v>0</v>
      </c>
      <c r="IS48" s="204"/>
      <c r="IT48" s="204"/>
      <c r="IU48" s="211">
        <f t="shared" si="183"/>
        <v>0</v>
      </c>
      <c r="IV48" s="204"/>
      <c r="IW48" s="211">
        <f t="shared" si="184"/>
        <v>0</v>
      </c>
      <c r="IX48" s="204"/>
      <c r="IY48" s="204"/>
      <c r="IZ48" s="211">
        <f t="shared" si="185"/>
        <v>0</v>
      </c>
      <c r="JA48" s="204"/>
      <c r="JB48" s="211">
        <f t="shared" si="186"/>
        <v>0</v>
      </c>
      <c r="JC48" s="204"/>
      <c r="JD48" s="204"/>
      <c r="JE48" s="211">
        <f t="shared" si="187"/>
        <v>0</v>
      </c>
      <c r="JF48" s="204"/>
      <c r="JG48" s="211">
        <f t="shared" si="188"/>
        <v>0</v>
      </c>
      <c r="JH48" s="204"/>
      <c r="JI48" s="204"/>
      <c r="JJ48" s="211">
        <f t="shared" si="189"/>
        <v>0</v>
      </c>
      <c r="JK48" s="204"/>
      <c r="JL48" s="211">
        <f t="shared" si="190"/>
        <v>0</v>
      </c>
      <c r="JM48" s="204"/>
      <c r="JN48" s="204"/>
      <c r="JO48" s="211">
        <f t="shared" si="191"/>
        <v>0</v>
      </c>
      <c r="JP48" s="204"/>
      <c r="JQ48" s="211">
        <f t="shared" si="192"/>
        <v>0</v>
      </c>
      <c r="JR48" s="204"/>
      <c r="JS48" s="204"/>
      <c r="JT48" s="211">
        <f t="shared" si="193"/>
        <v>0</v>
      </c>
      <c r="JU48" s="204"/>
      <c r="JV48" s="211">
        <f t="shared" si="194"/>
        <v>0</v>
      </c>
      <c r="JW48" s="204"/>
      <c r="JX48" s="204"/>
      <c r="JY48" s="211">
        <f t="shared" si="195"/>
        <v>0</v>
      </c>
      <c r="JZ48" s="204"/>
      <c r="KA48" s="211">
        <f t="shared" si="196"/>
        <v>0</v>
      </c>
      <c r="KB48" s="204"/>
      <c r="KC48" s="204"/>
      <c r="KD48" s="211">
        <f t="shared" si="197"/>
        <v>0</v>
      </c>
      <c r="KE48" s="204"/>
      <c r="KF48" s="211">
        <f t="shared" si="198"/>
        <v>0</v>
      </c>
      <c r="KG48" s="204"/>
      <c r="KH48" s="204"/>
      <c r="KI48" s="211">
        <f t="shared" si="199"/>
        <v>0</v>
      </c>
      <c r="KJ48" s="204"/>
      <c r="KK48" s="211">
        <f t="shared" si="200"/>
        <v>0</v>
      </c>
      <c r="KL48" s="204"/>
      <c r="KM48" s="204"/>
      <c r="KN48" s="211">
        <f t="shared" si="201"/>
        <v>0</v>
      </c>
      <c r="KO48" s="204"/>
      <c r="KP48" s="211">
        <f t="shared" si="202"/>
        <v>0</v>
      </c>
      <c r="KQ48" s="204"/>
      <c r="KR48" s="204"/>
      <c r="KS48" s="211">
        <f t="shared" si="203"/>
        <v>0</v>
      </c>
      <c r="KT48" s="204"/>
      <c r="KU48" s="211">
        <f t="shared" si="204"/>
        <v>0</v>
      </c>
      <c r="KV48" s="204"/>
      <c r="KW48" s="204"/>
      <c r="KX48" s="211">
        <f t="shared" si="205"/>
        <v>0</v>
      </c>
      <c r="KY48" s="204"/>
      <c r="KZ48" s="211">
        <f t="shared" si="206"/>
        <v>0</v>
      </c>
      <c r="LA48" s="211">
        <f t="shared" si="207"/>
        <v>0</v>
      </c>
      <c r="LB48" s="211">
        <f t="shared" si="208"/>
        <v>0</v>
      </c>
      <c r="LC48" s="211">
        <f t="shared" si="209"/>
        <v>0</v>
      </c>
      <c r="LD48" s="211">
        <f t="shared" si="210"/>
        <v>0</v>
      </c>
      <c r="LE48" s="211">
        <f t="shared" si="211"/>
        <v>0</v>
      </c>
    </row>
    <row r="49" spans="1:317" ht="15" customHeight="1" thickBot="1">
      <c r="A49" s="285"/>
      <c r="B49" s="9" t="s">
        <v>179</v>
      </c>
      <c r="C49" s="211">
        <f>SUM(C42:C48)</f>
        <v>0</v>
      </c>
      <c r="D49" s="211">
        <f t="shared" ref="D49:BO49" si="212">SUM(D42:D48)</f>
        <v>0</v>
      </c>
      <c r="E49" s="211">
        <f t="shared" si="212"/>
        <v>0</v>
      </c>
      <c r="F49" s="211">
        <f t="shared" si="212"/>
        <v>0</v>
      </c>
      <c r="G49" s="211">
        <f t="shared" si="212"/>
        <v>0</v>
      </c>
      <c r="H49" s="211">
        <f t="shared" si="212"/>
        <v>0</v>
      </c>
      <c r="I49" s="211">
        <f t="shared" si="212"/>
        <v>0</v>
      </c>
      <c r="J49" s="211">
        <f t="shared" si="212"/>
        <v>0</v>
      </c>
      <c r="K49" s="211">
        <f t="shared" si="212"/>
        <v>0</v>
      </c>
      <c r="L49" s="211">
        <f t="shared" si="212"/>
        <v>0</v>
      </c>
      <c r="M49" s="211">
        <f t="shared" si="212"/>
        <v>0</v>
      </c>
      <c r="N49" s="211">
        <f t="shared" si="212"/>
        <v>0</v>
      </c>
      <c r="O49" s="211">
        <f t="shared" si="212"/>
        <v>0</v>
      </c>
      <c r="P49" s="211">
        <f t="shared" si="212"/>
        <v>0</v>
      </c>
      <c r="Q49" s="211">
        <f t="shared" si="212"/>
        <v>0</v>
      </c>
      <c r="R49" s="211">
        <f t="shared" si="212"/>
        <v>0</v>
      </c>
      <c r="S49" s="211">
        <f t="shared" si="212"/>
        <v>0</v>
      </c>
      <c r="T49" s="211">
        <f t="shared" si="212"/>
        <v>0</v>
      </c>
      <c r="U49" s="211">
        <f t="shared" si="212"/>
        <v>0</v>
      </c>
      <c r="V49" s="211">
        <f t="shared" si="212"/>
        <v>0</v>
      </c>
      <c r="W49" s="211">
        <f t="shared" si="212"/>
        <v>0</v>
      </c>
      <c r="X49" s="211">
        <f t="shared" si="212"/>
        <v>0</v>
      </c>
      <c r="Y49" s="211">
        <f t="shared" si="212"/>
        <v>0</v>
      </c>
      <c r="Z49" s="211">
        <f t="shared" si="212"/>
        <v>0</v>
      </c>
      <c r="AA49" s="211">
        <f t="shared" si="212"/>
        <v>0</v>
      </c>
      <c r="AB49" s="211">
        <f t="shared" si="212"/>
        <v>0</v>
      </c>
      <c r="AC49" s="211">
        <f t="shared" si="212"/>
        <v>0</v>
      </c>
      <c r="AD49" s="211">
        <f t="shared" si="212"/>
        <v>0</v>
      </c>
      <c r="AE49" s="211">
        <f t="shared" si="212"/>
        <v>0</v>
      </c>
      <c r="AF49" s="211">
        <f t="shared" si="212"/>
        <v>0</v>
      </c>
      <c r="AG49" s="211">
        <f t="shared" si="212"/>
        <v>0</v>
      </c>
      <c r="AH49" s="211">
        <f t="shared" si="212"/>
        <v>0</v>
      </c>
      <c r="AI49" s="211">
        <f t="shared" si="212"/>
        <v>0</v>
      </c>
      <c r="AJ49" s="211">
        <f t="shared" si="212"/>
        <v>0</v>
      </c>
      <c r="AK49" s="211">
        <f t="shared" si="212"/>
        <v>0</v>
      </c>
      <c r="AL49" s="211">
        <f t="shared" si="212"/>
        <v>0</v>
      </c>
      <c r="AM49" s="211">
        <f t="shared" si="212"/>
        <v>0</v>
      </c>
      <c r="AN49" s="211">
        <f t="shared" si="212"/>
        <v>0</v>
      </c>
      <c r="AO49" s="211">
        <f t="shared" si="212"/>
        <v>0</v>
      </c>
      <c r="AP49" s="211">
        <f t="shared" si="212"/>
        <v>0</v>
      </c>
      <c r="AQ49" s="211">
        <f t="shared" si="212"/>
        <v>0</v>
      </c>
      <c r="AR49" s="211">
        <f t="shared" si="212"/>
        <v>0</v>
      </c>
      <c r="AS49" s="211">
        <f t="shared" si="212"/>
        <v>0</v>
      </c>
      <c r="AT49" s="211">
        <f t="shared" si="212"/>
        <v>0</v>
      </c>
      <c r="AU49" s="211">
        <f t="shared" si="212"/>
        <v>0</v>
      </c>
      <c r="AV49" s="211">
        <f t="shared" si="212"/>
        <v>0</v>
      </c>
      <c r="AW49" s="211">
        <f t="shared" si="212"/>
        <v>0</v>
      </c>
      <c r="AX49" s="211">
        <f t="shared" si="212"/>
        <v>0</v>
      </c>
      <c r="AY49" s="211">
        <f t="shared" si="212"/>
        <v>0</v>
      </c>
      <c r="AZ49" s="211">
        <f t="shared" si="212"/>
        <v>0</v>
      </c>
      <c r="BA49" s="211">
        <f t="shared" si="212"/>
        <v>0</v>
      </c>
      <c r="BB49" s="211">
        <f t="shared" si="212"/>
        <v>0</v>
      </c>
      <c r="BC49" s="211">
        <f t="shared" si="212"/>
        <v>0</v>
      </c>
      <c r="BD49" s="211">
        <f t="shared" si="212"/>
        <v>0</v>
      </c>
      <c r="BE49" s="211">
        <f t="shared" si="212"/>
        <v>0</v>
      </c>
      <c r="BF49" s="211">
        <f t="shared" si="212"/>
        <v>0</v>
      </c>
      <c r="BG49" s="211">
        <f t="shared" si="212"/>
        <v>0</v>
      </c>
      <c r="BH49" s="211">
        <f t="shared" si="212"/>
        <v>0</v>
      </c>
      <c r="BI49" s="211">
        <f t="shared" si="212"/>
        <v>0</v>
      </c>
      <c r="BJ49" s="211">
        <f t="shared" si="212"/>
        <v>0</v>
      </c>
      <c r="BK49" s="211">
        <f t="shared" si="212"/>
        <v>0</v>
      </c>
      <c r="BL49" s="211">
        <f t="shared" si="212"/>
        <v>0</v>
      </c>
      <c r="BM49" s="211">
        <f t="shared" si="212"/>
        <v>0</v>
      </c>
      <c r="BN49" s="211">
        <f t="shared" si="212"/>
        <v>0</v>
      </c>
      <c r="BO49" s="211">
        <f t="shared" si="212"/>
        <v>0</v>
      </c>
      <c r="BP49" s="211">
        <f t="shared" ref="BP49:EA49" si="213">SUM(BP42:BP48)</f>
        <v>0</v>
      </c>
      <c r="BQ49" s="211">
        <f t="shared" si="213"/>
        <v>0</v>
      </c>
      <c r="BR49" s="211">
        <f t="shared" si="213"/>
        <v>0</v>
      </c>
      <c r="BS49" s="211">
        <f t="shared" si="213"/>
        <v>0</v>
      </c>
      <c r="BT49" s="211">
        <f t="shared" si="213"/>
        <v>0</v>
      </c>
      <c r="BU49" s="211">
        <f t="shared" si="213"/>
        <v>0</v>
      </c>
      <c r="BV49" s="211">
        <f t="shared" si="213"/>
        <v>0</v>
      </c>
      <c r="BW49" s="211">
        <f t="shared" si="213"/>
        <v>0</v>
      </c>
      <c r="BX49" s="211">
        <f t="shared" si="213"/>
        <v>0</v>
      </c>
      <c r="BY49" s="211">
        <f t="shared" si="213"/>
        <v>0</v>
      </c>
      <c r="BZ49" s="211">
        <f t="shared" si="213"/>
        <v>0</v>
      </c>
      <c r="CA49" s="211">
        <f t="shared" si="213"/>
        <v>0</v>
      </c>
      <c r="CB49" s="211">
        <f t="shared" si="213"/>
        <v>0</v>
      </c>
      <c r="CC49" s="211">
        <f t="shared" si="213"/>
        <v>0</v>
      </c>
      <c r="CD49" s="211">
        <f t="shared" si="213"/>
        <v>0</v>
      </c>
      <c r="CE49" s="211">
        <f t="shared" si="213"/>
        <v>0</v>
      </c>
      <c r="CF49" s="211">
        <f t="shared" si="213"/>
        <v>0</v>
      </c>
      <c r="CG49" s="211">
        <f t="shared" si="213"/>
        <v>0</v>
      </c>
      <c r="CH49" s="211">
        <f t="shared" si="213"/>
        <v>0</v>
      </c>
      <c r="CI49" s="211">
        <f t="shared" si="213"/>
        <v>0</v>
      </c>
      <c r="CJ49" s="211">
        <f t="shared" si="213"/>
        <v>0</v>
      </c>
      <c r="CK49" s="211">
        <f t="shared" si="213"/>
        <v>0</v>
      </c>
      <c r="CL49" s="211">
        <f t="shared" si="213"/>
        <v>0</v>
      </c>
      <c r="CM49" s="211">
        <f t="shared" si="213"/>
        <v>0</v>
      </c>
      <c r="CN49" s="211">
        <f t="shared" si="213"/>
        <v>0</v>
      </c>
      <c r="CO49" s="211">
        <f t="shared" si="213"/>
        <v>0</v>
      </c>
      <c r="CP49" s="211">
        <f t="shared" si="213"/>
        <v>0</v>
      </c>
      <c r="CQ49" s="211">
        <f t="shared" si="213"/>
        <v>0</v>
      </c>
      <c r="CR49" s="211">
        <f t="shared" si="213"/>
        <v>0</v>
      </c>
      <c r="CS49" s="211">
        <f t="shared" si="213"/>
        <v>0</v>
      </c>
      <c r="CT49" s="211">
        <f t="shared" si="213"/>
        <v>0</v>
      </c>
      <c r="CU49" s="211">
        <f t="shared" si="213"/>
        <v>0</v>
      </c>
      <c r="CV49" s="211">
        <f t="shared" si="213"/>
        <v>0</v>
      </c>
      <c r="CW49" s="211">
        <f t="shared" si="213"/>
        <v>0</v>
      </c>
      <c r="CX49" s="211">
        <f t="shared" si="213"/>
        <v>0</v>
      </c>
      <c r="CY49" s="211">
        <f t="shared" si="213"/>
        <v>0</v>
      </c>
      <c r="CZ49" s="211">
        <f t="shared" si="213"/>
        <v>0</v>
      </c>
      <c r="DA49" s="211">
        <f t="shared" si="213"/>
        <v>0</v>
      </c>
      <c r="DB49" s="211">
        <f t="shared" si="213"/>
        <v>0</v>
      </c>
      <c r="DC49" s="211">
        <f t="shared" si="213"/>
        <v>0</v>
      </c>
      <c r="DD49" s="211">
        <f t="shared" si="213"/>
        <v>0</v>
      </c>
      <c r="DE49" s="211">
        <f t="shared" si="213"/>
        <v>0</v>
      </c>
      <c r="DF49" s="211">
        <f t="shared" si="213"/>
        <v>0</v>
      </c>
      <c r="DG49" s="211">
        <f t="shared" si="213"/>
        <v>0</v>
      </c>
      <c r="DH49" s="211">
        <f t="shared" si="213"/>
        <v>0</v>
      </c>
      <c r="DI49" s="211">
        <f t="shared" si="213"/>
        <v>0</v>
      </c>
      <c r="DJ49" s="211">
        <f t="shared" si="213"/>
        <v>0</v>
      </c>
      <c r="DK49" s="211">
        <f t="shared" si="213"/>
        <v>0</v>
      </c>
      <c r="DL49" s="211">
        <f t="shared" si="213"/>
        <v>0</v>
      </c>
      <c r="DM49" s="211">
        <f t="shared" si="213"/>
        <v>0</v>
      </c>
      <c r="DN49" s="211">
        <f t="shared" si="213"/>
        <v>0</v>
      </c>
      <c r="DO49" s="211">
        <f t="shared" si="213"/>
        <v>0</v>
      </c>
      <c r="DP49" s="211">
        <f t="shared" si="213"/>
        <v>0</v>
      </c>
      <c r="DQ49" s="211">
        <f t="shared" si="213"/>
        <v>0</v>
      </c>
      <c r="DR49" s="211">
        <f t="shared" si="213"/>
        <v>0</v>
      </c>
      <c r="DS49" s="211">
        <f t="shared" si="213"/>
        <v>0</v>
      </c>
      <c r="DT49" s="211">
        <f t="shared" si="213"/>
        <v>0</v>
      </c>
      <c r="DU49" s="211">
        <f t="shared" si="213"/>
        <v>0</v>
      </c>
      <c r="DV49" s="211">
        <f t="shared" si="213"/>
        <v>0</v>
      </c>
      <c r="DW49" s="211">
        <f t="shared" si="213"/>
        <v>0</v>
      </c>
      <c r="DX49" s="211">
        <f t="shared" si="213"/>
        <v>0</v>
      </c>
      <c r="DY49" s="211">
        <f t="shared" si="213"/>
        <v>0</v>
      </c>
      <c r="DZ49" s="211">
        <f t="shared" si="213"/>
        <v>0</v>
      </c>
      <c r="EA49" s="211">
        <f t="shared" si="213"/>
        <v>0</v>
      </c>
      <c r="EB49" s="211">
        <f t="shared" ref="EB49:GM49" si="214">SUM(EB42:EB48)</f>
        <v>0</v>
      </c>
      <c r="EC49" s="211">
        <f t="shared" si="214"/>
        <v>0</v>
      </c>
      <c r="ED49" s="211">
        <f t="shared" si="214"/>
        <v>0</v>
      </c>
      <c r="EE49" s="211">
        <f t="shared" si="214"/>
        <v>0</v>
      </c>
      <c r="EF49" s="211">
        <f t="shared" si="214"/>
        <v>0</v>
      </c>
      <c r="EG49" s="211">
        <f t="shared" si="214"/>
        <v>0</v>
      </c>
      <c r="EH49" s="211">
        <f t="shared" si="214"/>
        <v>0</v>
      </c>
      <c r="EI49" s="211">
        <f t="shared" si="214"/>
        <v>0</v>
      </c>
      <c r="EJ49" s="211">
        <f t="shared" si="214"/>
        <v>0</v>
      </c>
      <c r="EK49" s="211">
        <f t="shared" si="214"/>
        <v>0</v>
      </c>
      <c r="EL49" s="211">
        <f t="shared" si="214"/>
        <v>0</v>
      </c>
      <c r="EM49" s="211">
        <f t="shared" si="214"/>
        <v>0</v>
      </c>
      <c r="EN49" s="211">
        <f t="shared" si="214"/>
        <v>0</v>
      </c>
      <c r="EO49" s="211">
        <f t="shared" si="214"/>
        <v>0</v>
      </c>
      <c r="EP49" s="211">
        <f t="shared" si="214"/>
        <v>0</v>
      </c>
      <c r="EQ49" s="211">
        <f t="shared" si="214"/>
        <v>0</v>
      </c>
      <c r="ER49" s="211">
        <f t="shared" si="214"/>
        <v>0</v>
      </c>
      <c r="ES49" s="211">
        <f t="shared" si="214"/>
        <v>0</v>
      </c>
      <c r="ET49" s="211">
        <f t="shared" si="214"/>
        <v>0</v>
      </c>
      <c r="EU49" s="211">
        <f t="shared" si="214"/>
        <v>0</v>
      </c>
      <c r="EV49" s="211">
        <f t="shared" si="214"/>
        <v>0</v>
      </c>
      <c r="EW49" s="211">
        <f t="shared" si="214"/>
        <v>0</v>
      </c>
      <c r="EX49" s="211">
        <f t="shared" si="214"/>
        <v>0</v>
      </c>
      <c r="EY49" s="211">
        <f t="shared" si="214"/>
        <v>0</v>
      </c>
      <c r="EZ49" s="211">
        <f t="shared" si="214"/>
        <v>0</v>
      </c>
      <c r="FA49" s="211">
        <f t="shared" si="214"/>
        <v>0</v>
      </c>
      <c r="FB49" s="211">
        <f t="shared" si="214"/>
        <v>0</v>
      </c>
      <c r="FC49" s="211">
        <f t="shared" si="214"/>
        <v>0</v>
      </c>
      <c r="FD49" s="211">
        <f t="shared" si="214"/>
        <v>0</v>
      </c>
      <c r="FE49" s="211">
        <f t="shared" si="214"/>
        <v>0</v>
      </c>
      <c r="FF49" s="211">
        <f t="shared" si="214"/>
        <v>0</v>
      </c>
      <c r="FG49" s="211">
        <f t="shared" si="214"/>
        <v>0</v>
      </c>
      <c r="FH49" s="211">
        <f t="shared" si="214"/>
        <v>0</v>
      </c>
      <c r="FI49" s="211">
        <f t="shared" si="214"/>
        <v>0</v>
      </c>
      <c r="FJ49" s="211">
        <f t="shared" si="214"/>
        <v>0</v>
      </c>
      <c r="FK49" s="211">
        <f t="shared" si="214"/>
        <v>0</v>
      </c>
      <c r="FL49" s="211">
        <f t="shared" si="214"/>
        <v>0</v>
      </c>
      <c r="FM49" s="211">
        <f t="shared" si="214"/>
        <v>0</v>
      </c>
      <c r="FN49" s="211">
        <f t="shared" si="214"/>
        <v>0</v>
      </c>
      <c r="FO49" s="211">
        <f t="shared" si="214"/>
        <v>0</v>
      </c>
      <c r="FP49" s="211">
        <f t="shared" si="214"/>
        <v>0</v>
      </c>
      <c r="FQ49" s="211">
        <f t="shared" si="214"/>
        <v>0</v>
      </c>
      <c r="FR49" s="211">
        <f t="shared" si="214"/>
        <v>0</v>
      </c>
      <c r="FS49" s="211">
        <f t="shared" si="214"/>
        <v>0</v>
      </c>
      <c r="FT49" s="211">
        <f t="shared" si="214"/>
        <v>0</v>
      </c>
      <c r="FU49" s="211">
        <f t="shared" si="214"/>
        <v>0</v>
      </c>
      <c r="FV49" s="211">
        <f t="shared" si="214"/>
        <v>0</v>
      </c>
      <c r="FW49" s="211">
        <f t="shared" si="214"/>
        <v>0</v>
      </c>
      <c r="FX49" s="211">
        <f t="shared" si="214"/>
        <v>0</v>
      </c>
      <c r="FY49" s="211">
        <f t="shared" si="214"/>
        <v>0</v>
      </c>
      <c r="FZ49" s="211">
        <f t="shared" si="214"/>
        <v>0</v>
      </c>
      <c r="GA49" s="211">
        <f t="shared" si="214"/>
        <v>0</v>
      </c>
      <c r="GB49" s="211">
        <f t="shared" si="214"/>
        <v>0</v>
      </c>
      <c r="GC49" s="211">
        <f t="shared" si="214"/>
        <v>0</v>
      </c>
      <c r="GD49" s="211">
        <f t="shared" si="214"/>
        <v>0</v>
      </c>
      <c r="GE49" s="211">
        <f t="shared" si="214"/>
        <v>0</v>
      </c>
      <c r="GF49" s="211">
        <f t="shared" si="214"/>
        <v>0</v>
      </c>
      <c r="GG49" s="211">
        <f t="shared" si="214"/>
        <v>0</v>
      </c>
      <c r="GH49" s="211">
        <f t="shared" si="214"/>
        <v>0</v>
      </c>
      <c r="GI49" s="211">
        <f t="shared" si="214"/>
        <v>0</v>
      </c>
      <c r="GJ49" s="211">
        <f t="shared" si="214"/>
        <v>0</v>
      </c>
      <c r="GK49" s="211">
        <f t="shared" si="214"/>
        <v>0</v>
      </c>
      <c r="GL49" s="211">
        <f t="shared" si="214"/>
        <v>0</v>
      </c>
      <c r="GM49" s="211">
        <f t="shared" si="214"/>
        <v>0</v>
      </c>
      <c r="GN49" s="211">
        <f t="shared" ref="GN49:IY49" si="215">SUM(GN42:GN48)</f>
        <v>0</v>
      </c>
      <c r="GO49" s="211">
        <f t="shared" si="215"/>
        <v>0</v>
      </c>
      <c r="GP49" s="211">
        <f t="shared" si="215"/>
        <v>0</v>
      </c>
      <c r="GQ49" s="211">
        <f t="shared" si="215"/>
        <v>0</v>
      </c>
      <c r="GR49" s="211">
        <f t="shared" si="215"/>
        <v>0</v>
      </c>
      <c r="GS49" s="211">
        <f t="shared" si="215"/>
        <v>0</v>
      </c>
      <c r="GT49" s="211">
        <f t="shared" si="215"/>
        <v>0</v>
      </c>
      <c r="GU49" s="211">
        <f t="shared" si="215"/>
        <v>0</v>
      </c>
      <c r="GV49" s="211">
        <f t="shared" si="215"/>
        <v>0</v>
      </c>
      <c r="GW49" s="211">
        <f t="shared" si="215"/>
        <v>0</v>
      </c>
      <c r="GX49" s="211">
        <f t="shared" si="215"/>
        <v>0</v>
      </c>
      <c r="GY49" s="211">
        <f t="shared" si="215"/>
        <v>0</v>
      </c>
      <c r="GZ49" s="211">
        <f t="shared" si="215"/>
        <v>0</v>
      </c>
      <c r="HA49" s="211">
        <f t="shared" si="215"/>
        <v>0</v>
      </c>
      <c r="HB49" s="211">
        <f t="shared" si="215"/>
        <v>0</v>
      </c>
      <c r="HC49" s="211">
        <f t="shared" si="215"/>
        <v>0</v>
      </c>
      <c r="HD49" s="211">
        <f t="shared" si="215"/>
        <v>0</v>
      </c>
      <c r="HE49" s="211">
        <f t="shared" si="215"/>
        <v>0</v>
      </c>
      <c r="HF49" s="211">
        <f t="shared" si="215"/>
        <v>0</v>
      </c>
      <c r="HG49" s="211">
        <f t="shared" si="215"/>
        <v>0</v>
      </c>
      <c r="HH49" s="211">
        <f t="shared" si="215"/>
        <v>0</v>
      </c>
      <c r="HI49" s="211">
        <f t="shared" si="215"/>
        <v>0</v>
      </c>
      <c r="HJ49" s="211">
        <f t="shared" si="215"/>
        <v>0</v>
      </c>
      <c r="HK49" s="211">
        <f t="shared" si="215"/>
        <v>0</v>
      </c>
      <c r="HL49" s="211">
        <f t="shared" si="215"/>
        <v>0</v>
      </c>
      <c r="HM49" s="211">
        <f t="shared" si="215"/>
        <v>0</v>
      </c>
      <c r="HN49" s="211">
        <f t="shared" si="215"/>
        <v>0</v>
      </c>
      <c r="HO49" s="211">
        <f t="shared" si="215"/>
        <v>0</v>
      </c>
      <c r="HP49" s="211">
        <f t="shared" si="215"/>
        <v>0</v>
      </c>
      <c r="HQ49" s="211">
        <f t="shared" si="215"/>
        <v>0</v>
      </c>
      <c r="HR49" s="211">
        <f t="shared" si="215"/>
        <v>0</v>
      </c>
      <c r="HS49" s="211">
        <f t="shared" si="215"/>
        <v>0</v>
      </c>
      <c r="HT49" s="211">
        <f t="shared" si="215"/>
        <v>0</v>
      </c>
      <c r="HU49" s="211">
        <f t="shared" si="215"/>
        <v>0</v>
      </c>
      <c r="HV49" s="211">
        <f t="shared" si="215"/>
        <v>0</v>
      </c>
      <c r="HW49" s="211">
        <f t="shared" si="215"/>
        <v>0</v>
      </c>
      <c r="HX49" s="211">
        <f t="shared" si="215"/>
        <v>0</v>
      </c>
      <c r="HY49" s="211">
        <f t="shared" si="215"/>
        <v>0</v>
      </c>
      <c r="HZ49" s="211">
        <f t="shared" si="215"/>
        <v>0</v>
      </c>
      <c r="IA49" s="211">
        <f t="shared" si="215"/>
        <v>0</v>
      </c>
      <c r="IB49" s="211">
        <f t="shared" si="215"/>
        <v>0</v>
      </c>
      <c r="IC49" s="211">
        <f t="shared" si="215"/>
        <v>0</v>
      </c>
      <c r="ID49" s="211">
        <f t="shared" si="215"/>
        <v>0</v>
      </c>
      <c r="IE49" s="211">
        <f t="shared" si="215"/>
        <v>0</v>
      </c>
      <c r="IF49" s="211">
        <f t="shared" si="215"/>
        <v>0</v>
      </c>
      <c r="IG49" s="211">
        <f t="shared" si="215"/>
        <v>0</v>
      </c>
      <c r="IH49" s="211">
        <f t="shared" si="215"/>
        <v>0</v>
      </c>
      <c r="II49" s="211">
        <f t="shared" si="215"/>
        <v>0</v>
      </c>
      <c r="IJ49" s="211">
        <f t="shared" si="215"/>
        <v>0</v>
      </c>
      <c r="IK49" s="211">
        <f t="shared" si="215"/>
        <v>0</v>
      </c>
      <c r="IL49" s="211">
        <f t="shared" si="215"/>
        <v>0</v>
      </c>
      <c r="IM49" s="211">
        <f t="shared" si="215"/>
        <v>0</v>
      </c>
      <c r="IN49" s="211">
        <f t="shared" si="215"/>
        <v>0</v>
      </c>
      <c r="IO49" s="211">
        <f t="shared" si="215"/>
        <v>0</v>
      </c>
      <c r="IP49" s="211">
        <f t="shared" si="215"/>
        <v>0</v>
      </c>
      <c r="IQ49" s="211">
        <f t="shared" si="215"/>
        <v>0</v>
      </c>
      <c r="IR49" s="211">
        <f t="shared" si="215"/>
        <v>0</v>
      </c>
      <c r="IS49" s="211">
        <f t="shared" si="215"/>
        <v>0</v>
      </c>
      <c r="IT49" s="211">
        <f t="shared" si="215"/>
        <v>0</v>
      </c>
      <c r="IU49" s="211">
        <f t="shared" si="215"/>
        <v>0</v>
      </c>
      <c r="IV49" s="211">
        <f t="shared" si="215"/>
        <v>0</v>
      </c>
      <c r="IW49" s="211">
        <f t="shared" si="215"/>
        <v>0</v>
      </c>
      <c r="IX49" s="211">
        <f t="shared" si="215"/>
        <v>0</v>
      </c>
      <c r="IY49" s="211">
        <f t="shared" si="215"/>
        <v>0</v>
      </c>
      <c r="IZ49" s="211">
        <f t="shared" ref="IZ49:LE49" si="216">SUM(IZ42:IZ48)</f>
        <v>0</v>
      </c>
      <c r="JA49" s="211">
        <f t="shared" si="216"/>
        <v>0</v>
      </c>
      <c r="JB49" s="211">
        <f t="shared" si="216"/>
        <v>0</v>
      </c>
      <c r="JC49" s="211">
        <f t="shared" si="216"/>
        <v>0</v>
      </c>
      <c r="JD49" s="211">
        <f t="shared" si="216"/>
        <v>0</v>
      </c>
      <c r="JE49" s="211">
        <f t="shared" si="216"/>
        <v>0</v>
      </c>
      <c r="JF49" s="211">
        <f t="shared" si="216"/>
        <v>0</v>
      </c>
      <c r="JG49" s="211">
        <f t="shared" si="216"/>
        <v>0</v>
      </c>
      <c r="JH49" s="211">
        <f t="shared" si="216"/>
        <v>0</v>
      </c>
      <c r="JI49" s="211">
        <f t="shared" si="216"/>
        <v>0</v>
      </c>
      <c r="JJ49" s="211">
        <f t="shared" si="216"/>
        <v>0</v>
      </c>
      <c r="JK49" s="211">
        <f t="shared" si="216"/>
        <v>0</v>
      </c>
      <c r="JL49" s="211">
        <f t="shared" si="216"/>
        <v>0</v>
      </c>
      <c r="JM49" s="211">
        <f t="shared" si="216"/>
        <v>0</v>
      </c>
      <c r="JN49" s="211">
        <f t="shared" si="216"/>
        <v>0</v>
      </c>
      <c r="JO49" s="211">
        <f t="shared" si="216"/>
        <v>0</v>
      </c>
      <c r="JP49" s="211">
        <f t="shared" si="216"/>
        <v>0</v>
      </c>
      <c r="JQ49" s="211">
        <f t="shared" si="216"/>
        <v>0</v>
      </c>
      <c r="JR49" s="211">
        <f t="shared" si="216"/>
        <v>0</v>
      </c>
      <c r="JS49" s="211">
        <f t="shared" si="216"/>
        <v>0</v>
      </c>
      <c r="JT49" s="211">
        <f t="shared" si="216"/>
        <v>0</v>
      </c>
      <c r="JU49" s="211">
        <f t="shared" si="216"/>
        <v>0</v>
      </c>
      <c r="JV49" s="211">
        <f t="shared" si="216"/>
        <v>0</v>
      </c>
      <c r="JW49" s="211">
        <f t="shared" si="216"/>
        <v>0</v>
      </c>
      <c r="JX49" s="211">
        <f t="shared" si="216"/>
        <v>0</v>
      </c>
      <c r="JY49" s="211">
        <f t="shared" si="216"/>
        <v>0</v>
      </c>
      <c r="JZ49" s="211">
        <f t="shared" si="216"/>
        <v>0</v>
      </c>
      <c r="KA49" s="211">
        <f t="shared" si="216"/>
        <v>0</v>
      </c>
      <c r="KB49" s="211">
        <f t="shared" si="216"/>
        <v>0</v>
      </c>
      <c r="KC49" s="211">
        <f t="shared" si="216"/>
        <v>0</v>
      </c>
      <c r="KD49" s="211">
        <f t="shared" si="216"/>
        <v>0</v>
      </c>
      <c r="KE49" s="211">
        <f t="shared" si="216"/>
        <v>0</v>
      </c>
      <c r="KF49" s="211">
        <f t="shared" si="216"/>
        <v>0</v>
      </c>
      <c r="KG49" s="211">
        <f t="shared" si="216"/>
        <v>0</v>
      </c>
      <c r="KH49" s="211">
        <f t="shared" si="216"/>
        <v>0</v>
      </c>
      <c r="KI49" s="211">
        <f t="shared" si="216"/>
        <v>0</v>
      </c>
      <c r="KJ49" s="211">
        <f t="shared" si="216"/>
        <v>0</v>
      </c>
      <c r="KK49" s="211">
        <f t="shared" si="216"/>
        <v>0</v>
      </c>
      <c r="KL49" s="211">
        <f t="shared" si="216"/>
        <v>0</v>
      </c>
      <c r="KM49" s="211">
        <f t="shared" si="216"/>
        <v>0</v>
      </c>
      <c r="KN49" s="211">
        <f t="shared" si="216"/>
        <v>0</v>
      </c>
      <c r="KO49" s="211">
        <f t="shared" si="216"/>
        <v>0</v>
      </c>
      <c r="KP49" s="211">
        <f t="shared" si="216"/>
        <v>0</v>
      </c>
      <c r="KQ49" s="211">
        <f t="shared" si="216"/>
        <v>0</v>
      </c>
      <c r="KR49" s="211">
        <f t="shared" si="216"/>
        <v>0</v>
      </c>
      <c r="KS49" s="211">
        <f t="shared" si="216"/>
        <v>0</v>
      </c>
      <c r="KT49" s="211">
        <f t="shared" si="216"/>
        <v>0</v>
      </c>
      <c r="KU49" s="211">
        <f t="shared" si="216"/>
        <v>0</v>
      </c>
      <c r="KV49" s="211">
        <f t="shared" si="216"/>
        <v>0</v>
      </c>
      <c r="KW49" s="211">
        <f t="shared" si="216"/>
        <v>0</v>
      </c>
      <c r="KX49" s="211">
        <f t="shared" si="216"/>
        <v>0</v>
      </c>
      <c r="KY49" s="211">
        <f t="shared" si="216"/>
        <v>0</v>
      </c>
      <c r="KZ49" s="211">
        <f t="shared" si="216"/>
        <v>0</v>
      </c>
      <c r="LA49" s="211">
        <f t="shared" si="216"/>
        <v>0</v>
      </c>
      <c r="LB49" s="211">
        <f t="shared" si="216"/>
        <v>0</v>
      </c>
      <c r="LC49" s="211">
        <f t="shared" si="216"/>
        <v>0</v>
      </c>
      <c r="LD49" s="211">
        <f t="shared" si="216"/>
        <v>0</v>
      </c>
      <c r="LE49" s="211">
        <f t="shared" si="216"/>
        <v>0</v>
      </c>
    </row>
    <row r="50" spans="1:317" ht="15" customHeight="1">
      <c r="A50" s="226"/>
      <c r="B50" s="8" t="s">
        <v>3340</v>
      </c>
      <c r="C50" s="202"/>
      <c r="D50" s="202"/>
      <c r="E50" s="210"/>
      <c r="F50" s="202"/>
      <c r="G50" s="210"/>
      <c r="H50" s="202"/>
      <c r="I50" s="202"/>
      <c r="J50" s="210"/>
      <c r="K50" s="202"/>
      <c r="L50" s="210"/>
      <c r="M50" s="202"/>
      <c r="N50" s="202"/>
      <c r="O50" s="210"/>
      <c r="P50" s="202"/>
      <c r="Q50" s="210"/>
      <c r="R50" s="202"/>
      <c r="S50" s="202"/>
      <c r="T50" s="210"/>
      <c r="U50" s="202"/>
      <c r="V50" s="210"/>
      <c r="W50" s="202"/>
      <c r="X50" s="202"/>
      <c r="Y50" s="210"/>
      <c r="Z50" s="202"/>
      <c r="AA50" s="210"/>
      <c r="AB50" s="202"/>
      <c r="AC50" s="202"/>
      <c r="AD50" s="210"/>
      <c r="AE50" s="202"/>
      <c r="AF50" s="210"/>
      <c r="AG50" s="202"/>
      <c r="AH50" s="202"/>
      <c r="AI50" s="210"/>
      <c r="AJ50" s="202"/>
      <c r="AK50" s="210"/>
      <c r="AL50" s="202"/>
      <c r="AM50" s="202"/>
      <c r="AN50" s="210"/>
      <c r="AO50" s="202"/>
      <c r="AP50" s="210"/>
      <c r="AQ50" s="202"/>
      <c r="AR50" s="202"/>
      <c r="AS50" s="210"/>
      <c r="AT50" s="202"/>
      <c r="AU50" s="210"/>
      <c r="AV50" s="202"/>
      <c r="AW50" s="202"/>
      <c r="AX50" s="210"/>
      <c r="AY50" s="202"/>
      <c r="AZ50" s="210"/>
      <c r="BA50" s="202"/>
      <c r="BB50" s="202"/>
      <c r="BC50" s="210"/>
      <c r="BD50" s="202"/>
      <c r="BE50" s="210"/>
      <c r="BF50" s="202"/>
      <c r="BG50" s="202"/>
      <c r="BH50" s="210"/>
      <c r="BI50" s="202"/>
      <c r="BJ50" s="210"/>
      <c r="BK50" s="202"/>
      <c r="BL50" s="202"/>
      <c r="BM50" s="210"/>
      <c r="BN50" s="202"/>
      <c r="BO50" s="210"/>
      <c r="BP50" s="202"/>
      <c r="BQ50" s="202"/>
      <c r="BR50" s="210"/>
      <c r="BS50" s="202"/>
      <c r="BT50" s="210"/>
      <c r="BU50" s="202"/>
      <c r="BV50" s="202"/>
      <c r="BW50" s="210"/>
      <c r="BX50" s="202"/>
      <c r="BY50" s="210"/>
      <c r="BZ50" s="202"/>
      <c r="CA50" s="202"/>
      <c r="CB50" s="210"/>
      <c r="CC50" s="202"/>
      <c r="CD50" s="210"/>
      <c r="CE50" s="202"/>
      <c r="CF50" s="202"/>
      <c r="CG50" s="210"/>
      <c r="CH50" s="202"/>
      <c r="CI50" s="210"/>
      <c r="CJ50" s="202"/>
      <c r="CK50" s="202"/>
      <c r="CL50" s="210"/>
      <c r="CM50" s="202"/>
      <c r="CN50" s="210"/>
      <c r="CO50" s="202"/>
      <c r="CP50" s="202"/>
      <c r="CQ50" s="210"/>
      <c r="CR50" s="202"/>
      <c r="CS50" s="210"/>
      <c r="CT50" s="202"/>
      <c r="CU50" s="202"/>
      <c r="CV50" s="210"/>
      <c r="CW50" s="202"/>
      <c r="CX50" s="210"/>
      <c r="CY50" s="202"/>
      <c r="CZ50" s="202"/>
      <c r="DA50" s="210"/>
      <c r="DB50" s="202"/>
      <c r="DC50" s="210"/>
      <c r="DD50" s="202"/>
      <c r="DE50" s="202"/>
      <c r="DF50" s="210"/>
      <c r="DG50" s="202"/>
      <c r="DH50" s="210"/>
      <c r="DI50" s="202"/>
      <c r="DJ50" s="202"/>
      <c r="DK50" s="210"/>
      <c r="DL50" s="202"/>
      <c r="DM50" s="210"/>
      <c r="DN50" s="202"/>
      <c r="DO50" s="202"/>
      <c r="DP50" s="210"/>
      <c r="DQ50" s="202"/>
      <c r="DR50" s="210"/>
      <c r="DS50" s="202"/>
      <c r="DT50" s="202"/>
      <c r="DU50" s="210"/>
      <c r="DV50" s="202"/>
      <c r="DW50" s="210"/>
      <c r="DX50" s="202"/>
      <c r="DY50" s="202"/>
      <c r="DZ50" s="210"/>
      <c r="EA50" s="202"/>
      <c r="EB50" s="210"/>
      <c r="EC50" s="202"/>
      <c r="ED50" s="202"/>
      <c r="EE50" s="210"/>
      <c r="EF50" s="202"/>
      <c r="EG50" s="210"/>
      <c r="EH50" s="202"/>
      <c r="EI50" s="202"/>
      <c r="EJ50" s="210"/>
      <c r="EK50" s="202"/>
      <c r="EL50" s="210"/>
      <c r="EM50" s="202"/>
      <c r="EN50" s="202"/>
      <c r="EO50" s="210"/>
      <c r="EP50" s="202"/>
      <c r="EQ50" s="210"/>
      <c r="ER50" s="202"/>
      <c r="ES50" s="202"/>
      <c r="ET50" s="210"/>
      <c r="EU50" s="202"/>
      <c r="EV50" s="210"/>
      <c r="EW50" s="202"/>
      <c r="EX50" s="202"/>
      <c r="EY50" s="210"/>
      <c r="EZ50" s="202"/>
      <c r="FA50" s="210"/>
      <c r="FB50" s="202"/>
      <c r="FC50" s="202"/>
      <c r="FD50" s="210"/>
      <c r="FE50" s="202"/>
      <c r="FF50" s="210"/>
      <c r="FG50" s="202"/>
      <c r="FH50" s="202"/>
      <c r="FI50" s="210"/>
      <c r="FJ50" s="202"/>
      <c r="FK50" s="210"/>
      <c r="FL50" s="202"/>
      <c r="FM50" s="202"/>
      <c r="FN50" s="210"/>
      <c r="FO50" s="202"/>
      <c r="FP50" s="210"/>
      <c r="FQ50" s="202"/>
      <c r="FR50" s="202"/>
      <c r="FS50" s="210"/>
      <c r="FT50" s="202"/>
      <c r="FU50" s="210"/>
      <c r="FV50" s="202"/>
      <c r="FW50" s="202"/>
      <c r="FX50" s="210"/>
      <c r="FY50" s="202"/>
      <c r="FZ50" s="210"/>
      <c r="GA50" s="202"/>
      <c r="GB50" s="202"/>
      <c r="GC50" s="210"/>
      <c r="GD50" s="202"/>
      <c r="GE50" s="210"/>
      <c r="GF50" s="202"/>
      <c r="GG50" s="202"/>
      <c r="GH50" s="210"/>
      <c r="GI50" s="202"/>
      <c r="GJ50" s="210"/>
      <c r="GK50" s="202"/>
      <c r="GL50" s="202"/>
      <c r="GM50" s="210"/>
      <c r="GN50" s="202"/>
      <c r="GO50" s="210"/>
      <c r="GP50" s="202"/>
      <c r="GQ50" s="202"/>
      <c r="GR50" s="210"/>
      <c r="GS50" s="202"/>
      <c r="GT50" s="210"/>
      <c r="GU50" s="202"/>
      <c r="GV50" s="202"/>
      <c r="GW50" s="210"/>
      <c r="GX50" s="202"/>
      <c r="GY50" s="210"/>
      <c r="GZ50" s="202"/>
      <c r="HA50" s="202"/>
      <c r="HB50" s="210"/>
      <c r="HC50" s="202"/>
      <c r="HD50" s="210"/>
      <c r="HE50" s="202"/>
      <c r="HF50" s="202"/>
      <c r="HG50" s="210"/>
      <c r="HH50" s="202"/>
      <c r="HI50" s="210"/>
      <c r="HJ50" s="202"/>
      <c r="HK50" s="202"/>
      <c r="HL50" s="210"/>
      <c r="HM50" s="202"/>
      <c r="HN50" s="210"/>
      <c r="HO50" s="202"/>
      <c r="HP50" s="202"/>
      <c r="HQ50" s="210"/>
      <c r="HR50" s="202"/>
      <c r="HS50" s="210"/>
      <c r="HT50" s="202"/>
      <c r="HU50" s="202"/>
      <c r="HV50" s="210"/>
      <c r="HW50" s="202"/>
      <c r="HX50" s="210"/>
      <c r="HY50" s="202"/>
      <c r="HZ50" s="202"/>
      <c r="IA50" s="210"/>
      <c r="IB50" s="202"/>
      <c r="IC50" s="210"/>
      <c r="ID50" s="202"/>
      <c r="IE50" s="202"/>
      <c r="IF50" s="210"/>
      <c r="IG50" s="202"/>
      <c r="IH50" s="210"/>
      <c r="II50" s="202"/>
      <c r="IJ50" s="202"/>
      <c r="IK50" s="210"/>
      <c r="IL50" s="202"/>
      <c r="IM50" s="210"/>
      <c r="IN50" s="202"/>
      <c r="IO50" s="202"/>
      <c r="IP50" s="210"/>
      <c r="IQ50" s="202"/>
      <c r="IR50" s="210"/>
      <c r="IS50" s="202"/>
      <c r="IT50" s="202"/>
      <c r="IU50" s="210"/>
      <c r="IV50" s="202"/>
      <c r="IW50" s="210"/>
      <c r="IX50" s="202"/>
      <c r="IY50" s="202"/>
      <c r="IZ50" s="210"/>
      <c r="JA50" s="202"/>
      <c r="JB50" s="210"/>
      <c r="JC50" s="202"/>
      <c r="JD50" s="202"/>
      <c r="JE50" s="210"/>
      <c r="JF50" s="202"/>
      <c r="JG50" s="210"/>
      <c r="JH50" s="202"/>
      <c r="JI50" s="202"/>
      <c r="JJ50" s="210"/>
      <c r="JK50" s="202"/>
      <c r="JL50" s="210"/>
      <c r="JM50" s="202"/>
      <c r="JN50" s="202"/>
      <c r="JO50" s="210"/>
      <c r="JP50" s="202"/>
      <c r="JQ50" s="210"/>
      <c r="JR50" s="202"/>
      <c r="JS50" s="202"/>
      <c r="JT50" s="210"/>
      <c r="JU50" s="202"/>
      <c r="JV50" s="210"/>
      <c r="JW50" s="202"/>
      <c r="JX50" s="202"/>
      <c r="JY50" s="210"/>
      <c r="JZ50" s="202"/>
      <c r="KA50" s="210"/>
      <c r="KB50" s="202"/>
      <c r="KC50" s="202"/>
      <c r="KD50" s="210"/>
      <c r="KE50" s="202"/>
      <c r="KF50" s="210"/>
      <c r="KG50" s="202"/>
      <c r="KH50" s="202"/>
      <c r="KI50" s="210"/>
      <c r="KJ50" s="202"/>
      <c r="KK50" s="210"/>
      <c r="KL50" s="202"/>
      <c r="KM50" s="202"/>
      <c r="KN50" s="210"/>
      <c r="KO50" s="202"/>
      <c r="KP50" s="210"/>
      <c r="KQ50" s="202"/>
      <c r="KR50" s="202"/>
      <c r="KS50" s="210"/>
      <c r="KT50" s="202"/>
      <c r="KU50" s="210"/>
      <c r="KV50" s="202"/>
      <c r="KW50" s="202"/>
      <c r="KX50" s="210"/>
      <c r="KY50" s="202"/>
      <c r="KZ50" s="210"/>
      <c r="LA50" s="210"/>
      <c r="LB50" s="210"/>
      <c r="LC50" s="210"/>
      <c r="LD50" s="210"/>
      <c r="LE50" s="210"/>
    </row>
    <row r="51" spans="1:317" ht="15" customHeight="1">
      <c r="A51" s="226">
        <v>384000</v>
      </c>
      <c r="B51" s="1201" t="s">
        <v>3193</v>
      </c>
      <c r="C51" s="202"/>
      <c r="D51" s="202"/>
      <c r="E51" s="210">
        <f t="shared" si="83"/>
        <v>0</v>
      </c>
      <c r="F51" s="202"/>
      <c r="G51" s="210">
        <f t="shared" si="84"/>
        <v>0</v>
      </c>
      <c r="H51" s="202"/>
      <c r="I51" s="202"/>
      <c r="J51" s="210">
        <f t="shared" si="85"/>
        <v>0</v>
      </c>
      <c r="K51" s="202"/>
      <c r="L51" s="210">
        <f t="shared" si="86"/>
        <v>0</v>
      </c>
      <c r="M51" s="202"/>
      <c r="N51" s="202"/>
      <c r="O51" s="210">
        <f t="shared" si="87"/>
        <v>0</v>
      </c>
      <c r="P51" s="202"/>
      <c r="Q51" s="210">
        <f t="shared" si="88"/>
        <v>0</v>
      </c>
      <c r="R51" s="202"/>
      <c r="S51" s="202"/>
      <c r="T51" s="210">
        <f t="shared" si="89"/>
        <v>0</v>
      </c>
      <c r="U51" s="202"/>
      <c r="V51" s="210">
        <f t="shared" si="90"/>
        <v>0</v>
      </c>
      <c r="W51" s="202"/>
      <c r="X51" s="202"/>
      <c r="Y51" s="210">
        <f t="shared" si="91"/>
        <v>0</v>
      </c>
      <c r="Z51" s="202"/>
      <c r="AA51" s="210">
        <f t="shared" si="92"/>
        <v>0</v>
      </c>
      <c r="AB51" s="202"/>
      <c r="AC51" s="202"/>
      <c r="AD51" s="210">
        <f t="shared" si="93"/>
        <v>0</v>
      </c>
      <c r="AE51" s="202"/>
      <c r="AF51" s="210">
        <f t="shared" si="94"/>
        <v>0</v>
      </c>
      <c r="AG51" s="202"/>
      <c r="AH51" s="202"/>
      <c r="AI51" s="210">
        <f t="shared" si="95"/>
        <v>0</v>
      </c>
      <c r="AJ51" s="202"/>
      <c r="AK51" s="210">
        <f t="shared" si="96"/>
        <v>0</v>
      </c>
      <c r="AL51" s="202"/>
      <c r="AM51" s="202"/>
      <c r="AN51" s="210">
        <f t="shared" si="97"/>
        <v>0</v>
      </c>
      <c r="AO51" s="202"/>
      <c r="AP51" s="210">
        <f t="shared" si="98"/>
        <v>0</v>
      </c>
      <c r="AQ51" s="202"/>
      <c r="AR51" s="202"/>
      <c r="AS51" s="210">
        <f t="shared" si="99"/>
        <v>0</v>
      </c>
      <c r="AT51" s="202"/>
      <c r="AU51" s="210">
        <f t="shared" si="100"/>
        <v>0</v>
      </c>
      <c r="AV51" s="202"/>
      <c r="AW51" s="202"/>
      <c r="AX51" s="210">
        <f t="shared" si="101"/>
        <v>0</v>
      </c>
      <c r="AY51" s="202"/>
      <c r="AZ51" s="210">
        <f t="shared" si="102"/>
        <v>0</v>
      </c>
      <c r="BA51" s="202"/>
      <c r="BB51" s="202"/>
      <c r="BC51" s="210">
        <f t="shared" si="103"/>
        <v>0</v>
      </c>
      <c r="BD51" s="202"/>
      <c r="BE51" s="210">
        <f t="shared" si="104"/>
        <v>0</v>
      </c>
      <c r="BF51" s="202"/>
      <c r="BG51" s="202"/>
      <c r="BH51" s="210">
        <f t="shared" si="105"/>
        <v>0</v>
      </c>
      <c r="BI51" s="202"/>
      <c r="BJ51" s="210">
        <f t="shared" si="106"/>
        <v>0</v>
      </c>
      <c r="BK51" s="202"/>
      <c r="BL51" s="202"/>
      <c r="BM51" s="210">
        <f t="shared" si="107"/>
        <v>0</v>
      </c>
      <c r="BN51" s="202"/>
      <c r="BO51" s="210">
        <f t="shared" si="108"/>
        <v>0</v>
      </c>
      <c r="BP51" s="202"/>
      <c r="BQ51" s="202"/>
      <c r="BR51" s="210">
        <f t="shared" si="109"/>
        <v>0</v>
      </c>
      <c r="BS51" s="202"/>
      <c r="BT51" s="210">
        <f t="shared" si="110"/>
        <v>0</v>
      </c>
      <c r="BU51" s="202"/>
      <c r="BV51" s="202"/>
      <c r="BW51" s="210">
        <f t="shared" si="111"/>
        <v>0</v>
      </c>
      <c r="BX51" s="202"/>
      <c r="BY51" s="210">
        <f t="shared" si="112"/>
        <v>0</v>
      </c>
      <c r="BZ51" s="202"/>
      <c r="CA51" s="202"/>
      <c r="CB51" s="210">
        <f t="shared" si="113"/>
        <v>0</v>
      </c>
      <c r="CC51" s="202"/>
      <c r="CD51" s="210">
        <f t="shared" si="114"/>
        <v>0</v>
      </c>
      <c r="CE51" s="202"/>
      <c r="CF51" s="202"/>
      <c r="CG51" s="210">
        <f t="shared" si="115"/>
        <v>0</v>
      </c>
      <c r="CH51" s="202"/>
      <c r="CI51" s="210">
        <f t="shared" si="116"/>
        <v>0</v>
      </c>
      <c r="CJ51" s="202"/>
      <c r="CK51" s="202"/>
      <c r="CL51" s="210">
        <f t="shared" si="117"/>
        <v>0</v>
      </c>
      <c r="CM51" s="202"/>
      <c r="CN51" s="210">
        <f t="shared" si="118"/>
        <v>0</v>
      </c>
      <c r="CO51" s="202"/>
      <c r="CP51" s="202"/>
      <c r="CQ51" s="210">
        <f t="shared" si="119"/>
        <v>0</v>
      </c>
      <c r="CR51" s="202"/>
      <c r="CS51" s="210">
        <f t="shared" si="120"/>
        <v>0</v>
      </c>
      <c r="CT51" s="202"/>
      <c r="CU51" s="202"/>
      <c r="CV51" s="210">
        <f t="shared" si="121"/>
        <v>0</v>
      </c>
      <c r="CW51" s="202"/>
      <c r="CX51" s="210">
        <f t="shared" si="122"/>
        <v>0</v>
      </c>
      <c r="CY51" s="202"/>
      <c r="CZ51" s="202"/>
      <c r="DA51" s="210">
        <f t="shared" si="123"/>
        <v>0</v>
      </c>
      <c r="DB51" s="202"/>
      <c r="DC51" s="210">
        <f t="shared" si="124"/>
        <v>0</v>
      </c>
      <c r="DD51" s="202"/>
      <c r="DE51" s="202"/>
      <c r="DF51" s="210">
        <f t="shared" si="125"/>
        <v>0</v>
      </c>
      <c r="DG51" s="202"/>
      <c r="DH51" s="210">
        <f t="shared" si="126"/>
        <v>0</v>
      </c>
      <c r="DI51" s="202"/>
      <c r="DJ51" s="202"/>
      <c r="DK51" s="210">
        <f t="shared" si="127"/>
        <v>0</v>
      </c>
      <c r="DL51" s="202"/>
      <c r="DM51" s="210">
        <f t="shared" si="128"/>
        <v>0</v>
      </c>
      <c r="DN51" s="202"/>
      <c r="DO51" s="202"/>
      <c r="DP51" s="210">
        <f t="shared" si="129"/>
        <v>0</v>
      </c>
      <c r="DQ51" s="202"/>
      <c r="DR51" s="210">
        <f t="shared" si="130"/>
        <v>0</v>
      </c>
      <c r="DS51" s="202"/>
      <c r="DT51" s="202"/>
      <c r="DU51" s="210">
        <f t="shared" si="131"/>
        <v>0</v>
      </c>
      <c r="DV51" s="202"/>
      <c r="DW51" s="210">
        <f t="shared" si="132"/>
        <v>0</v>
      </c>
      <c r="DX51" s="202"/>
      <c r="DY51" s="202"/>
      <c r="DZ51" s="210">
        <f t="shared" si="133"/>
        <v>0</v>
      </c>
      <c r="EA51" s="202"/>
      <c r="EB51" s="210">
        <f t="shared" si="134"/>
        <v>0</v>
      </c>
      <c r="EC51" s="202"/>
      <c r="ED51" s="202"/>
      <c r="EE51" s="210">
        <f t="shared" si="135"/>
        <v>0</v>
      </c>
      <c r="EF51" s="202"/>
      <c r="EG51" s="210">
        <f t="shared" si="136"/>
        <v>0</v>
      </c>
      <c r="EH51" s="202"/>
      <c r="EI51" s="202"/>
      <c r="EJ51" s="210">
        <f t="shared" si="137"/>
        <v>0</v>
      </c>
      <c r="EK51" s="202"/>
      <c r="EL51" s="210">
        <f t="shared" si="138"/>
        <v>0</v>
      </c>
      <c r="EM51" s="202"/>
      <c r="EN51" s="202"/>
      <c r="EO51" s="210">
        <f t="shared" si="139"/>
        <v>0</v>
      </c>
      <c r="EP51" s="202"/>
      <c r="EQ51" s="210">
        <f t="shared" si="140"/>
        <v>0</v>
      </c>
      <c r="ER51" s="202"/>
      <c r="ES51" s="202"/>
      <c r="ET51" s="210">
        <f t="shared" si="141"/>
        <v>0</v>
      </c>
      <c r="EU51" s="202"/>
      <c r="EV51" s="210">
        <f t="shared" si="142"/>
        <v>0</v>
      </c>
      <c r="EW51" s="202"/>
      <c r="EX51" s="202"/>
      <c r="EY51" s="210">
        <f t="shared" si="143"/>
        <v>0</v>
      </c>
      <c r="EZ51" s="202"/>
      <c r="FA51" s="210">
        <f t="shared" si="144"/>
        <v>0</v>
      </c>
      <c r="FB51" s="202"/>
      <c r="FC51" s="202"/>
      <c r="FD51" s="210">
        <f t="shared" si="145"/>
        <v>0</v>
      </c>
      <c r="FE51" s="202"/>
      <c r="FF51" s="210"/>
      <c r="FG51" s="202"/>
      <c r="FH51" s="202"/>
      <c r="FI51" s="210">
        <f t="shared" si="147"/>
        <v>0</v>
      </c>
      <c r="FJ51" s="202"/>
      <c r="FK51" s="210">
        <f t="shared" si="148"/>
        <v>0</v>
      </c>
      <c r="FL51" s="202"/>
      <c r="FM51" s="202"/>
      <c r="FN51" s="210">
        <f t="shared" si="149"/>
        <v>0</v>
      </c>
      <c r="FO51" s="202"/>
      <c r="FP51" s="210">
        <f t="shared" si="150"/>
        <v>0</v>
      </c>
      <c r="FQ51" s="202"/>
      <c r="FR51" s="202"/>
      <c r="FS51" s="210">
        <f t="shared" si="151"/>
        <v>0</v>
      </c>
      <c r="FT51" s="202"/>
      <c r="FU51" s="210">
        <f t="shared" si="152"/>
        <v>0</v>
      </c>
      <c r="FV51" s="202"/>
      <c r="FW51" s="202"/>
      <c r="FX51" s="210">
        <f t="shared" si="153"/>
        <v>0</v>
      </c>
      <c r="FY51" s="202"/>
      <c r="FZ51" s="210">
        <f t="shared" si="154"/>
        <v>0</v>
      </c>
      <c r="GA51" s="202"/>
      <c r="GB51" s="202"/>
      <c r="GC51" s="210">
        <f t="shared" si="155"/>
        <v>0</v>
      </c>
      <c r="GD51" s="202"/>
      <c r="GE51" s="210">
        <f t="shared" si="156"/>
        <v>0</v>
      </c>
      <c r="GF51" s="202"/>
      <c r="GG51" s="202"/>
      <c r="GH51" s="210">
        <f t="shared" si="157"/>
        <v>0</v>
      </c>
      <c r="GI51" s="202"/>
      <c r="GJ51" s="210">
        <f t="shared" si="158"/>
        <v>0</v>
      </c>
      <c r="GK51" s="202"/>
      <c r="GL51" s="202"/>
      <c r="GM51" s="210">
        <f t="shared" si="159"/>
        <v>0</v>
      </c>
      <c r="GN51" s="202"/>
      <c r="GO51" s="210">
        <f t="shared" si="160"/>
        <v>0</v>
      </c>
      <c r="GP51" s="202"/>
      <c r="GQ51" s="202"/>
      <c r="GR51" s="210">
        <f t="shared" si="161"/>
        <v>0</v>
      </c>
      <c r="GS51" s="202"/>
      <c r="GT51" s="210">
        <f t="shared" si="162"/>
        <v>0</v>
      </c>
      <c r="GU51" s="202"/>
      <c r="GV51" s="202"/>
      <c r="GW51" s="210">
        <f t="shared" si="163"/>
        <v>0</v>
      </c>
      <c r="GX51" s="202"/>
      <c r="GY51" s="210">
        <f t="shared" si="164"/>
        <v>0</v>
      </c>
      <c r="GZ51" s="202"/>
      <c r="HA51" s="202"/>
      <c r="HB51" s="210">
        <f t="shared" si="165"/>
        <v>0</v>
      </c>
      <c r="HC51" s="202"/>
      <c r="HD51" s="210">
        <f t="shared" si="166"/>
        <v>0</v>
      </c>
      <c r="HE51" s="202"/>
      <c r="HF51" s="202"/>
      <c r="HG51" s="210">
        <f t="shared" si="167"/>
        <v>0</v>
      </c>
      <c r="HH51" s="202"/>
      <c r="HI51" s="210">
        <f t="shared" si="168"/>
        <v>0</v>
      </c>
      <c r="HJ51" s="202"/>
      <c r="HK51" s="202"/>
      <c r="HL51" s="210">
        <f t="shared" si="169"/>
        <v>0</v>
      </c>
      <c r="HM51" s="202"/>
      <c r="HN51" s="210">
        <f t="shared" si="170"/>
        <v>0</v>
      </c>
      <c r="HO51" s="202"/>
      <c r="HP51" s="202"/>
      <c r="HQ51" s="210">
        <f t="shared" si="171"/>
        <v>0</v>
      </c>
      <c r="HR51" s="202"/>
      <c r="HS51" s="210">
        <f t="shared" si="172"/>
        <v>0</v>
      </c>
      <c r="HT51" s="202"/>
      <c r="HU51" s="202"/>
      <c r="HV51" s="210">
        <f t="shared" si="173"/>
        <v>0</v>
      </c>
      <c r="HW51" s="202"/>
      <c r="HX51" s="210">
        <f t="shared" si="174"/>
        <v>0</v>
      </c>
      <c r="HY51" s="202"/>
      <c r="HZ51" s="202"/>
      <c r="IA51" s="210">
        <f t="shared" si="175"/>
        <v>0</v>
      </c>
      <c r="IB51" s="202"/>
      <c r="IC51" s="210">
        <f t="shared" si="176"/>
        <v>0</v>
      </c>
      <c r="ID51" s="202"/>
      <c r="IE51" s="202"/>
      <c r="IF51" s="210">
        <f t="shared" si="177"/>
        <v>0</v>
      </c>
      <c r="IG51" s="202"/>
      <c r="IH51" s="210">
        <f t="shared" si="178"/>
        <v>0</v>
      </c>
      <c r="II51" s="202"/>
      <c r="IJ51" s="202"/>
      <c r="IK51" s="210">
        <f t="shared" si="179"/>
        <v>0</v>
      </c>
      <c r="IL51" s="202"/>
      <c r="IM51" s="210">
        <f t="shared" si="180"/>
        <v>0</v>
      </c>
      <c r="IN51" s="202"/>
      <c r="IO51" s="202"/>
      <c r="IP51" s="210">
        <f t="shared" si="181"/>
        <v>0</v>
      </c>
      <c r="IQ51" s="202"/>
      <c r="IR51" s="210">
        <f t="shared" si="182"/>
        <v>0</v>
      </c>
      <c r="IS51" s="202"/>
      <c r="IT51" s="202"/>
      <c r="IU51" s="210">
        <f t="shared" si="183"/>
        <v>0</v>
      </c>
      <c r="IV51" s="202"/>
      <c r="IW51" s="210">
        <f t="shared" si="184"/>
        <v>0</v>
      </c>
      <c r="IX51" s="202"/>
      <c r="IY51" s="202"/>
      <c r="IZ51" s="210">
        <f t="shared" si="185"/>
        <v>0</v>
      </c>
      <c r="JA51" s="202"/>
      <c r="JB51" s="210">
        <f t="shared" si="186"/>
        <v>0</v>
      </c>
      <c r="JC51" s="202"/>
      <c r="JD51" s="202"/>
      <c r="JE51" s="210">
        <f t="shared" si="187"/>
        <v>0</v>
      </c>
      <c r="JF51" s="202"/>
      <c r="JG51" s="210">
        <f t="shared" si="188"/>
        <v>0</v>
      </c>
      <c r="JH51" s="202"/>
      <c r="JI51" s="202"/>
      <c r="JJ51" s="210">
        <f t="shared" si="189"/>
        <v>0</v>
      </c>
      <c r="JK51" s="202"/>
      <c r="JL51" s="210">
        <f t="shared" si="190"/>
        <v>0</v>
      </c>
      <c r="JM51" s="202"/>
      <c r="JN51" s="202"/>
      <c r="JO51" s="210">
        <f t="shared" si="191"/>
        <v>0</v>
      </c>
      <c r="JP51" s="202"/>
      <c r="JQ51" s="210">
        <f t="shared" si="192"/>
        <v>0</v>
      </c>
      <c r="JR51" s="202"/>
      <c r="JS51" s="202"/>
      <c r="JT51" s="210">
        <f t="shared" si="193"/>
        <v>0</v>
      </c>
      <c r="JU51" s="202"/>
      <c r="JV51" s="210">
        <f t="shared" si="194"/>
        <v>0</v>
      </c>
      <c r="JW51" s="202"/>
      <c r="JX51" s="202"/>
      <c r="JY51" s="210">
        <f t="shared" si="195"/>
        <v>0</v>
      </c>
      <c r="JZ51" s="202"/>
      <c r="KA51" s="210">
        <f t="shared" si="196"/>
        <v>0</v>
      </c>
      <c r="KB51" s="202"/>
      <c r="KC51" s="202"/>
      <c r="KD51" s="210">
        <f t="shared" si="197"/>
        <v>0</v>
      </c>
      <c r="KE51" s="202"/>
      <c r="KF51" s="210">
        <f t="shared" si="198"/>
        <v>0</v>
      </c>
      <c r="KG51" s="202"/>
      <c r="KH51" s="202"/>
      <c r="KI51" s="210">
        <f t="shared" si="199"/>
        <v>0</v>
      </c>
      <c r="KJ51" s="202"/>
      <c r="KK51" s="210">
        <f t="shared" si="200"/>
        <v>0</v>
      </c>
      <c r="KL51" s="202"/>
      <c r="KM51" s="202"/>
      <c r="KN51" s="210">
        <f t="shared" si="201"/>
        <v>0</v>
      </c>
      <c r="KO51" s="202"/>
      <c r="KP51" s="210">
        <f t="shared" si="202"/>
        <v>0</v>
      </c>
      <c r="KQ51" s="202"/>
      <c r="KR51" s="202"/>
      <c r="KS51" s="210">
        <f t="shared" si="203"/>
        <v>0</v>
      </c>
      <c r="KT51" s="202"/>
      <c r="KU51" s="210">
        <f t="shared" si="204"/>
        <v>0</v>
      </c>
      <c r="KV51" s="202"/>
      <c r="KW51" s="202"/>
      <c r="KX51" s="210">
        <f t="shared" si="205"/>
        <v>0</v>
      </c>
      <c r="KY51" s="202"/>
      <c r="KZ51" s="210">
        <f t="shared" si="206"/>
        <v>0</v>
      </c>
      <c r="LA51" s="210">
        <f t="shared" si="207"/>
        <v>0</v>
      </c>
      <c r="LB51" s="210">
        <f t="shared" si="208"/>
        <v>0</v>
      </c>
      <c r="LC51" s="210">
        <f t="shared" si="209"/>
        <v>0</v>
      </c>
      <c r="LD51" s="210">
        <f t="shared" si="210"/>
        <v>0</v>
      </c>
      <c r="LE51" s="210">
        <f t="shared" si="211"/>
        <v>0</v>
      </c>
    </row>
    <row r="52" spans="1:317" ht="15" customHeight="1">
      <c r="A52" s="226">
        <v>385000</v>
      </c>
      <c r="B52" s="1201" t="s">
        <v>3193</v>
      </c>
      <c r="C52" s="202"/>
      <c r="D52" s="202"/>
      <c r="E52" s="210">
        <f t="shared" si="83"/>
        <v>0</v>
      </c>
      <c r="F52" s="202"/>
      <c r="G52" s="210">
        <f t="shared" si="84"/>
        <v>0</v>
      </c>
      <c r="H52" s="202"/>
      <c r="I52" s="202"/>
      <c r="J52" s="210">
        <f t="shared" si="85"/>
        <v>0</v>
      </c>
      <c r="K52" s="202"/>
      <c r="L52" s="210">
        <f t="shared" si="86"/>
        <v>0</v>
      </c>
      <c r="M52" s="202"/>
      <c r="N52" s="202"/>
      <c r="O52" s="210">
        <f t="shared" si="87"/>
        <v>0</v>
      </c>
      <c r="P52" s="202"/>
      <c r="Q52" s="210">
        <f t="shared" si="88"/>
        <v>0</v>
      </c>
      <c r="R52" s="202"/>
      <c r="S52" s="202"/>
      <c r="T52" s="210">
        <f t="shared" si="89"/>
        <v>0</v>
      </c>
      <c r="U52" s="202"/>
      <c r="V52" s="210">
        <f t="shared" si="90"/>
        <v>0</v>
      </c>
      <c r="W52" s="202"/>
      <c r="X52" s="202"/>
      <c r="Y52" s="210">
        <f t="shared" si="91"/>
        <v>0</v>
      </c>
      <c r="Z52" s="202"/>
      <c r="AA52" s="210">
        <f t="shared" si="92"/>
        <v>0</v>
      </c>
      <c r="AB52" s="202"/>
      <c r="AC52" s="202"/>
      <c r="AD52" s="210">
        <f t="shared" si="93"/>
        <v>0</v>
      </c>
      <c r="AE52" s="202"/>
      <c r="AF52" s="210">
        <f t="shared" si="94"/>
        <v>0</v>
      </c>
      <c r="AG52" s="202"/>
      <c r="AH52" s="202"/>
      <c r="AI52" s="210">
        <f t="shared" si="95"/>
        <v>0</v>
      </c>
      <c r="AJ52" s="202"/>
      <c r="AK52" s="210">
        <f t="shared" si="96"/>
        <v>0</v>
      </c>
      <c r="AL52" s="202"/>
      <c r="AM52" s="202"/>
      <c r="AN52" s="210">
        <f t="shared" si="97"/>
        <v>0</v>
      </c>
      <c r="AO52" s="202"/>
      <c r="AP52" s="210">
        <f t="shared" si="98"/>
        <v>0</v>
      </c>
      <c r="AQ52" s="202"/>
      <c r="AR52" s="202"/>
      <c r="AS52" s="210">
        <f t="shared" si="99"/>
        <v>0</v>
      </c>
      <c r="AT52" s="202"/>
      <c r="AU52" s="210">
        <f t="shared" si="100"/>
        <v>0</v>
      </c>
      <c r="AV52" s="202"/>
      <c r="AW52" s="202"/>
      <c r="AX52" s="210">
        <f t="shared" si="101"/>
        <v>0</v>
      </c>
      <c r="AY52" s="202"/>
      <c r="AZ52" s="210">
        <f t="shared" si="102"/>
        <v>0</v>
      </c>
      <c r="BA52" s="202"/>
      <c r="BB52" s="202"/>
      <c r="BC52" s="210">
        <f t="shared" si="103"/>
        <v>0</v>
      </c>
      <c r="BD52" s="202"/>
      <c r="BE52" s="210">
        <f t="shared" si="104"/>
        <v>0</v>
      </c>
      <c r="BF52" s="202"/>
      <c r="BG52" s="202"/>
      <c r="BH52" s="210">
        <f t="shared" si="105"/>
        <v>0</v>
      </c>
      <c r="BI52" s="202"/>
      <c r="BJ52" s="210">
        <f t="shared" si="106"/>
        <v>0</v>
      </c>
      <c r="BK52" s="202"/>
      <c r="BL52" s="202"/>
      <c r="BM52" s="210">
        <f t="shared" si="107"/>
        <v>0</v>
      </c>
      <c r="BN52" s="202"/>
      <c r="BO52" s="210">
        <f t="shared" si="108"/>
        <v>0</v>
      </c>
      <c r="BP52" s="202"/>
      <c r="BQ52" s="202"/>
      <c r="BR52" s="210">
        <f t="shared" si="109"/>
        <v>0</v>
      </c>
      <c r="BS52" s="202"/>
      <c r="BT52" s="210">
        <f t="shared" si="110"/>
        <v>0</v>
      </c>
      <c r="BU52" s="202"/>
      <c r="BV52" s="202"/>
      <c r="BW52" s="210">
        <f t="shared" si="111"/>
        <v>0</v>
      </c>
      <c r="BX52" s="202"/>
      <c r="BY52" s="210">
        <f t="shared" si="112"/>
        <v>0</v>
      </c>
      <c r="BZ52" s="202"/>
      <c r="CA52" s="202"/>
      <c r="CB52" s="210">
        <f t="shared" si="113"/>
        <v>0</v>
      </c>
      <c r="CC52" s="202"/>
      <c r="CD52" s="210">
        <f t="shared" si="114"/>
        <v>0</v>
      </c>
      <c r="CE52" s="202"/>
      <c r="CF52" s="202"/>
      <c r="CG52" s="210">
        <f t="shared" si="115"/>
        <v>0</v>
      </c>
      <c r="CH52" s="202"/>
      <c r="CI52" s="210">
        <f t="shared" si="116"/>
        <v>0</v>
      </c>
      <c r="CJ52" s="202"/>
      <c r="CK52" s="202"/>
      <c r="CL52" s="210">
        <f t="shared" si="117"/>
        <v>0</v>
      </c>
      <c r="CM52" s="202"/>
      <c r="CN52" s="210">
        <f t="shared" si="118"/>
        <v>0</v>
      </c>
      <c r="CO52" s="202"/>
      <c r="CP52" s="202"/>
      <c r="CQ52" s="210">
        <f t="shared" si="119"/>
        <v>0</v>
      </c>
      <c r="CR52" s="202"/>
      <c r="CS52" s="210">
        <f t="shared" si="120"/>
        <v>0</v>
      </c>
      <c r="CT52" s="202"/>
      <c r="CU52" s="202"/>
      <c r="CV52" s="210">
        <f t="shared" si="121"/>
        <v>0</v>
      </c>
      <c r="CW52" s="202"/>
      <c r="CX52" s="210">
        <f t="shared" si="122"/>
        <v>0</v>
      </c>
      <c r="CY52" s="202"/>
      <c r="CZ52" s="202"/>
      <c r="DA52" s="210">
        <f t="shared" si="123"/>
        <v>0</v>
      </c>
      <c r="DB52" s="202"/>
      <c r="DC52" s="210">
        <f t="shared" si="124"/>
        <v>0</v>
      </c>
      <c r="DD52" s="202"/>
      <c r="DE52" s="202"/>
      <c r="DF52" s="210">
        <f t="shared" si="125"/>
        <v>0</v>
      </c>
      <c r="DG52" s="202"/>
      <c r="DH52" s="210">
        <f t="shared" si="126"/>
        <v>0</v>
      </c>
      <c r="DI52" s="202"/>
      <c r="DJ52" s="202"/>
      <c r="DK52" s="210">
        <f t="shared" si="127"/>
        <v>0</v>
      </c>
      <c r="DL52" s="202"/>
      <c r="DM52" s="210">
        <f t="shared" si="128"/>
        <v>0</v>
      </c>
      <c r="DN52" s="202"/>
      <c r="DO52" s="202"/>
      <c r="DP52" s="210">
        <f t="shared" si="129"/>
        <v>0</v>
      </c>
      <c r="DQ52" s="202"/>
      <c r="DR52" s="210">
        <f t="shared" si="130"/>
        <v>0</v>
      </c>
      <c r="DS52" s="202"/>
      <c r="DT52" s="202"/>
      <c r="DU52" s="210">
        <f t="shared" si="131"/>
        <v>0</v>
      </c>
      <c r="DV52" s="202"/>
      <c r="DW52" s="210">
        <f t="shared" si="132"/>
        <v>0</v>
      </c>
      <c r="DX52" s="202"/>
      <c r="DY52" s="202"/>
      <c r="DZ52" s="210">
        <f t="shared" si="133"/>
        <v>0</v>
      </c>
      <c r="EA52" s="202"/>
      <c r="EB52" s="210">
        <f t="shared" si="134"/>
        <v>0</v>
      </c>
      <c r="EC52" s="202"/>
      <c r="ED52" s="202"/>
      <c r="EE52" s="210">
        <f t="shared" si="135"/>
        <v>0</v>
      </c>
      <c r="EF52" s="202"/>
      <c r="EG52" s="210">
        <f t="shared" si="136"/>
        <v>0</v>
      </c>
      <c r="EH52" s="202"/>
      <c r="EI52" s="202"/>
      <c r="EJ52" s="210">
        <f t="shared" si="137"/>
        <v>0</v>
      </c>
      <c r="EK52" s="202"/>
      <c r="EL52" s="210">
        <f t="shared" si="138"/>
        <v>0</v>
      </c>
      <c r="EM52" s="202"/>
      <c r="EN52" s="202"/>
      <c r="EO52" s="210">
        <f t="shared" si="139"/>
        <v>0</v>
      </c>
      <c r="EP52" s="202"/>
      <c r="EQ52" s="210">
        <f t="shared" si="140"/>
        <v>0</v>
      </c>
      <c r="ER52" s="202"/>
      <c r="ES52" s="202"/>
      <c r="ET52" s="210">
        <f t="shared" si="141"/>
        <v>0</v>
      </c>
      <c r="EU52" s="202"/>
      <c r="EV52" s="210">
        <f t="shared" si="142"/>
        <v>0</v>
      </c>
      <c r="EW52" s="202"/>
      <c r="EX52" s="202"/>
      <c r="EY52" s="210">
        <f t="shared" si="143"/>
        <v>0</v>
      </c>
      <c r="EZ52" s="202"/>
      <c r="FA52" s="210">
        <f t="shared" si="144"/>
        <v>0</v>
      </c>
      <c r="FB52" s="202"/>
      <c r="FC52" s="202"/>
      <c r="FD52" s="210">
        <f t="shared" si="145"/>
        <v>0</v>
      </c>
      <c r="FE52" s="202"/>
      <c r="FF52" s="210"/>
      <c r="FG52" s="202"/>
      <c r="FH52" s="202"/>
      <c r="FI52" s="210">
        <f t="shared" si="147"/>
        <v>0</v>
      </c>
      <c r="FJ52" s="202"/>
      <c r="FK52" s="210">
        <f t="shared" si="148"/>
        <v>0</v>
      </c>
      <c r="FL52" s="202"/>
      <c r="FM52" s="202"/>
      <c r="FN52" s="210">
        <f t="shared" si="149"/>
        <v>0</v>
      </c>
      <c r="FO52" s="202"/>
      <c r="FP52" s="210">
        <f t="shared" si="150"/>
        <v>0</v>
      </c>
      <c r="FQ52" s="202"/>
      <c r="FR52" s="202"/>
      <c r="FS52" s="210">
        <f t="shared" si="151"/>
        <v>0</v>
      </c>
      <c r="FT52" s="202"/>
      <c r="FU52" s="210">
        <f t="shared" si="152"/>
        <v>0</v>
      </c>
      <c r="FV52" s="202"/>
      <c r="FW52" s="202"/>
      <c r="FX52" s="210">
        <f t="shared" si="153"/>
        <v>0</v>
      </c>
      <c r="FY52" s="202"/>
      <c r="FZ52" s="210">
        <f t="shared" si="154"/>
        <v>0</v>
      </c>
      <c r="GA52" s="202"/>
      <c r="GB52" s="202"/>
      <c r="GC52" s="210">
        <f t="shared" si="155"/>
        <v>0</v>
      </c>
      <c r="GD52" s="202"/>
      <c r="GE52" s="210">
        <f t="shared" si="156"/>
        <v>0</v>
      </c>
      <c r="GF52" s="202"/>
      <c r="GG52" s="202"/>
      <c r="GH52" s="210">
        <f t="shared" si="157"/>
        <v>0</v>
      </c>
      <c r="GI52" s="202"/>
      <c r="GJ52" s="210">
        <f t="shared" si="158"/>
        <v>0</v>
      </c>
      <c r="GK52" s="202"/>
      <c r="GL52" s="202"/>
      <c r="GM52" s="210">
        <f t="shared" si="159"/>
        <v>0</v>
      </c>
      <c r="GN52" s="202"/>
      <c r="GO52" s="210">
        <f t="shared" si="160"/>
        <v>0</v>
      </c>
      <c r="GP52" s="202"/>
      <c r="GQ52" s="202"/>
      <c r="GR52" s="210">
        <f t="shared" si="161"/>
        <v>0</v>
      </c>
      <c r="GS52" s="202"/>
      <c r="GT52" s="210">
        <f t="shared" si="162"/>
        <v>0</v>
      </c>
      <c r="GU52" s="202"/>
      <c r="GV52" s="202"/>
      <c r="GW52" s="210">
        <f t="shared" si="163"/>
        <v>0</v>
      </c>
      <c r="GX52" s="202"/>
      <c r="GY52" s="210">
        <f t="shared" si="164"/>
        <v>0</v>
      </c>
      <c r="GZ52" s="202"/>
      <c r="HA52" s="202"/>
      <c r="HB52" s="210">
        <f t="shared" si="165"/>
        <v>0</v>
      </c>
      <c r="HC52" s="202"/>
      <c r="HD52" s="210">
        <f t="shared" si="166"/>
        <v>0</v>
      </c>
      <c r="HE52" s="202"/>
      <c r="HF52" s="202"/>
      <c r="HG52" s="210">
        <f t="shared" si="167"/>
        <v>0</v>
      </c>
      <c r="HH52" s="202"/>
      <c r="HI52" s="210">
        <f t="shared" si="168"/>
        <v>0</v>
      </c>
      <c r="HJ52" s="202"/>
      <c r="HK52" s="202"/>
      <c r="HL52" s="210">
        <f t="shared" si="169"/>
        <v>0</v>
      </c>
      <c r="HM52" s="202"/>
      <c r="HN52" s="210">
        <f t="shared" si="170"/>
        <v>0</v>
      </c>
      <c r="HO52" s="202"/>
      <c r="HP52" s="202"/>
      <c r="HQ52" s="210">
        <f t="shared" si="171"/>
        <v>0</v>
      </c>
      <c r="HR52" s="202"/>
      <c r="HS52" s="210">
        <f t="shared" si="172"/>
        <v>0</v>
      </c>
      <c r="HT52" s="202"/>
      <c r="HU52" s="202"/>
      <c r="HV52" s="210">
        <f t="shared" si="173"/>
        <v>0</v>
      </c>
      <c r="HW52" s="202"/>
      <c r="HX52" s="210">
        <f t="shared" si="174"/>
        <v>0</v>
      </c>
      <c r="HY52" s="202"/>
      <c r="HZ52" s="202"/>
      <c r="IA52" s="210">
        <f t="shared" si="175"/>
        <v>0</v>
      </c>
      <c r="IB52" s="202"/>
      <c r="IC52" s="210">
        <f t="shared" si="176"/>
        <v>0</v>
      </c>
      <c r="ID52" s="202"/>
      <c r="IE52" s="202"/>
      <c r="IF52" s="210">
        <f t="shared" si="177"/>
        <v>0</v>
      </c>
      <c r="IG52" s="202"/>
      <c r="IH52" s="210">
        <f t="shared" si="178"/>
        <v>0</v>
      </c>
      <c r="II52" s="202"/>
      <c r="IJ52" s="202"/>
      <c r="IK52" s="210">
        <f t="shared" si="179"/>
        <v>0</v>
      </c>
      <c r="IL52" s="202"/>
      <c r="IM52" s="210">
        <f t="shared" si="180"/>
        <v>0</v>
      </c>
      <c r="IN52" s="202"/>
      <c r="IO52" s="202"/>
      <c r="IP52" s="210">
        <f t="shared" si="181"/>
        <v>0</v>
      </c>
      <c r="IQ52" s="202"/>
      <c r="IR52" s="210">
        <f t="shared" si="182"/>
        <v>0</v>
      </c>
      <c r="IS52" s="202"/>
      <c r="IT52" s="202"/>
      <c r="IU52" s="210">
        <f t="shared" si="183"/>
        <v>0</v>
      </c>
      <c r="IV52" s="202"/>
      <c r="IW52" s="210">
        <f t="shared" si="184"/>
        <v>0</v>
      </c>
      <c r="IX52" s="202"/>
      <c r="IY52" s="202"/>
      <c r="IZ52" s="210">
        <f t="shared" si="185"/>
        <v>0</v>
      </c>
      <c r="JA52" s="202"/>
      <c r="JB52" s="210">
        <f t="shared" si="186"/>
        <v>0</v>
      </c>
      <c r="JC52" s="202"/>
      <c r="JD52" s="202"/>
      <c r="JE52" s="210">
        <f t="shared" si="187"/>
        <v>0</v>
      </c>
      <c r="JF52" s="202"/>
      <c r="JG52" s="210">
        <f t="shared" si="188"/>
        <v>0</v>
      </c>
      <c r="JH52" s="202"/>
      <c r="JI52" s="202"/>
      <c r="JJ52" s="210">
        <f t="shared" si="189"/>
        <v>0</v>
      </c>
      <c r="JK52" s="202"/>
      <c r="JL52" s="210">
        <f t="shared" si="190"/>
        <v>0</v>
      </c>
      <c r="JM52" s="202"/>
      <c r="JN52" s="202"/>
      <c r="JO52" s="210">
        <f t="shared" si="191"/>
        <v>0</v>
      </c>
      <c r="JP52" s="202"/>
      <c r="JQ52" s="210">
        <f t="shared" si="192"/>
        <v>0</v>
      </c>
      <c r="JR52" s="202"/>
      <c r="JS52" s="202"/>
      <c r="JT52" s="210">
        <f t="shared" si="193"/>
        <v>0</v>
      </c>
      <c r="JU52" s="202"/>
      <c r="JV52" s="210">
        <f t="shared" si="194"/>
        <v>0</v>
      </c>
      <c r="JW52" s="202"/>
      <c r="JX52" s="202"/>
      <c r="JY52" s="210">
        <f t="shared" si="195"/>
        <v>0</v>
      </c>
      <c r="JZ52" s="202"/>
      <c r="KA52" s="210">
        <f t="shared" si="196"/>
        <v>0</v>
      </c>
      <c r="KB52" s="202"/>
      <c r="KC52" s="202"/>
      <c r="KD52" s="210">
        <f t="shared" si="197"/>
        <v>0</v>
      </c>
      <c r="KE52" s="202"/>
      <c r="KF52" s="210">
        <f t="shared" si="198"/>
        <v>0</v>
      </c>
      <c r="KG52" s="202"/>
      <c r="KH52" s="202"/>
      <c r="KI52" s="210">
        <f t="shared" si="199"/>
        <v>0</v>
      </c>
      <c r="KJ52" s="202"/>
      <c r="KK52" s="210">
        <f t="shared" si="200"/>
        <v>0</v>
      </c>
      <c r="KL52" s="202"/>
      <c r="KM52" s="202"/>
      <c r="KN52" s="210">
        <f t="shared" si="201"/>
        <v>0</v>
      </c>
      <c r="KO52" s="202"/>
      <c r="KP52" s="210">
        <f t="shared" si="202"/>
        <v>0</v>
      </c>
      <c r="KQ52" s="202"/>
      <c r="KR52" s="202"/>
      <c r="KS52" s="210">
        <f t="shared" si="203"/>
        <v>0</v>
      </c>
      <c r="KT52" s="202"/>
      <c r="KU52" s="210">
        <f t="shared" si="204"/>
        <v>0</v>
      </c>
      <c r="KV52" s="202"/>
      <c r="KW52" s="202"/>
      <c r="KX52" s="210">
        <f t="shared" si="205"/>
        <v>0</v>
      </c>
      <c r="KY52" s="202"/>
      <c r="KZ52" s="210">
        <f t="shared" si="206"/>
        <v>0</v>
      </c>
      <c r="LA52" s="210">
        <f t="shared" si="207"/>
        <v>0</v>
      </c>
      <c r="LB52" s="210">
        <f t="shared" si="208"/>
        <v>0</v>
      </c>
      <c r="LC52" s="210">
        <f t="shared" si="209"/>
        <v>0</v>
      </c>
      <c r="LD52" s="210">
        <f t="shared" si="210"/>
        <v>0</v>
      </c>
      <c r="LE52" s="210">
        <f t="shared" si="211"/>
        <v>0</v>
      </c>
    </row>
    <row r="53" spans="1:317" ht="15" customHeight="1">
      <c r="A53" s="226">
        <v>524000</v>
      </c>
      <c r="B53" s="1201" t="s">
        <v>3194</v>
      </c>
      <c r="C53" s="202"/>
      <c r="D53" s="202"/>
      <c r="E53" s="210">
        <f t="shared" si="83"/>
        <v>0</v>
      </c>
      <c r="F53" s="202"/>
      <c r="G53" s="210">
        <f t="shared" si="84"/>
        <v>0</v>
      </c>
      <c r="H53" s="202"/>
      <c r="I53" s="202"/>
      <c r="J53" s="210">
        <f t="shared" si="85"/>
        <v>0</v>
      </c>
      <c r="K53" s="202"/>
      <c r="L53" s="210">
        <f t="shared" si="86"/>
        <v>0</v>
      </c>
      <c r="M53" s="202"/>
      <c r="N53" s="202"/>
      <c r="O53" s="210">
        <f t="shared" si="87"/>
        <v>0</v>
      </c>
      <c r="P53" s="202"/>
      <c r="Q53" s="210">
        <f t="shared" si="88"/>
        <v>0</v>
      </c>
      <c r="R53" s="202"/>
      <c r="S53" s="202"/>
      <c r="T53" s="210">
        <f t="shared" si="89"/>
        <v>0</v>
      </c>
      <c r="U53" s="202"/>
      <c r="V53" s="210">
        <f t="shared" si="90"/>
        <v>0</v>
      </c>
      <c r="W53" s="202"/>
      <c r="X53" s="202"/>
      <c r="Y53" s="210">
        <f t="shared" si="91"/>
        <v>0</v>
      </c>
      <c r="Z53" s="202"/>
      <c r="AA53" s="210">
        <f t="shared" si="92"/>
        <v>0</v>
      </c>
      <c r="AB53" s="202"/>
      <c r="AC53" s="202"/>
      <c r="AD53" s="210">
        <f t="shared" si="93"/>
        <v>0</v>
      </c>
      <c r="AE53" s="202"/>
      <c r="AF53" s="210">
        <f t="shared" si="94"/>
        <v>0</v>
      </c>
      <c r="AG53" s="202"/>
      <c r="AH53" s="202"/>
      <c r="AI53" s="210">
        <f t="shared" si="95"/>
        <v>0</v>
      </c>
      <c r="AJ53" s="202"/>
      <c r="AK53" s="210">
        <f t="shared" si="96"/>
        <v>0</v>
      </c>
      <c r="AL53" s="202"/>
      <c r="AM53" s="202"/>
      <c r="AN53" s="210">
        <f t="shared" si="97"/>
        <v>0</v>
      </c>
      <c r="AO53" s="202"/>
      <c r="AP53" s="210">
        <f t="shared" si="98"/>
        <v>0</v>
      </c>
      <c r="AQ53" s="202"/>
      <c r="AR53" s="202"/>
      <c r="AS53" s="210">
        <f t="shared" si="99"/>
        <v>0</v>
      </c>
      <c r="AT53" s="202"/>
      <c r="AU53" s="210">
        <f t="shared" si="100"/>
        <v>0</v>
      </c>
      <c r="AV53" s="202"/>
      <c r="AW53" s="202"/>
      <c r="AX53" s="210">
        <f t="shared" si="101"/>
        <v>0</v>
      </c>
      <c r="AY53" s="202"/>
      <c r="AZ53" s="210">
        <f t="shared" si="102"/>
        <v>0</v>
      </c>
      <c r="BA53" s="202"/>
      <c r="BB53" s="202"/>
      <c r="BC53" s="210">
        <f t="shared" si="103"/>
        <v>0</v>
      </c>
      <c r="BD53" s="202"/>
      <c r="BE53" s="210">
        <f t="shared" si="104"/>
        <v>0</v>
      </c>
      <c r="BF53" s="202"/>
      <c r="BG53" s="202"/>
      <c r="BH53" s="210">
        <f t="shared" si="105"/>
        <v>0</v>
      </c>
      <c r="BI53" s="202"/>
      <c r="BJ53" s="210">
        <f t="shared" si="106"/>
        <v>0</v>
      </c>
      <c r="BK53" s="202"/>
      <c r="BL53" s="202"/>
      <c r="BM53" s="210">
        <f t="shared" si="107"/>
        <v>0</v>
      </c>
      <c r="BN53" s="202"/>
      <c r="BO53" s="210">
        <f t="shared" si="108"/>
        <v>0</v>
      </c>
      <c r="BP53" s="202"/>
      <c r="BQ53" s="202"/>
      <c r="BR53" s="210">
        <f t="shared" si="109"/>
        <v>0</v>
      </c>
      <c r="BS53" s="202"/>
      <c r="BT53" s="210">
        <f t="shared" si="110"/>
        <v>0</v>
      </c>
      <c r="BU53" s="202"/>
      <c r="BV53" s="202"/>
      <c r="BW53" s="210">
        <f t="shared" si="111"/>
        <v>0</v>
      </c>
      <c r="BX53" s="202"/>
      <c r="BY53" s="210">
        <f t="shared" si="112"/>
        <v>0</v>
      </c>
      <c r="BZ53" s="202"/>
      <c r="CA53" s="202"/>
      <c r="CB53" s="210">
        <f t="shared" si="113"/>
        <v>0</v>
      </c>
      <c r="CC53" s="202"/>
      <c r="CD53" s="210">
        <f t="shared" si="114"/>
        <v>0</v>
      </c>
      <c r="CE53" s="202"/>
      <c r="CF53" s="202"/>
      <c r="CG53" s="210">
        <f t="shared" si="115"/>
        <v>0</v>
      </c>
      <c r="CH53" s="202"/>
      <c r="CI53" s="210">
        <f t="shared" si="116"/>
        <v>0</v>
      </c>
      <c r="CJ53" s="202"/>
      <c r="CK53" s="202"/>
      <c r="CL53" s="210">
        <f t="shared" si="117"/>
        <v>0</v>
      </c>
      <c r="CM53" s="202"/>
      <c r="CN53" s="210">
        <f t="shared" si="118"/>
        <v>0</v>
      </c>
      <c r="CO53" s="202"/>
      <c r="CP53" s="202"/>
      <c r="CQ53" s="210">
        <f t="shared" si="119"/>
        <v>0</v>
      </c>
      <c r="CR53" s="202"/>
      <c r="CS53" s="210">
        <f t="shared" si="120"/>
        <v>0</v>
      </c>
      <c r="CT53" s="202"/>
      <c r="CU53" s="202"/>
      <c r="CV53" s="210">
        <f t="shared" si="121"/>
        <v>0</v>
      </c>
      <c r="CW53" s="202"/>
      <c r="CX53" s="210">
        <f t="shared" si="122"/>
        <v>0</v>
      </c>
      <c r="CY53" s="202"/>
      <c r="CZ53" s="202"/>
      <c r="DA53" s="210">
        <f t="shared" si="123"/>
        <v>0</v>
      </c>
      <c r="DB53" s="202"/>
      <c r="DC53" s="210">
        <f t="shared" si="124"/>
        <v>0</v>
      </c>
      <c r="DD53" s="202"/>
      <c r="DE53" s="202"/>
      <c r="DF53" s="210">
        <f t="shared" si="125"/>
        <v>0</v>
      </c>
      <c r="DG53" s="202"/>
      <c r="DH53" s="210">
        <f t="shared" si="126"/>
        <v>0</v>
      </c>
      <c r="DI53" s="202"/>
      <c r="DJ53" s="202"/>
      <c r="DK53" s="210">
        <f t="shared" si="127"/>
        <v>0</v>
      </c>
      <c r="DL53" s="202"/>
      <c r="DM53" s="210">
        <f t="shared" si="128"/>
        <v>0</v>
      </c>
      <c r="DN53" s="202"/>
      <c r="DO53" s="202"/>
      <c r="DP53" s="210">
        <f t="shared" si="129"/>
        <v>0</v>
      </c>
      <c r="DQ53" s="202"/>
      <c r="DR53" s="210">
        <f t="shared" si="130"/>
        <v>0</v>
      </c>
      <c r="DS53" s="202"/>
      <c r="DT53" s="202"/>
      <c r="DU53" s="210">
        <f t="shared" si="131"/>
        <v>0</v>
      </c>
      <c r="DV53" s="202"/>
      <c r="DW53" s="210">
        <f t="shared" si="132"/>
        <v>0</v>
      </c>
      <c r="DX53" s="202"/>
      <c r="DY53" s="202"/>
      <c r="DZ53" s="210">
        <f t="shared" si="133"/>
        <v>0</v>
      </c>
      <c r="EA53" s="202"/>
      <c r="EB53" s="210">
        <f t="shared" si="134"/>
        <v>0</v>
      </c>
      <c r="EC53" s="202"/>
      <c r="ED53" s="202"/>
      <c r="EE53" s="210">
        <f t="shared" si="135"/>
        <v>0</v>
      </c>
      <c r="EF53" s="202"/>
      <c r="EG53" s="210">
        <f t="shared" si="136"/>
        <v>0</v>
      </c>
      <c r="EH53" s="202"/>
      <c r="EI53" s="202"/>
      <c r="EJ53" s="210">
        <f t="shared" si="137"/>
        <v>0</v>
      </c>
      <c r="EK53" s="202"/>
      <c r="EL53" s="210">
        <f t="shared" si="138"/>
        <v>0</v>
      </c>
      <c r="EM53" s="202"/>
      <c r="EN53" s="202"/>
      <c r="EO53" s="210">
        <f t="shared" si="139"/>
        <v>0</v>
      </c>
      <c r="EP53" s="202"/>
      <c r="EQ53" s="210">
        <f t="shared" si="140"/>
        <v>0</v>
      </c>
      <c r="ER53" s="202"/>
      <c r="ES53" s="202"/>
      <c r="ET53" s="210">
        <f t="shared" si="141"/>
        <v>0</v>
      </c>
      <c r="EU53" s="202"/>
      <c r="EV53" s="210">
        <f t="shared" si="142"/>
        <v>0</v>
      </c>
      <c r="EW53" s="202"/>
      <c r="EX53" s="202"/>
      <c r="EY53" s="210">
        <f t="shared" si="143"/>
        <v>0</v>
      </c>
      <c r="EZ53" s="202"/>
      <c r="FA53" s="210">
        <f t="shared" si="144"/>
        <v>0</v>
      </c>
      <c r="FB53" s="202"/>
      <c r="FC53" s="202"/>
      <c r="FD53" s="210">
        <f t="shared" si="145"/>
        <v>0</v>
      </c>
      <c r="FE53" s="202"/>
      <c r="FF53" s="210"/>
      <c r="FG53" s="202"/>
      <c r="FH53" s="202"/>
      <c r="FI53" s="210">
        <f t="shared" si="147"/>
        <v>0</v>
      </c>
      <c r="FJ53" s="202"/>
      <c r="FK53" s="210">
        <f t="shared" si="148"/>
        <v>0</v>
      </c>
      <c r="FL53" s="202"/>
      <c r="FM53" s="202"/>
      <c r="FN53" s="210">
        <f t="shared" si="149"/>
        <v>0</v>
      </c>
      <c r="FO53" s="202"/>
      <c r="FP53" s="210">
        <f t="shared" si="150"/>
        <v>0</v>
      </c>
      <c r="FQ53" s="202"/>
      <c r="FR53" s="202"/>
      <c r="FS53" s="210">
        <f t="shared" si="151"/>
        <v>0</v>
      </c>
      <c r="FT53" s="202"/>
      <c r="FU53" s="210">
        <f t="shared" si="152"/>
        <v>0</v>
      </c>
      <c r="FV53" s="202"/>
      <c r="FW53" s="202"/>
      <c r="FX53" s="210">
        <f t="shared" si="153"/>
        <v>0</v>
      </c>
      <c r="FY53" s="202"/>
      <c r="FZ53" s="210">
        <f t="shared" si="154"/>
        <v>0</v>
      </c>
      <c r="GA53" s="202"/>
      <c r="GB53" s="202"/>
      <c r="GC53" s="210">
        <f t="shared" si="155"/>
        <v>0</v>
      </c>
      <c r="GD53" s="202"/>
      <c r="GE53" s="210">
        <f t="shared" si="156"/>
        <v>0</v>
      </c>
      <c r="GF53" s="202"/>
      <c r="GG53" s="202"/>
      <c r="GH53" s="210">
        <f t="shared" si="157"/>
        <v>0</v>
      </c>
      <c r="GI53" s="202"/>
      <c r="GJ53" s="210">
        <f t="shared" si="158"/>
        <v>0</v>
      </c>
      <c r="GK53" s="202"/>
      <c r="GL53" s="202"/>
      <c r="GM53" s="210">
        <f t="shared" si="159"/>
        <v>0</v>
      </c>
      <c r="GN53" s="202"/>
      <c r="GO53" s="210">
        <f t="shared" si="160"/>
        <v>0</v>
      </c>
      <c r="GP53" s="202"/>
      <c r="GQ53" s="202"/>
      <c r="GR53" s="210">
        <f t="shared" si="161"/>
        <v>0</v>
      </c>
      <c r="GS53" s="202"/>
      <c r="GT53" s="210">
        <f t="shared" si="162"/>
        <v>0</v>
      </c>
      <c r="GU53" s="202"/>
      <c r="GV53" s="202"/>
      <c r="GW53" s="210">
        <f t="shared" si="163"/>
        <v>0</v>
      </c>
      <c r="GX53" s="202"/>
      <c r="GY53" s="210">
        <f t="shared" si="164"/>
        <v>0</v>
      </c>
      <c r="GZ53" s="202"/>
      <c r="HA53" s="202"/>
      <c r="HB53" s="210">
        <f t="shared" si="165"/>
        <v>0</v>
      </c>
      <c r="HC53" s="202"/>
      <c r="HD53" s="210">
        <f t="shared" si="166"/>
        <v>0</v>
      </c>
      <c r="HE53" s="202"/>
      <c r="HF53" s="202"/>
      <c r="HG53" s="210">
        <f t="shared" si="167"/>
        <v>0</v>
      </c>
      <c r="HH53" s="202"/>
      <c r="HI53" s="210">
        <f t="shared" si="168"/>
        <v>0</v>
      </c>
      <c r="HJ53" s="202"/>
      <c r="HK53" s="202"/>
      <c r="HL53" s="210">
        <f t="shared" si="169"/>
        <v>0</v>
      </c>
      <c r="HM53" s="202"/>
      <c r="HN53" s="210">
        <f t="shared" si="170"/>
        <v>0</v>
      </c>
      <c r="HO53" s="202"/>
      <c r="HP53" s="202"/>
      <c r="HQ53" s="210">
        <f t="shared" si="171"/>
        <v>0</v>
      </c>
      <c r="HR53" s="202"/>
      <c r="HS53" s="210">
        <f t="shared" si="172"/>
        <v>0</v>
      </c>
      <c r="HT53" s="202"/>
      <c r="HU53" s="202"/>
      <c r="HV53" s="210">
        <f t="shared" si="173"/>
        <v>0</v>
      </c>
      <c r="HW53" s="202"/>
      <c r="HX53" s="210">
        <f t="shared" si="174"/>
        <v>0</v>
      </c>
      <c r="HY53" s="202"/>
      <c r="HZ53" s="202"/>
      <c r="IA53" s="210">
        <f t="shared" si="175"/>
        <v>0</v>
      </c>
      <c r="IB53" s="202"/>
      <c r="IC53" s="210">
        <f t="shared" si="176"/>
        <v>0</v>
      </c>
      <c r="ID53" s="202"/>
      <c r="IE53" s="202"/>
      <c r="IF53" s="210">
        <f t="shared" si="177"/>
        <v>0</v>
      </c>
      <c r="IG53" s="202"/>
      <c r="IH53" s="210">
        <f t="shared" si="178"/>
        <v>0</v>
      </c>
      <c r="II53" s="202"/>
      <c r="IJ53" s="202"/>
      <c r="IK53" s="210">
        <f t="shared" si="179"/>
        <v>0</v>
      </c>
      <c r="IL53" s="202"/>
      <c r="IM53" s="210">
        <f t="shared" si="180"/>
        <v>0</v>
      </c>
      <c r="IN53" s="202"/>
      <c r="IO53" s="202"/>
      <c r="IP53" s="210">
        <f t="shared" si="181"/>
        <v>0</v>
      </c>
      <c r="IQ53" s="202"/>
      <c r="IR53" s="210">
        <f t="shared" si="182"/>
        <v>0</v>
      </c>
      <c r="IS53" s="202"/>
      <c r="IT53" s="202"/>
      <c r="IU53" s="210">
        <f t="shared" si="183"/>
        <v>0</v>
      </c>
      <c r="IV53" s="202"/>
      <c r="IW53" s="210">
        <f t="shared" si="184"/>
        <v>0</v>
      </c>
      <c r="IX53" s="202"/>
      <c r="IY53" s="202"/>
      <c r="IZ53" s="210">
        <f t="shared" si="185"/>
        <v>0</v>
      </c>
      <c r="JA53" s="202"/>
      <c r="JB53" s="210">
        <f t="shared" si="186"/>
        <v>0</v>
      </c>
      <c r="JC53" s="202"/>
      <c r="JD53" s="202"/>
      <c r="JE53" s="210">
        <f t="shared" si="187"/>
        <v>0</v>
      </c>
      <c r="JF53" s="202"/>
      <c r="JG53" s="210">
        <f t="shared" si="188"/>
        <v>0</v>
      </c>
      <c r="JH53" s="202"/>
      <c r="JI53" s="202"/>
      <c r="JJ53" s="210">
        <f t="shared" si="189"/>
        <v>0</v>
      </c>
      <c r="JK53" s="202"/>
      <c r="JL53" s="210">
        <f t="shared" si="190"/>
        <v>0</v>
      </c>
      <c r="JM53" s="202"/>
      <c r="JN53" s="202"/>
      <c r="JO53" s="210">
        <f t="shared" si="191"/>
        <v>0</v>
      </c>
      <c r="JP53" s="202"/>
      <c r="JQ53" s="210">
        <f t="shared" si="192"/>
        <v>0</v>
      </c>
      <c r="JR53" s="202"/>
      <c r="JS53" s="202"/>
      <c r="JT53" s="210">
        <f t="shared" si="193"/>
        <v>0</v>
      </c>
      <c r="JU53" s="202"/>
      <c r="JV53" s="210">
        <f t="shared" si="194"/>
        <v>0</v>
      </c>
      <c r="JW53" s="202"/>
      <c r="JX53" s="202"/>
      <c r="JY53" s="210">
        <f t="shared" si="195"/>
        <v>0</v>
      </c>
      <c r="JZ53" s="202"/>
      <c r="KA53" s="210">
        <f t="shared" si="196"/>
        <v>0</v>
      </c>
      <c r="KB53" s="202"/>
      <c r="KC53" s="202"/>
      <c r="KD53" s="210">
        <f t="shared" si="197"/>
        <v>0</v>
      </c>
      <c r="KE53" s="202"/>
      <c r="KF53" s="210">
        <f t="shared" si="198"/>
        <v>0</v>
      </c>
      <c r="KG53" s="202"/>
      <c r="KH53" s="202"/>
      <c r="KI53" s="210">
        <f t="shared" si="199"/>
        <v>0</v>
      </c>
      <c r="KJ53" s="202"/>
      <c r="KK53" s="210">
        <f t="shared" si="200"/>
        <v>0</v>
      </c>
      <c r="KL53" s="202"/>
      <c r="KM53" s="202"/>
      <c r="KN53" s="210">
        <f t="shared" si="201"/>
        <v>0</v>
      </c>
      <c r="KO53" s="202"/>
      <c r="KP53" s="210">
        <f t="shared" si="202"/>
        <v>0</v>
      </c>
      <c r="KQ53" s="202"/>
      <c r="KR53" s="202"/>
      <c r="KS53" s="210">
        <f t="shared" si="203"/>
        <v>0</v>
      </c>
      <c r="KT53" s="202"/>
      <c r="KU53" s="210">
        <f t="shared" si="204"/>
        <v>0</v>
      </c>
      <c r="KV53" s="202"/>
      <c r="KW53" s="202"/>
      <c r="KX53" s="210">
        <f t="shared" si="205"/>
        <v>0</v>
      </c>
      <c r="KY53" s="202"/>
      <c r="KZ53" s="210">
        <f t="shared" si="206"/>
        <v>0</v>
      </c>
      <c r="LA53" s="210">
        <f t="shared" si="207"/>
        <v>0</v>
      </c>
      <c r="LB53" s="210">
        <f t="shared" si="208"/>
        <v>0</v>
      </c>
      <c r="LC53" s="210">
        <f t="shared" si="209"/>
        <v>0</v>
      </c>
      <c r="LD53" s="210">
        <f t="shared" si="210"/>
        <v>0</v>
      </c>
      <c r="LE53" s="210">
        <f t="shared" si="211"/>
        <v>0</v>
      </c>
    </row>
    <row r="54" spans="1:317" ht="15" customHeight="1" thickBot="1">
      <c r="A54" s="226">
        <v>525000</v>
      </c>
      <c r="B54" s="1201" t="s">
        <v>3194</v>
      </c>
      <c r="C54" s="204"/>
      <c r="D54" s="204"/>
      <c r="E54" s="211">
        <f t="shared" si="83"/>
        <v>0</v>
      </c>
      <c r="F54" s="204"/>
      <c r="G54" s="211">
        <f t="shared" si="84"/>
        <v>0</v>
      </c>
      <c r="H54" s="204"/>
      <c r="I54" s="204"/>
      <c r="J54" s="211">
        <f t="shared" si="85"/>
        <v>0</v>
      </c>
      <c r="K54" s="204"/>
      <c r="L54" s="211">
        <f t="shared" si="86"/>
        <v>0</v>
      </c>
      <c r="M54" s="204"/>
      <c r="N54" s="204"/>
      <c r="O54" s="211">
        <f t="shared" si="87"/>
        <v>0</v>
      </c>
      <c r="P54" s="204"/>
      <c r="Q54" s="211">
        <f>-N54+P54</f>
        <v>0</v>
      </c>
      <c r="R54" s="204"/>
      <c r="S54" s="204"/>
      <c r="T54" s="211">
        <f t="shared" si="89"/>
        <v>0</v>
      </c>
      <c r="U54" s="204"/>
      <c r="V54" s="211">
        <f>-S54+U54</f>
        <v>0</v>
      </c>
      <c r="W54" s="204"/>
      <c r="X54" s="204"/>
      <c r="Y54" s="211">
        <f t="shared" si="91"/>
        <v>0</v>
      </c>
      <c r="Z54" s="204"/>
      <c r="AA54" s="211">
        <f>-X54+Z54</f>
        <v>0</v>
      </c>
      <c r="AB54" s="204"/>
      <c r="AC54" s="204"/>
      <c r="AD54" s="211">
        <f t="shared" si="93"/>
        <v>0</v>
      </c>
      <c r="AE54" s="204"/>
      <c r="AF54" s="211">
        <f>-AC54+AE54</f>
        <v>0</v>
      </c>
      <c r="AG54" s="204"/>
      <c r="AH54" s="204"/>
      <c r="AI54" s="211">
        <f t="shared" si="95"/>
        <v>0</v>
      </c>
      <c r="AJ54" s="204"/>
      <c r="AK54" s="211">
        <f>-AH54+AJ54</f>
        <v>0</v>
      </c>
      <c r="AL54" s="204"/>
      <c r="AM54" s="204"/>
      <c r="AN54" s="211">
        <f t="shared" si="97"/>
        <v>0</v>
      </c>
      <c r="AO54" s="204"/>
      <c r="AP54" s="211">
        <f>-AM54+AO54</f>
        <v>0</v>
      </c>
      <c r="AQ54" s="204"/>
      <c r="AR54" s="204"/>
      <c r="AS54" s="211">
        <f t="shared" si="99"/>
        <v>0</v>
      </c>
      <c r="AT54" s="204"/>
      <c r="AU54" s="211">
        <f>-AR54+AT54</f>
        <v>0</v>
      </c>
      <c r="AV54" s="204"/>
      <c r="AW54" s="204"/>
      <c r="AX54" s="211">
        <f t="shared" si="101"/>
        <v>0</v>
      </c>
      <c r="AY54" s="204"/>
      <c r="AZ54" s="211">
        <f>-AW54+AY54</f>
        <v>0</v>
      </c>
      <c r="BA54" s="204"/>
      <c r="BB54" s="204"/>
      <c r="BC54" s="211">
        <f t="shared" si="103"/>
        <v>0</v>
      </c>
      <c r="BD54" s="204"/>
      <c r="BE54" s="211">
        <f>-BB54+BD54</f>
        <v>0</v>
      </c>
      <c r="BF54" s="204"/>
      <c r="BG54" s="204"/>
      <c r="BH54" s="211">
        <f t="shared" si="105"/>
        <v>0</v>
      </c>
      <c r="BI54" s="204"/>
      <c r="BJ54" s="211">
        <f>-BG54+BI54</f>
        <v>0</v>
      </c>
      <c r="BK54" s="204"/>
      <c r="BL54" s="204"/>
      <c r="BM54" s="211">
        <f t="shared" si="107"/>
        <v>0</v>
      </c>
      <c r="BN54" s="204"/>
      <c r="BO54" s="211">
        <f>-BL54+BN54</f>
        <v>0</v>
      </c>
      <c r="BP54" s="204"/>
      <c r="BQ54" s="204"/>
      <c r="BR54" s="211">
        <f t="shared" si="109"/>
        <v>0</v>
      </c>
      <c r="BS54" s="204"/>
      <c r="BT54" s="211">
        <f>-BQ54+BS54</f>
        <v>0</v>
      </c>
      <c r="BU54" s="204"/>
      <c r="BV54" s="204"/>
      <c r="BW54" s="211">
        <f t="shared" si="111"/>
        <v>0</v>
      </c>
      <c r="BX54" s="204"/>
      <c r="BY54" s="211">
        <f>-BV54+BX54</f>
        <v>0</v>
      </c>
      <c r="BZ54" s="204"/>
      <c r="CA54" s="204"/>
      <c r="CB54" s="211">
        <f t="shared" si="113"/>
        <v>0</v>
      </c>
      <c r="CC54" s="204"/>
      <c r="CD54" s="211">
        <f>-CA54+CC54</f>
        <v>0</v>
      </c>
      <c r="CE54" s="204"/>
      <c r="CF54" s="204"/>
      <c r="CG54" s="211">
        <f t="shared" si="115"/>
        <v>0</v>
      </c>
      <c r="CH54" s="204"/>
      <c r="CI54" s="211">
        <f>-CF54+CH54</f>
        <v>0</v>
      </c>
      <c r="CJ54" s="204"/>
      <c r="CK54" s="204"/>
      <c r="CL54" s="211">
        <f t="shared" si="117"/>
        <v>0</v>
      </c>
      <c r="CM54" s="204"/>
      <c r="CN54" s="211">
        <f>-CK54+CM54</f>
        <v>0</v>
      </c>
      <c r="CO54" s="204"/>
      <c r="CP54" s="204"/>
      <c r="CQ54" s="211">
        <f t="shared" si="119"/>
        <v>0</v>
      </c>
      <c r="CR54" s="204"/>
      <c r="CS54" s="211">
        <f>-CP54+CR54</f>
        <v>0</v>
      </c>
      <c r="CT54" s="204"/>
      <c r="CU54" s="204"/>
      <c r="CV54" s="211">
        <f t="shared" si="121"/>
        <v>0</v>
      </c>
      <c r="CW54" s="204"/>
      <c r="CX54" s="211">
        <f>-CU54+CW54</f>
        <v>0</v>
      </c>
      <c r="CY54" s="204"/>
      <c r="CZ54" s="204"/>
      <c r="DA54" s="211">
        <f t="shared" si="123"/>
        <v>0</v>
      </c>
      <c r="DB54" s="204"/>
      <c r="DC54" s="211">
        <f>-CZ54+DB54</f>
        <v>0</v>
      </c>
      <c r="DD54" s="204"/>
      <c r="DE54" s="204"/>
      <c r="DF54" s="211">
        <f t="shared" si="125"/>
        <v>0</v>
      </c>
      <c r="DG54" s="204"/>
      <c r="DH54" s="211">
        <f>-DE54+DG54</f>
        <v>0</v>
      </c>
      <c r="DI54" s="204"/>
      <c r="DJ54" s="204"/>
      <c r="DK54" s="211">
        <f t="shared" si="127"/>
        <v>0</v>
      </c>
      <c r="DL54" s="204"/>
      <c r="DM54" s="211">
        <f>-DJ54+DL54</f>
        <v>0</v>
      </c>
      <c r="DN54" s="204"/>
      <c r="DO54" s="204"/>
      <c r="DP54" s="211">
        <f t="shared" si="129"/>
        <v>0</v>
      </c>
      <c r="DQ54" s="204"/>
      <c r="DR54" s="211">
        <f>-DO54+DQ54</f>
        <v>0</v>
      </c>
      <c r="DS54" s="204"/>
      <c r="DT54" s="204"/>
      <c r="DU54" s="211">
        <f t="shared" si="131"/>
        <v>0</v>
      </c>
      <c r="DV54" s="204"/>
      <c r="DW54" s="211">
        <f>-DT54+DV54</f>
        <v>0</v>
      </c>
      <c r="DX54" s="204"/>
      <c r="DY54" s="204"/>
      <c r="DZ54" s="211">
        <f t="shared" si="133"/>
        <v>0</v>
      </c>
      <c r="EA54" s="204"/>
      <c r="EB54" s="211">
        <f>-DY54+EA54</f>
        <v>0</v>
      </c>
      <c r="EC54" s="204"/>
      <c r="ED54" s="204"/>
      <c r="EE54" s="211">
        <f t="shared" si="135"/>
        <v>0</v>
      </c>
      <c r="EF54" s="204"/>
      <c r="EG54" s="211">
        <f>-ED54+EF54</f>
        <v>0</v>
      </c>
      <c r="EH54" s="204"/>
      <c r="EI54" s="204"/>
      <c r="EJ54" s="211">
        <f t="shared" si="137"/>
        <v>0</v>
      </c>
      <c r="EK54" s="204"/>
      <c r="EL54" s="211">
        <f>-EI54+EK54</f>
        <v>0</v>
      </c>
      <c r="EM54" s="204"/>
      <c r="EN54" s="204"/>
      <c r="EO54" s="211">
        <f t="shared" si="139"/>
        <v>0</v>
      </c>
      <c r="EP54" s="204"/>
      <c r="EQ54" s="211">
        <f>-EN54+EP54</f>
        <v>0</v>
      </c>
      <c r="ER54" s="204"/>
      <c r="ES54" s="204"/>
      <c r="ET54" s="211">
        <f t="shared" si="141"/>
        <v>0</v>
      </c>
      <c r="EU54" s="204"/>
      <c r="EV54" s="211">
        <f>-ES54+EU54</f>
        <v>0</v>
      </c>
      <c r="EW54" s="204"/>
      <c r="EX54" s="204"/>
      <c r="EY54" s="211">
        <f t="shared" si="143"/>
        <v>0</v>
      </c>
      <c r="EZ54" s="204"/>
      <c r="FA54" s="211">
        <f>-EX54+EZ54</f>
        <v>0</v>
      </c>
      <c r="FB54" s="204"/>
      <c r="FC54" s="204"/>
      <c r="FD54" s="211">
        <f t="shared" si="145"/>
        <v>0</v>
      </c>
      <c r="FE54" s="204"/>
      <c r="FF54" s="211">
        <f>-FC54+FE54</f>
        <v>0</v>
      </c>
      <c r="FG54" s="204"/>
      <c r="FH54" s="204"/>
      <c r="FI54" s="211">
        <f t="shared" si="147"/>
        <v>0</v>
      </c>
      <c r="FJ54" s="204"/>
      <c r="FK54" s="211">
        <f>-FH54+FJ54</f>
        <v>0</v>
      </c>
      <c r="FL54" s="204"/>
      <c r="FM54" s="204"/>
      <c r="FN54" s="211">
        <f t="shared" si="149"/>
        <v>0</v>
      </c>
      <c r="FO54" s="204"/>
      <c r="FP54" s="211">
        <f>-FM54+FO54</f>
        <v>0</v>
      </c>
      <c r="FQ54" s="204"/>
      <c r="FR54" s="204"/>
      <c r="FS54" s="211">
        <f t="shared" si="151"/>
        <v>0</v>
      </c>
      <c r="FT54" s="204"/>
      <c r="FU54" s="211">
        <f>-FR54+FT54</f>
        <v>0</v>
      </c>
      <c r="FV54" s="204"/>
      <c r="FW54" s="204"/>
      <c r="FX54" s="211">
        <f t="shared" si="153"/>
        <v>0</v>
      </c>
      <c r="FY54" s="204"/>
      <c r="FZ54" s="211">
        <f>-FW54+FY54</f>
        <v>0</v>
      </c>
      <c r="GA54" s="204"/>
      <c r="GB54" s="204"/>
      <c r="GC54" s="211">
        <f t="shared" si="155"/>
        <v>0</v>
      </c>
      <c r="GD54" s="204"/>
      <c r="GE54" s="211">
        <f>-GB54+GD54</f>
        <v>0</v>
      </c>
      <c r="GF54" s="204"/>
      <c r="GG54" s="204"/>
      <c r="GH54" s="211">
        <f t="shared" si="157"/>
        <v>0</v>
      </c>
      <c r="GI54" s="204"/>
      <c r="GJ54" s="211">
        <f>-GG54+GI54</f>
        <v>0</v>
      </c>
      <c r="GK54" s="204"/>
      <c r="GL54" s="204"/>
      <c r="GM54" s="211">
        <f t="shared" si="159"/>
        <v>0</v>
      </c>
      <c r="GN54" s="204"/>
      <c r="GO54" s="211">
        <f>-GL54+GN54</f>
        <v>0</v>
      </c>
      <c r="GP54" s="204"/>
      <c r="GQ54" s="204"/>
      <c r="GR54" s="211">
        <f t="shared" si="161"/>
        <v>0</v>
      </c>
      <c r="GS54" s="204"/>
      <c r="GT54" s="211">
        <f>-GQ54+GS54</f>
        <v>0</v>
      </c>
      <c r="GU54" s="204"/>
      <c r="GV54" s="204"/>
      <c r="GW54" s="211">
        <f t="shared" si="163"/>
        <v>0</v>
      </c>
      <c r="GX54" s="204"/>
      <c r="GY54" s="211">
        <f>-GV54+GX54</f>
        <v>0</v>
      </c>
      <c r="GZ54" s="204"/>
      <c r="HA54" s="204"/>
      <c r="HB54" s="211">
        <f t="shared" si="165"/>
        <v>0</v>
      </c>
      <c r="HC54" s="204"/>
      <c r="HD54" s="211">
        <f>-HA54+HC54</f>
        <v>0</v>
      </c>
      <c r="HE54" s="204"/>
      <c r="HF54" s="204"/>
      <c r="HG54" s="211">
        <f t="shared" si="167"/>
        <v>0</v>
      </c>
      <c r="HH54" s="204"/>
      <c r="HI54" s="211">
        <f>-HF54+HH54</f>
        <v>0</v>
      </c>
      <c r="HJ54" s="204"/>
      <c r="HK54" s="204"/>
      <c r="HL54" s="211">
        <f t="shared" si="169"/>
        <v>0</v>
      </c>
      <c r="HM54" s="204"/>
      <c r="HN54" s="211">
        <f>-HK54+HM54</f>
        <v>0</v>
      </c>
      <c r="HO54" s="204"/>
      <c r="HP54" s="204"/>
      <c r="HQ54" s="211">
        <f t="shared" si="171"/>
        <v>0</v>
      </c>
      <c r="HR54" s="204"/>
      <c r="HS54" s="211">
        <f>-HP54+HR54</f>
        <v>0</v>
      </c>
      <c r="HT54" s="204"/>
      <c r="HU54" s="204"/>
      <c r="HV54" s="211">
        <f t="shared" si="173"/>
        <v>0</v>
      </c>
      <c r="HW54" s="204"/>
      <c r="HX54" s="211">
        <f>-HU54+HW54</f>
        <v>0</v>
      </c>
      <c r="HY54" s="204"/>
      <c r="HZ54" s="204"/>
      <c r="IA54" s="211">
        <f t="shared" si="175"/>
        <v>0</v>
      </c>
      <c r="IB54" s="204"/>
      <c r="IC54" s="211">
        <f>-HZ54+IB54</f>
        <v>0</v>
      </c>
      <c r="ID54" s="204"/>
      <c r="IE54" s="204"/>
      <c r="IF54" s="211">
        <f t="shared" si="177"/>
        <v>0</v>
      </c>
      <c r="IG54" s="204"/>
      <c r="IH54" s="211">
        <f>-IE54+IG54</f>
        <v>0</v>
      </c>
      <c r="II54" s="204"/>
      <c r="IJ54" s="204"/>
      <c r="IK54" s="211">
        <f t="shared" si="179"/>
        <v>0</v>
      </c>
      <c r="IL54" s="204"/>
      <c r="IM54" s="211">
        <f>-IJ54+IL54</f>
        <v>0</v>
      </c>
      <c r="IN54" s="204"/>
      <c r="IO54" s="204"/>
      <c r="IP54" s="211">
        <f t="shared" si="181"/>
        <v>0</v>
      </c>
      <c r="IQ54" s="204"/>
      <c r="IR54" s="211">
        <f>-IO54+IQ54</f>
        <v>0</v>
      </c>
      <c r="IS54" s="204"/>
      <c r="IT54" s="204"/>
      <c r="IU54" s="211">
        <f t="shared" si="183"/>
        <v>0</v>
      </c>
      <c r="IV54" s="204"/>
      <c r="IW54" s="211">
        <f>-IT54+IV54</f>
        <v>0</v>
      </c>
      <c r="IX54" s="204"/>
      <c r="IY54" s="204"/>
      <c r="IZ54" s="211">
        <f t="shared" si="185"/>
        <v>0</v>
      </c>
      <c r="JA54" s="204"/>
      <c r="JB54" s="211">
        <f>-IY54+JA54</f>
        <v>0</v>
      </c>
      <c r="JC54" s="204"/>
      <c r="JD54" s="204"/>
      <c r="JE54" s="211">
        <f t="shared" si="187"/>
        <v>0</v>
      </c>
      <c r="JF54" s="204"/>
      <c r="JG54" s="211">
        <f>-JD54+JF54</f>
        <v>0</v>
      </c>
      <c r="JH54" s="204"/>
      <c r="JI54" s="204"/>
      <c r="JJ54" s="211">
        <f t="shared" si="189"/>
        <v>0</v>
      </c>
      <c r="JK54" s="204"/>
      <c r="JL54" s="211">
        <f>-JI54+JK54</f>
        <v>0</v>
      </c>
      <c r="JM54" s="204"/>
      <c r="JN54" s="204"/>
      <c r="JO54" s="211">
        <f t="shared" si="191"/>
        <v>0</v>
      </c>
      <c r="JP54" s="204"/>
      <c r="JQ54" s="211">
        <f>-JN54+JP54</f>
        <v>0</v>
      </c>
      <c r="JR54" s="204"/>
      <c r="JS54" s="204"/>
      <c r="JT54" s="211">
        <f t="shared" si="193"/>
        <v>0</v>
      </c>
      <c r="JU54" s="204"/>
      <c r="JV54" s="211">
        <f>-JS54+JU54</f>
        <v>0</v>
      </c>
      <c r="JW54" s="204"/>
      <c r="JX54" s="204"/>
      <c r="JY54" s="211">
        <f t="shared" si="195"/>
        <v>0</v>
      </c>
      <c r="JZ54" s="204"/>
      <c r="KA54" s="211">
        <f>-JX54+JZ54</f>
        <v>0</v>
      </c>
      <c r="KB54" s="204"/>
      <c r="KC54" s="204"/>
      <c r="KD54" s="211">
        <f t="shared" si="197"/>
        <v>0</v>
      </c>
      <c r="KE54" s="204"/>
      <c r="KF54" s="211">
        <f>-KC54+KE54</f>
        <v>0</v>
      </c>
      <c r="KG54" s="204"/>
      <c r="KH54" s="204"/>
      <c r="KI54" s="211">
        <f t="shared" si="199"/>
        <v>0</v>
      </c>
      <c r="KJ54" s="204"/>
      <c r="KK54" s="211">
        <f>-KH54+KJ54</f>
        <v>0</v>
      </c>
      <c r="KL54" s="204"/>
      <c r="KM54" s="204"/>
      <c r="KN54" s="211">
        <f t="shared" si="201"/>
        <v>0</v>
      </c>
      <c r="KO54" s="204"/>
      <c r="KP54" s="211">
        <f>-KM54+KO54</f>
        <v>0</v>
      </c>
      <c r="KQ54" s="204"/>
      <c r="KR54" s="204"/>
      <c r="KS54" s="211">
        <f t="shared" si="203"/>
        <v>0</v>
      </c>
      <c r="KT54" s="204"/>
      <c r="KU54" s="211">
        <f>-KR54+KT54</f>
        <v>0</v>
      </c>
      <c r="KV54" s="204"/>
      <c r="KW54" s="204"/>
      <c r="KX54" s="211">
        <f t="shared" si="205"/>
        <v>0</v>
      </c>
      <c r="KY54" s="204"/>
      <c r="KZ54" s="211">
        <f>-KW54+KY54</f>
        <v>0</v>
      </c>
      <c r="LA54" s="211">
        <f t="shared" si="207"/>
        <v>0</v>
      </c>
      <c r="LB54" s="211">
        <f t="shared" si="208"/>
        <v>0</v>
      </c>
      <c r="LC54" s="211">
        <f t="shared" si="209"/>
        <v>0</v>
      </c>
      <c r="LD54" s="211">
        <f t="shared" si="210"/>
        <v>0</v>
      </c>
      <c r="LE54" s="211">
        <f t="shared" si="211"/>
        <v>0</v>
      </c>
    </row>
    <row r="55" spans="1:317" ht="15" customHeight="1" thickBot="1">
      <c r="A55" s="226"/>
      <c r="B55" s="9" t="s">
        <v>3341</v>
      </c>
      <c r="C55" s="204">
        <f>SUM(C51:C54)</f>
        <v>0</v>
      </c>
      <c r="D55" s="204">
        <f t="shared" ref="D55:BO55" si="217">SUM(D51:D54)</f>
        <v>0</v>
      </c>
      <c r="E55" s="204">
        <f t="shared" si="217"/>
        <v>0</v>
      </c>
      <c r="F55" s="204">
        <f t="shared" si="217"/>
        <v>0</v>
      </c>
      <c r="G55" s="204">
        <f t="shared" si="217"/>
        <v>0</v>
      </c>
      <c r="H55" s="204">
        <f t="shared" si="217"/>
        <v>0</v>
      </c>
      <c r="I55" s="204">
        <f t="shared" si="217"/>
        <v>0</v>
      </c>
      <c r="J55" s="204">
        <f t="shared" si="217"/>
        <v>0</v>
      </c>
      <c r="K55" s="204">
        <f t="shared" si="217"/>
        <v>0</v>
      </c>
      <c r="L55" s="204">
        <f t="shared" si="217"/>
        <v>0</v>
      </c>
      <c r="M55" s="204">
        <f t="shared" si="217"/>
        <v>0</v>
      </c>
      <c r="N55" s="204">
        <f t="shared" si="217"/>
        <v>0</v>
      </c>
      <c r="O55" s="204">
        <f t="shared" si="217"/>
        <v>0</v>
      </c>
      <c r="P55" s="204">
        <f t="shared" si="217"/>
        <v>0</v>
      </c>
      <c r="Q55" s="204">
        <f t="shared" si="217"/>
        <v>0</v>
      </c>
      <c r="R55" s="204">
        <f t="shared" si="217"/>
        <v>0</v>
      </c>
      <c r="S55" s="204">
        <f t="shared" si="217"/>
        <v>0</v>
      </c>
      <c r="T55" s="204">
        <f t="shared" si="217"/>
        <v>0</v>
      </c>
      <c r="U55" s="204">
        <f t="shared" si="217"/>
        <v>0</v>
      </c>
      <c r="V55" s="204">
        <f t="shared" si="217"/>
        <v>0</v>
      </c>
      <c r="W55" s="204">
        <f t="shared" si="217"/>
        <v>0</v>
      </c>
      <c r="X55" s="204">
        <f t="shared" si="217"/>
        <v>0</v>
      </c>
      <c r="Y55" s="204">
        <f t="shared" si="217"/>
        <v>0</v>
      </c>
      <c r="Z55" s="204">
        <f t="shared" si="217"/>
        <v>0</v>
      </c>
      <c r="AA55" s="204">
        <f t="shared" si="217"/>
        <v>0</v>
      </c>
      <c r="AB55" s="204">
        <f t="shared" si="217"/>
        <v>0</v>
      </c>
      <c r="AC55" s="204">
        <f t="shared" si="217"/>
        <v>0</v>
      </c>
      <c r="AD55" s="204">
        <f t="shared" si="217"/>
        <v>0</v>
      </c>
      <c r="AE55" s="204">
        <f t="shared" si="217"/>
        <v>0</v>
      </c>
      <c r="AF55" s="204">
        <f t="shared" si="217"/>
        <v>0</v>
      </c>
      <c r="AG55" s="204">
        <f t="shared" si="217"/>
        <v>0</v>
      </c>
      <c r="AH55" s="204">
        <f t="shared" si="217"/>
        <v>0</v>
      </c>
      <c r="AI55" s="204">
        <f t="shared" si="217"/>
        <v>0</v>
      </c>
      <c r="AJ55" s="204">
        <f t="shared" si="217"/>
        <v>0</v>
      </c>
      <c r="AK55" s="204">
        <f t="shared" si="217"/>
        <v>0</v>
      </c>
      <c r="AL55" s="204">
        <f t="shared" si="217"/>
        <v>0</v>
      </c>
      <c r="AM55" s="204">
        <f t="shared" si="217"/>
        <v>0</v>
      </c>
      <c r="AN55" s="204">
        <f t="shared" si="217"/>
        <v>0</v>
      </c>
      <c r="AO55" s="204">
        <f t="shared" si="217"/>
        <v>0</v>
      </c>
      <c r="AP55" s="204">
        <f t="shared" si="217"/>
        <v>0</v>
      </c>
      <c r="AQ55" s="204">
        <f t="shared" si="217"/>
        <v>0</v>
      </c>
      <c r="AR55" s="204">
        <f t="shared" si="217"/>
        <v>0</v>
      </c>
      <c r="AS55" s="204">
        <f t="shared" si="217"/>
        <v>0</v>
      </c>
      <c r="AT55" s="204">
        <f t="shared" si="217"/>
        <v>0</v>
      </c>
      <c r="AU55" s="204">
        <f t="shared" si="217"/>
        <v>0</v>
      </c>
      <c r="AV55" s="204">
        <f t="shared" si="217"/>
        <v>0</v>
      </c>
      <c r="AW55" s="204">
        <f t="shared" si="217"/>
        <v>0</v>
      </c>
      <c r="AX55" s="204">
        <f t="shared" si="217"/>
        <v>0</v>
      </c>
      <c r="AY55" s="204">
        <f t="shared" si="217"/>
        <v>0</v>
      </c>
      <c r="AZ55" s="204">
        <f t="shared" si="217"/>
        <v>0</v>
      </c>
      <c r="BA55" s="204">
        <f t="shared" si="217"/>
        <v>0</v>
      </c>
      <c r="BB55" s="204">
        <f t="shared" si="217"/>
        <v>0</v>
      </c>
      <c r="BC55" s="204">
        <f t="shared" si="217"/>
        <v>0</v>
      </c>
      <c r="BD55" s="204">
        <f t="shared" si="217"/>
        <v>0</v>
      </c>
      <c r="BE55" s="204">
        <f t="shared" si="217"/>
        <v>0</v>
      </c>
      <c r="BF55" s="204">
        <f t="shared" si="217"/>
        <v>0</v>
      </c>
      <c r="BG55" s="204">
        <f t="shared" si="217"/>
        <v>0</v>
      </c>
      <c r="BH55" s="204">
        <f t="shared" si="217"/>
        <v>0</v>
      </c>
      <c r="BI55" s="204">
        <f t="shared" si="217"/>
        <v>0</v>
      </c>
      <c r="BJ55" s="204">
        <f t="shared" si="217"/>
        <v>0</v>
      </c>
      <c r="BK55" s="204">
        <f t="shared" si="217"/>
        <v>0</v>
      </c>
      <c r="BL55" s="204">
        <f t="shared" si="217"/>
        <v>0</v>
      </c>
      <c r="BM55" s="204">
        <f t="shared" si="217"/>
        <v>0</v>
      </c>
      <c r="BN55" s="204">
        <f t="shared" si="217"/>
        <v>0</v>
      </c>
      <c r="BO55" s="204">
        <f t="shared" si="217"/>
        <v>0</v>
      </c>
      <c r="BP55" s="204">
        <f t="shared" ref="BP55:EA55" si="218">SUM(BP51:BP54)</f>
        <v>0</v>
      </c>
      <c r="BQ55" s="204">
        <f t="shared" si="218"/>
        <v>0</v>
      </c>
      <c r="BR55" s="204">
        <f t="shared" si="218"/>
        <v>0</v>
      </c>
      <c r="BS55" s="204">
        <f t="shared" si="218"/>
        <v>0</v>
      </c>
      <c r="BT55" s="204">
        <f t="shared" si="218"/>
        <v>0</v>
      </c>
      <c r="BU55" s="204">
        <f t="shared" si="218"/>
        <v>0</v>
      </c>
      <c r="BV55" s="204">
        <f t="shared" si="218"/>
        <v>0</v>
      </c>
      <c r="BW55" s="204">
        <f t="shared" si="218"/>
        <v>0</v>
      </c>
      <c r="BX55" s="204">
        <f t="shared" si="218"/>
        <v>0</v>
      </c>
      <c r="BY55" s="204">
        <f t="shared" si="218"/>
        <v>0</v>
      </c>
      <c r="BZ55" s="204">
        <f t="shared" si="218"/>
        <v>0</v>
      </c>
      <c r="CA55" s="204">
        <f t="shared" si="218"/>
        <v>0</v>
      </c>
      <c r="CB55" s="204">
        <f t="shared" si="218"/>
        <v>0</v>
      </c>
      <c r="CC55" s="204">
        <f t="shared" si="218"/>
        <v>0</v>
      </c>
      <c r="CD55" s="204">
        <f t="shared" si="218"/>
        <v>0</v>
      </c>
      <c r="CE55" s="204">
        <f t="shared" si="218"/>
        <v>0</v>
      </c>
      <c r="CF55" s="204">
        <f t="shared" si="218"/>
        <v>0</v>
      </c>
      <c r="CG55" s="204">
        <f t="shared" si="218"/>
        <v>0</v>
      </c>
      <c r="CH55" s="204">
        <f t="shared" si="218"/>
        <v>0</v>
      </c>
      <c r="CI55" s="204">
        <f t="shared" si="218"/>
        <v>0</v>
      </c>
      <c r="CJ55" s="204">
        <f t="shared" si="218"/>
        <v>0</v>
      </c>
      <c r="CK55" s="204">
        <f t="shared" si="218"/>
        <v>0</v>
      </c>
      <c r="CL55" s="204">
        <f t="shared" si="218"/>
        <v>0</v>
      </c>
      <c r="CM55" s="204">
        <f t="shared" si="218"/>
        <v>0</v>
      </c>
      <c r="CN55" s="204">
        <f t="shared" si="218"/>
        <v>0</v>
      </c>
      <c r="CO55" s="204">
        <f t="shared" si="218"/>
        <v>0</v>
      </c>
      <c r="CP55" s="204">
        <f t="shared" si="218"/>
        <v>0</v>
      </c>
      <c r="CQ55" s="204">
        <f t="shared" si="218"/>
        <v>0</v>
      </c>
      <c r="CR55" s="204">
        <f t="shared" si="218"/>
        <v>0</v>
      </c>
      <c r="CS55" s="204">
        <f t="shared" si="218"/>
        <v>0</v>
      </c>
      <c r="CT55" s="204">
        <f t="shared" si="218"/>
        <v>0</v>
      </c>
      <c r="CU55" s="204">
        <f t="shared" si="218"/>
        <v>0</v>
      </c>
      <c r="CV55" s="204">
        <f t="shared" si="218"/>
        <v>0</v>
      </c>
      <c r="CW55" s="204">
        <f t="shared" si="218"/>
        <v>0</v>
      </c>
      <c r="CX55" s="204">
        <f t="shared" si="218"/>
        <v>0</v>
      </c>
      <c r="CY55" s="204">
        <f t="shared" si="218"/>
        <v>0</v>
      </c>
      <c r="CZ55" s="204">
        <f t="shared" si="218"/>
        <v>0</v>
      </c>
      <c r="DA55" s="204">
        <f t="shared" si="218"/>
        <v>0</v>
      </c>
      <c r="DB55" s="204">
        <f t="shared" si="218"/>
        <v>0</v>
      </c>
      <c r="DC55" s="204">
        <f t="shared" si="218"/>
        <v>0</v>
      </c>
      <c r="DD55" s="204">
        <f t="shared" si="218"/>
        <v>0</v>
      </c>
      <c r="DE55" s="204">
        <f t="shared" si="218"/>
        <v>0</v>
      </c>
      <c r="DF55" s="204">
        <f t="shared" si="218"/>
        <v>0</v>
      </c>
      <c r="DG55" s="204">
        <f t="shared" si="218"/>
        <v>0</v>
      </c>
      <c r="DH55" s="204">
        <f t="shared" si="218"/>
        <v>0</v>
      </c>
      <c r="DI55" s="204">
        <f t="shared" si="218"/>
        <v>0</v>
      </c>
      <c r="DJ55" s="204">
        <f t="shared" si="218"/>
        <v>0</v>
      </c>
      <c r="DK55" s="204">
        <f t="shared" si="218"/>
        <v>0</v>
      </c>
      <c r="DL55" s="204">
        <f t="shared" si="218"/>
        <v>0</v>
      </c>
      <c r="DM55" s="204">
        <f t="shared" si="218"/>
        <v>0</v>
      </c>
      <c r="DN55" s="204">
        <f t="shared" si="218"/>
        <v>0</v>
      </c>
      <c r="DO55" s="204">
        <f t="shared" si="218"/>
        <v>0</v>
      </c>
      <c r="DP55" s="204">
        <f t="shared" si="218"/>
        <v>0</v>
      </c>
      <c r="DQ55" s="204">
        <f t="shared" si="218"/>
        <v>0</v>
      </c>
      <c r="DR55" s="204">
        <f t="shared" si="218"/>
        <v>0</v>
      </c>
      <c r="DS55" s="204">
        <f t="shared" si="218"/>
        <v>0</v>
      </c>
      <c r="DT55" s="204">
        <f t="shared" si="218"/>
        <v>0</v>
      </c>
      <c r="DU55" s="204">
        <f t="shared" si="218"/>
        <v>0</v>
      </c>
      <c r="DV55" s="204">
        <f t="shared" si="218"/>
        <v>0</v>
      </c>
      <c r="DW55" s="204">
        <f t="shared" si="218"/>
        <v>0</v>
      </c>
      <c r="DX55" s="204">
        <f t="shared" si="218"/>
        <v>0</v>
      </c>
      <c r="DY55" s="204">
        <f t="shared" si="218"/>
        <v>0</v>
      </c>
      <c r="DZ55" s="204">
        <f t="shared" si="218"/>
        <v>0</v>
      </c>
      <c r="EA55" s="204">
        <f t="shared" si="218"/>
        <v>0</v>
      </c>
      <c r="EB55" s="204">
        <f t="shared" ref="EB55:GM55" si="219">SUM(EB51:EB54)</f>
        <v>0</v>
      </c>
      <c r="EC55" s="204">
        <f t="shared" si="219"/>
        <v>0</v>
      </c>
      <c r="ED55" s="204">
        <f t="shared" si="219"/>
        <v>0</v>
      </c>
      <c r="EE55" s="204">
        <f t="shared" si="219"/>
        <v>0</v>
      </c>
      <c r="EF55" s="204">
        <f t="shared" si="219"/>
        <v>0</v>
      </c>
      <c r="EG55" s="204">
        <f t="shared" si="219"/>
        <v>0</v>
      </c>
      <c r="EH55" s="204">
        <f t="shared" si="219"/>
        <v>0</v>
      </c>
      <c r="EI55" s="204">
        <f t="shared" si="219"/>
        <v>0</v>
      </c>
      <c r="EJ55" s="204">
        <f t="shared" si="219"/>
        <v>0</v>
      </c>
      <c r="EK55" s="204">
        <f t="shared" si="219"/>
        <v>0</v>
      </c>
      <c r="EL55" s="204">
        <f t="shared" si="219"/>
        <v>0</v>
      </c>
      <c r="EM55" s="204">
        <f t="shared" si="219"/>
        <v>0</v>
      </c>
      <c r="EN55" s="204">
        <f t="shared" si="219"/>
        <v>0</v>
      </c>
      <c r="EO55" s="204">
        <f t="shared" si="219"/>
        <v>0</v>
      </c>
      <c r="EP55" s="204">
        <f t="shared" si="219"/>
        <v>0</v>
      </c>
      <c r="EQ55" s="204">
        <f t="shared" si="219"/>
        <v>0</v>
      </c>
      <c r="ER55" s="204">
        <f t="shared" si="219"/>
        <v>0</v>
      </c>
      <c r="ES55" s="204">
        <f t="shared" si="219"/>
        <v>0</v>
      </c>
      <c r="ET55" s="204">
        <f t="shared" si="219"/>
        <v>0</v>
      </c>
      <c r="EU55" s="204">
        <f t="shared" si="219"/>
        <v>0</v>
      </c>
      <c r="EV55" s="204">
        <f t="shared" si="219"/>
        <v>0</v>
      </c>
      <c r="EW55" s="204">
        <f t="shared" si="219"/>
        <v>0</v>
      </c>
      <c r="EX55" s="204">
        <f t="shared" si="219"/>
        <v>0</v>
      </c>
      <c r="EY55" s="204">
        <f t="shared" si="219"/>
        <v>0</v>
      </c>
      <c r="EZ55" s="204">
        <f t="shared" si="219"/>
        <v>0</v>
      </c>
      <c r="FA55" s="204">
        <f t="shared" si="219"/>
        <v>0</v>
      </c>
      <c r="FB55" s="204">
        <f t="shared" si="219"/>
        <v>0</v>
      </c>
      <c r="FC55" s="204">
        <f t="shared" si="219"/>
        <v>0</v>
      </c>
      <c r="FD55" s="204">
        <f t="shared" si="219"/>
        <v>0</v>
      </c>
      <c r="FE55" s="204">
        <f t="shared" si="219"/>
        <v>0</v>
      </c>
      <c r="FF55" s="204">
        <f t="shared" si="219"/>
        <v>0</v>
      </c>
      <c r="FG55" s="204">
        <f t="shared" si="219"/>
        <v>0</v>
      </c>
      <c r="FH55" s="204">
        <f t="shared" si="219"/>
        <v>0</v>
      </c>
      <c r="FI55" s="204">
        <f t="shared" si="219"/>
        <v>0</v>
      </c>
      <c r="FJ55" s="204">
        <f t="shared" si="219"/>
        <v>0</v>
      </c>
      <c r="FK55" s="204">
        <f t="shared" si="219"/>
        <v>0</v>
      </c>
      <c r="FL55" s="204">
        <f t="shared" si="219"/>
        <v>0</v>
      </c>
      <c r="FM55" s="204">
        <f t="shared" si="219"/>
        <v>0</v>
      </c>
      <c r="FN55" s="204">
        <f t="shared" si="219"/>
        <v>0</v>
      </c>
      <c r="FO55" s="204">
        <f t="shared" si="219"/>
        <v>0</v>
      </c>
      <c r="FP55" s="204">
        <f t="shared" si="219"/>
        <v>0</v>
      </c>
      <c r="FQ55" s="204">
        <f t="shared" si="219"/>
        <v>0</v>
      </c>
      <c r="FR55" s="204">
        <f t="shared" si="219"/>
        <v>0</v>
      </c>
      <c r="FS55" s="204">
        <f t="shared" si="219"/>
        <v>0</v>
      </c>
      <c r="FT55" s="204">
        <f t="shared" si="219"/>
        <v>0</v>
      </c>
      <c r="FU55" s="204">
        <f t="shared" si="219"/>
        <v>0</v>
      </c>
      <c r="FV55" s="204">
        <f t="shared" si="219"/>
        <v>0</v>
      </c>
      <c r="FW55" s="204">
        <f t="shared" si="219"/>
        <v>0</v>
      </c>
      <c r="FX55" s="204">
        <f t="shared" si="219"/>
        <v>0</v>
      </c>
      <c r="FY55" s="204">
        <f t="shared" si="219"/>
        <v>0</v>
      </c>
      <c r="FZ55" s="204">
        <f t="shared" si="219"/>
        <v>0</v>
      </c>
      <c r="GA55" s="204">
        <f t="shared" si="219"/>
        <v>0</v>
      </c>
      <c r="GB55" s="204">
        <f t="shared" si="219"/>
        <v>0</v>
      </c>
      <c r="GC55" s="204">
        <f t="shared" si="219"/>
        <v>0</v>
      </c>
      <c r="GD55" s="204">
        <f t="shared" si="219"/>
        <v>0</v>
      </c>
      <c r="GE55" s="204">
        <f t="shared" si="219"/>
        <v>0</v>
      </c>
      <c r="GF55" s="204">
        <f t="shared" si="219"/>
        <v>0</v>
      </c>
      <c r="GG55" s="204">
        <f t="shared" si="219"/>
        <v>0</v>
      </c>
      <c r="GH55" s="204">
        <f t="shared" si="219"/>
        <v>0</v>
      </c>
      <c r="GI55" s="204">
        <f t="shared" si="219"/>
        <v>0</v>
      </c>
      <c r="GJ55" s="204">
        <f t="shared" si="219"/>
        <v>0</v>
      </c>
      <c r="GK55" s="204">
        <f t="shared" si="219"/>
        <v>0</v>
      </c>
      <c r="GL55" s="204">
        <f t="shared" si="219"/>
        <v>0</v>
      </c>
      <c r="GM55" s="204">
        <f t="shared" si="219"/>
        <v>0</v>
      </c>
      <c r="GN55" s="204">
        <f t="shared" ref="GN55:IY55" si="220">SUM(GN51:GN54)</f>
        <v>0</v>
      </c>
      <c r="GO55" s="204">
        <f t="shared" si="220"/>
        <v>0</v>
      </c>
      <c r="GP55" s="204">
        <f t="shared" si="220"/>
        <v>0</v>
      </c>
      <c r="GQ55" s="204">
        <f t="shared" si="220"/>
        <v>0</v>
      </c>
      <c r="GR55" s="204">
        <f t="shared" si="220"/>
        <v>0</v>
      </c>
      <c r="GS55" s="204">
        <f t="shared" si="220"/>
        <v>0</v>
      </c>
      <c r="GT55" s="204">
        <f t="shared" si="220"/>
        <v>0</v>
      </c>
      <c r="GU55" s="204">
        <f t="shared" si="220"/>
        <v>0</v>
      </c>
      <c r="GV55" s="204">
        <f t="shared" si="220"/>
        <v>0</v>
      </c>
      <c r="GW55" s="204">
        <f t="shared" si="220"/>
        <v>0</v>
      </c>
      <c r="GX55" s="204">
        <f t="shared" si="220"/>
        <v>0</v>
      </c>
      <c r="GY55" s="204">
        <f t="shared" si="220"/>
        <v>0</v>
      </c>
      <c r="GZ55" s="204">
        <f t="shared" si="220"/>
        <v>0</v>
      </c>
      <c r="HA55" s="204">
        <f t="shared" si="220"/>
        <v>0</v>
      </c>
      <c r="HB55" s="204">
        <f t="shared" si="220"/>
        <v>0</v>
      </c>
      <c r="HC55" s="204">
        <f t="shared" si="220"/>
        <v>0</v>
      </c>
      <c r="HD55" s="204">
        <f t="shared" si="220"/>
        <v>0</v>
      </c>
      <c r="HE55" s="204">
        <f t="shared" si="220"/>
        <v>0</v>
      </c>
      <c r="HF55" s="204">
        <f t="shared" si="220"/>
        <v>0</v>
      </c>
      <c r="HG55" s="204">
        <f t="shared" si="220"/>
        <v>0</v>
      </c>
      <c r="HH55" s="204">
        <f t="shared" si="220"/>
        <v>0</v>
      </c>
      <c r="HI55" s="204">
        <f t="shared" si="220"/>
        <v>0</v>
      </c>
      <c r="HJ55" s="204">
        <f t="shared" si="220"/>
        <v>0</v>
      </c>
      <c r="HK55" s="204">
        <f t="shared" si="220"/>
        <v>0</v>
      </c>
      <c r="HL55" s="204">
        <f t="shared" si="220"/>
        <v>0</v>
      </c>
      <c r="HM55" s="204">
        <f t="shared" si="220"/>
        <v>0</v>
      </c>
      <c r="HN55" s="204">
        <f t="shared" si="220"/>
        <v>0</v>
      </c>
      <c r="HO55" s="204">
        <f t="shared" si="220"/>
        <v>0</v>
      </c>
      <c r="HP55" s="204">
        <f t="shared" si="220"/>
        <v>0</v>
      </c>
      <c r="HQ55" s="204">
        <f t="shared" si="220"/>
        <v>0</v>
      </c>
      <c r="HR55" s="204">
        <f t="shared" si="220"/>
        <v>0</v>
      </c>
      <c r="HS55" s="204">
        <f t="shared" si="220"/>
        <v>0</v>
      </c>
      <c r="HT55" s="204">
        <f t="shared" si="220"/>
        <v>0</v>
      </c>
      <c r="HU55" s="204">
        <f t="shared" si="220"/>
        <v>0</v>
      </c>
      <c r="HV55" s="204">
        <f t="shared" si="220"/>
        <v>0</v>
      </c>
      <c r="HW55" s="204">
        <f t="shared" si="220"/>
        <v>0</v>
      </c>
      <c r="HX55" s="204">
        <f t="shared" si="220"/>
        <v>0</v>
      </c>
      <c r="HY55" s="204">
        <f t="shared" si="220"/>
        <v>0</v>
      </c>
      <c r="HZ55" s="204">
        <f t="shared" si="220"/>
        <v>0</v>
      </c>
      <c r="IA55" s="204">
        <f t="shared" si="220"/>
        <v>0</v>
      </c>
      <c r="IB55" s="204">
        <f t="shared" si="220"/>
        <v>0</v>
      </c>
      <c r="IC55" s="204">
        <f t="shared" si="220"/>
        <v>0</v>
      </c>
      <c r="ID55" s="204">
        <f t="shared" si="220"/>
        <v>0</v>
      </c>
      <c r="IE55" s="204">
        <f t="shared" si="220"/>
        <v>0</v>
      </c>
      <c r="IF55" s="204">
        <f t="shared" si="220"/>
        <v>0</v>
      </c>
      <c r="IG55" s="204">
        <f t="shared" si="220"/>
        <v>0</v>
      </c>
      <c r="IH55" s="204">
        <f t="shared" si="220"/>
        <v>0</v>
      </c>
      <c r="II55" s="204">
        <f t="shared" si="220"/>
        <v>0</v>
      </c>
      <c r="IJ55" s="204">
        <f t="shared" si="220"/>
        <v>0</v>
      </c>
      <c r="IK55" s="204">
        <f t="shared" si="220"/>
        <v>0</v>
      </c>
      <c r="IL55" s="204">
        <f t="shared" si="220"/>
        <v>0</v>
      </c>
      <c r="IM55" s="204">
        <f t="shared" si="220"/>
        <v>0</v>
      </c>
      <c r="IN55" s="204">
        <f t="shared" si="220"/>
        <v>0</v>
      </c>
      <c r="IO55" s="204">
        <f t="shared" si="220"/>
        <v>0</v>
      </c>
      <c r="IP55" s="204">
        <f t="shared" si="220"/>
        <v>0</v>
      </c>
      <c r="IQ55" s="204">
        <f t="shared" si="220"/>
        <v>0</v>
      </c>
      <c r="IR55" s="204">
        <f t="shared" si="220"/>
        <v>0</v>
      </c>
      <c r="IS55" s="204">
        <f t="shared" si="220"/>
        <v>0</v>
      </c>
      <c r="IT55" s="204">
        <f t="shared" si="220"/>
        <v>0</v>
      </c>
      <c r="IU55" s="204">
        <f t="shared" si="220"/>
        <v>0</v>
      </c>
      <c r="IV55" s="204">
        <f t="shared" si="220"/>
        <v>0</v>
      </c>
      <c r="IW55" s="204">
        <f t="shared" si="220"/>
        <v>0</v>
      </c>
      <c r="IX55" s="204">
        <f t="shared" si="220"/>
        <v>0</v>
      </c>
      <c r="IY55" s="204">
        <f t="shared" si="220"/>
        <v>0</v>
      </c>
      <c r="IZ55" s="204">
        <f t="shared" ref="IZ55:LE55" si="221">SUM(IZ51:IZ54)</f>
        <v>0</v>
      </c>
      <c r="JA55" s="204">
        <f t="shared" si="221"/>
        <v>0</v>
      </c>
      <c r="JB55" s="204">
        <f t="shared" si="221"/>
        <v>0</v>
      </c>
      <c r="JC55" s="204">
        <f t="shared" si="221"/>
        <v>0</v>
      </c>
      <c r="JD55" s="204">
        <f t="shared" si="221"/>
        <v>0</v>
      </c>
      <c r="JE55" s="204">
        <f t="shared" si="221"/>
        <v>0</v>
      </c>
      <c r="JF55" s="204">
        <f t="shared" si="221"/>
        <v>0</v>
      </c>
      <c r="JG55" s="204">
        <f t="shared" si="221"/>
        <v>0</v>
      </c>
      <c r="JH55" s="204">
        <f t="shared" si="221"/>
        <v>0</v>
      </c>
      <c r="JI55" s="204">
        <f t="shared" si="221"/>
        <v>0</v>
      </c>
      <c r="JJ55" s="204">
        <f t="shared" si="221"/>
        <v>0</v>
      </c>
      <c r="JK55" s="204">
        <f t="shared" si="221"/>
        <v>0</v>
      </c>
      <c r="JL55" s="204">
        <f t="shared" si="221"/>
        <v>0</v>
      </c>
      <c r="JM55" s="204">
        <f t="shared" si="221"/>
        <v>0</v>
      </c>
      <c r="JN55" s="204">
        <f t="shared" si="221"/>
        <v>0</v>
      </c>
      <c r="JO55" s="204">
        <f t="shared" si="221"/>
        <v>0</v>
      </c>
      <c r="JP55" s="204">
        <f t="shared" si="221"/>
        <v>0</v>
      </c>
      <c r="JQ55" s="204">
        <f t="shared" si="221"/>
        <v>0</v>
      </c>
      <c r="JR55" s="204">
        <f t="shared" si="221"/>
        <v>0</v>
      </c>
      <c r="JS55" s="204">
        <f t="shared" si="221"/>
        <v>0</v>
      </c>
      <c r="JT55" s="204">
        <f t="shared" si="221"/>
        <v>0</v>
      </c>
      <c r="JU55" s="204">
        <f t="shared" si="221"/>
        <v>0</v>
      </c>
      <c r="JV55" s="204">
        <f t="shared" si="221"/>
        <v>0</v>
      </c>
      <c r="JW55" s="204">
        <f t="shared" si="221"/>
        <v>0</v>
      </c>
      <c r="JX55" s="204">
        <f t="shared" si="221"/>
        <v>0</v>
      </c>
      <c r="JY55" s="204">
        <f t="shared" si="221"/>
        <v>0</v>
      </c>
      <c r="JZ55" s="204">
        <f t="shared" si="221"/>
        <v>0</v>
      </c>
      <c r="KA55" s="204">
        <f t="shared" si="221"/>
        <v>0</v>
      </c>
      <c r="KB55" s="204">
        <f t="shared" si="221"/>
        <v>0</v>
      </c>
      <c r="KC55" s="204">
        <f t="shared" si="221"/>
        <v>0</v>
      </c>
      <c r="KD55" s="204">
        <f t="shared" si="221"/>
        <v>0</v>
      </c>
      <c r="KE55" s="204">
        <f t="shared" si="221"/>
        <v>0</v>
      </c>
      <c r="KF55" s="204">
        <f t="shared" si="221"/>
        <v>0</v>
      </c>
      <c r="KG55" s="204">
        <f t="shared" si="221"/>
        <v>0</v>
      </c>
      <c r="KH55" s="204">
        <f t="shared" si="221"/>
        <v>0</v>
      </c>
      <c r="KI55" s="204">
        <f t="shared" si="221"/>
        <v>0</v>
      </c>
      <c r="KJ55" s="204">
        <f t="shared" si="221"/>
        <v>0</v>
      </c>
      <c r="KK55" s="204">
        <f t="shared" si="221"/>
        <v>0</v>
      </c>
      <c r="KL55" s="204">
        <f t="shared" si="221"/>
        <v>0</v>
      </c>
      <c r="KM55" s="204">
        <f t="shared" si="221"/>
        <v>0</v>
      </c>
      <c r="KN55" s="204">
        <f t="shared" si="221"/>
        <v>0</v>
      </c>
      <c r="KO55" s="204">
        <f t="shared" si="221"/>
        <v>0</v>
      </c>
      <c r="KP55" s="204">
        <f t="shared" si="221"/>
        <v>0</v>
      </c>
      <c r="KQ55" s="204">
        <f t="shared" si="221"/>
        <v>0</v>
      </c>
      <c r="KR55" s="204">
        <f t="shared" si="221"/>
        <v>0</v>
      </c>
      <c r="KS55" s="204">
        <f t="shared" si="221"/>
        <v>0</v>
      </c>
      <c r="KT55" s="204">
        <f t="shared" si="221"/>
        <v>0</v>
      </c>
      <c r="KU55" s="204">
        <f t="shared" si="221"/>
        <v>0</v>
      </c>
      <c r="KV55" s="204">
        <f t="shared" si="221"/>
        <v>0</v>
      </c>
      <c r="KW55" s="204">
        <f t="shared" si="221"/>
        <v>0</v>
      </c>
      <c r="KX55" s="204">
        <f t="shared" si="221"/>
        <v>0</v>
      </c>
      <c r="KY55" s="204">
        <f t="shared" si="221"/>
        <v>0</v>
      </c>
      <c r="KZ55" s="204">
        <f t="shared" si="221"/>
        <v>0</v>
      </c>
      <c r="LA55" s="204">
        <f t="shared" si="221"/>
        <v>0</v>
      </c>
      <c r="LB55" s="204">
        <f t="shared" si="221"/>
        <v>0</v>
      </c>
      <c r="LC55" s="204">
        <f t="shared" si="221"/>
        <v>0</v>
      </c>
      <c r="LD55" s="204">
        <f t="shared" si="221"/>
        <v>0</v>
      </c>
      <c r="LE55" s="204">
        <f t="shared" si="221"/>
        <v>0</v>
      </c>
    </row>
    <row r="56" spans="1:317" ht="15" customHeight="1">
      <c r="A56" s="285"/>
      <c r="B56" s="6"/>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c r="HV56" s="210"/>
      <c r="HW56" s="210"/>
      <c r="HX56" s="210"/>
      <c r="HY56" s="210"/>
      <c r="HZ56" s="210"/>
      <c r="IA56" s="210"/>
      <c r="IB56" s="210"/>
      <c r="IC56" s="210"/>
      <c r="ID56" s="210"/>
      <c r="IE56" s="210"/>
      <c r="IF56" s="210"/>
      <c r="IG56" s="210"/>
      <c r="IH56" s="210"/>
      <c r="II56" s="210"/>
      <c r="IJ56" s="210"/>
      <c r="IK56" s="210"/>
      <c r="IL56" s="210"/>
      <c r="IM56" s="210"/>
      <c r="IN56" s="210"/>
      <c r="IO56" s="210"/>
      <c r="IP56" s="210"/>
      <c r="IQ56" s="210"/>
      <c r="IR56" s="210"/>
      <c r="IS56" s="210"/>
      <c r="IT56" s="210"/>
      <c r="IU56" s="210"/>
      <c r="IV56" s="210"/>
      <c r="IW56" s="210"/>
      <c r="IX56" s="210"/>
      <c r="IY56" s="210"/>
      <c r="IZ56" s="210"/>
      <c r="JA56" s="210"/>
      <c r="JB56" s="210"/>
      <c r="JC56" s="210"/>
      <c r="JD56" s="210"/>
      <c r="JE56" s="210"/>
      <c r="JF56" s="210"/>
      <c r="JG56" s="210"/>
      <c r="JH56" s="210"/>
      <c r="JI56" s="210"/>
      <c r="JJ56" s="210"/>
      <c r="JK56" s="210"/>
      <c r="JL56" s="210"/>
      <c r="JM56" s="210"/>
      <c r="JN56" s="210"/>
      <c r="JO56" s="210"/>
      <c r="JP56" s="210"/>
      <c r="JQ56" s="210"/>
      <c r="JR56" s="210"/>
      <c r="JS56" s="210"/>
      <c r="JT56" s="210"/>
      <c r="JU56" s="210"/>
      <c r="JV56" s="210"/>
      <c r="JW56" s="210"/>
      <c r="JX56" s="210"/>
      <c r="JY56" s="210"/>
      <c r="JZ56" s="210"/>
      <c r="KA56" s="210"/>
      <c r="KB56" s="210"/>
      <c r="KC56" s="210"/>
      <c r="KD56" s="210"/>
      <c r="KE56" s="210"/>
      <c r="KF56" s="210"/>
      <c r="KG56" s="210"/>
      <c r="KH56" s="210"/>
      <c r="KI56" s="210"/>
      <c r="KJ56" s="210"/>
      <c r="KK56" s="210"/>
      <c r="KL56" s="210"/>
      <c r="KM56" s="210"/>
      <c r="KN56" s="210"/>
      <c r="KO56" s="210"/>
      <c r="KP56" s="210"/>
      <c r="KQ56" s="210"/>
      <c r="KR56" s="210"/>
      <c r="KS56" s="210"/>
      <c r="KT56" s="210"/>
      <c r="KU56" s="210"/>
      <c r="KV56" s="210"/>
      <c r="KW56" s="210"/>
      <c r="KX56" s="210"/>
      <c r="KY56" s="210"/>
      <c r="KZ56" s="210"/>
      <c r="LA56" s="210"/>
      <c r="LB56" s="210"/>
      <c r="LC56" s="210"/>
      <c r="LD56" s="210"/>
      <c r="LE56" s="210"/>
    </row>
    <row r="57" spans="1:317" ht="15" customHeight="1">
      <c r="A57" s="285"/>
      <c r="B57" s="9" t="s">
        <v>120</v>
      </c>
      <c r="C57" s="210">
        <f>+C40+C49+C55</f>
        <v>0</v>
      </c>
      <c r="D57" s="210">
        <f t="shared" ref="D57:BO57" si="222">+D40+D49+D55</f>
        <v>0</v>
      </c>
      <c r="E57" s="210">
        <f>+E40+E49+E55</f>
        <v>0</v>
      </c>
      <c r="F57" s="210">
        <f t="shared" si="222"/>
        <v>0</v>
      </c>
      <c r="G57" s="210">
        <f t="shared" si="222"/>
        <v>0</v>
      </c>
      <c r="H57" s="210">
        <f t="shared" si="222"/>
        <v>0</v>
      </c>
      <c r="I57" s="210">
        <f t="shared" si="222"/>
        <v>0</v>
      </c>
      <c r="J57" s="210">
        <f t="shared" si="222"/>
        <v>0</v>
      </c>
      <c r="K57" s="210">
        <f t="shared" si="222"/>
        <v>0</v>
      </c>
      <c r="L57" s="210">
        <f t="shared" si="222"/>
        <v>0</v>
      </c>
      <c r="M57" s="210">
        <f t="shared" si="222"/>
        <v>0</v>
      </c>
      <c r="N57" s="210">
        <f t="shared" si="222"/>
        <v>0</v>
      </c>
      <c r="O57" s="210">
        <f t="shared" si="222"/>
        <v>0</v>
      </c>
      <c r="P57" s="210">
        <f t="shared" si="222"/>
        <v>0</v>
      </c>
      <c r="Q57" s="210">
        <f t="shared" si="222"/>
        <v>0</v>
      </c>
      <c r="R57" s="210">
        <f t="shared" si="222"/>
        <v>0</v>
      </c>
      <c r="S57" s="210">
        <f t="shared" si="222"/>
        <v>0</v>
      </c>
      <c r="T57" s="210">
        <f t="shared" si="222"/>
        <v>0</v>
      </c>
      <c r="U57" s="210">
        <f t="shared" si="222"/>
        <v>0</v>
      </c>
      <c r="V57" s="210">
        <f t="shared" si="222"/>
        <v>0</v>
      </c>
      <c r="W57" s="210">
        <f t="shared" si="222"/>
        <v>0</v>
      </c>
      <c r="X57" s="210">
        <f t="shared" si="222"/>
        <v>0</v>
      </c>
      <c r="Y57" s="210">
        <f t="shared" si="222"/>
        <v>0</v>
      </c>
      <c r="Z57" s="210">
        <f t="shared" si="222"/>
        <v>0</v>
      </c>
      <c r="AA57" s="210">
        <f t="shared" si="222"/>
        <v>0</v>
      </c>
      <c r="AB57" s="210">
        <f t="shared" si="222"/>
        <v>0</v>
      </c>
      <c r="AC57" s="210">
        <f t="shared" si="222"/>
        <v>0</v>
      </c>
      <c r="AD57" s="210">
        <f t="shared" si="222"/>
        <v>0</v>
      </c>
      <c r="AE57" s="210">
        <f t="shared" si="222"/>
        <v>0</v>
      </c>
      <c r="AF57" s="210">
        <f t="shared" si="222"/>
        <v>0</v>
      </c>
      <c r="AG57" s="210">
        <f t="shared" si="222"/>
        <v>0</v>
      </c>
      <c r="AH57" s="210">
        <f t="shared" si="222"/>
        <v>0</v>
      </c>
      <c r="AI57" s="210">
        <f t="shared" si="222"/>
        <v>0</v>
      </c>
      <c r="AJ57" s="210">
        <f t="shared" si="222"/>
        <v>0</v>
      </c>
      <c r="AK57" s="210">
        <f t="shared" si="222"/>
        <v>0</v>
      </c>
      <c r="AL57" s="210">
        <f t="shared" si="222"/>
        <v>0</v>
      </c>
      <c r="AM57" s="210">
        <f t="shared" si="222"/>
        <v>0</v>
      </c>
      <c r="AN57" s="210">
        <f t="shared" si="222"/>
        <v>0</v>
      </c>
      <c r="AO57" s="210">
        <f t="shared" si="222"/>
        <v>0</v>
      </c>
      <c r="AP57" s="210">
        <f t="shared" si="222"/>
        <v>0</v>
      </c>
      <c r="AQ57" s="210">
        <f t="shared" si="222"/>
        <v>0</v>
      </c>
      <c r="AR57" s="210">
        <f t="shared" si="222"/>
        <v>0</v>
      </c>
      <c r="AS57" s="210">
        <f t="shared" si="222"/>
        <v>0</v>
      </c>
      <c r="AT57" s="210">
        <f t="shared" si="222"/>
        <v>0</v>
      </c>
      <c r="AU57" s="210">
        <f t="shared" si="222"/>
        <v>0</v>
      </c>
      <c r="AV57" s="210">
        <f t="shared" si="222"/>
        <v>0</v>
      </c>
      <c r="AW57" s="210">
        <f t="shared" si="222"/>
        <v>0</v>
      </c>
      <c r="AX57" s="210">
        <f t="shared" si="222"/>
        <v>0</v>
      </c>
      <c r="AY57" s="210">
        <f t="shared" si="222"/>
        <v>0</v>
      </c>
      <c r="AZ57" s="210">
        <f t="shared" si="222"/>
        <v>0</v>
      </c>
      <c r="BA57" s="210">
        <f t="shared" si="222"/>
        <v>0</v>
      </c>
      <c r="BB57" s="210">
        <f t="shared" si="222"/>
        <v>0</v>
      </c>
      <c r="BC57" s="210">
        <f t="shared" si="222"/>
        <v>0</v>
      </c>
      <c r="BD57" s="210">
        <f t="shared" si="222"/>
        <v>0</v>
      </c>
      <c r="BE57" s="210">
        <f t="shared" si="222"/>
        <v>0</v>
      </c>
      <c r="BF57" s="210">
        <f t="shared" si="222"/>
        <v>0</v>
      </c>
      <c r="BG57" s="210">
        <f t="shared" si="222"/>
        <v>0</v>
      </c>
      <c r="BH57" s="210">
        <f t="shared" si="222"/>
        <v>0</v>
      </c>
      <c r="BI57" s="210">
        <f t="shared" si="222"/>
        <v>0</v>
      </c>
      <c r="BJ57" s="210">
        <f t="shared" si="222"/>
        <v>0</v>
      </c>
      <c r="BK57" s="210">
        <f t="shared" si="222"/>
        <v>0</v>
      </c>
      <c r="BL57" s="210">
        <f t="shared" si="222"/>
        <v>0</v>
      </c>
      <c r="BM57" s="210">
        <f t="shared" si="222"/>
        <v>0</v>
      </c>
      <c r="BN57" s="210">
        <f t="shared" si="222"/>
        <v>0</v>
      </c>
      <c r="BO57" s="210">
        <f t="shared" si="222"/>
        <v>0</v>
      </c>
      <c r="BP57" s="210">
        <f t="shared" ref="BP57:EA57" si="223">+BP40+BP49+BP55</f>
        <v>0</v>
      </c>
      <c r="BQ57" s="210">
        <f t="shared" si="223"/>
        <v>0</v>
      </c>
      <c r="BR57" s="210">
        <f t="shared" si="223"/>
        <v>0</v>
      </c>
      <c r="BS57" s="210">
        <f t="shared" si="223"/>
        <v>0</v>
      </c>
      <c r="BT57" s="210">
        <f t="shared" si="223"/>
        <v>0</v>
      </c>
      <c r="BU57" s="210">
        <f t="shared" si="223"/>
        <v>0</v>
      </c>
      <c r="BV57" s="210">
        <f t="shared" si="223"/>
        <v>0</v>
      </c>
      <c r="BW57" s="210">
        <f t="shared" si="223"/>
        <v>0</v>
      </c>
      <c r="BX57" s="210">
        <f t="shared" si="223"/>
        <v>0</v>
      </c>
      <c r="BY57" s="210">
        <f t="shared" si="223"/>
        <v>0</v>
      </c>
      <c r="BZ57" s="210">
        <f t="shared" si="223"/>
        <v>0</v>
      </c>
      <c r="CA57" s="210">
        <f t="shared" si="223"/>
        <v>0</v>
      </c>
      <c r="CB57" s="210">
        <f t="shared" si="223"/>
        <v>0</v>
      </c>
      <c r="CC57" s="210">
        <f t="shared" si="223"/>
        <v>0</v>
      </c>
      <c r="CD57" s="210">
        <f t="shared" si="223"/>
        <v>0</v>
      </c>
      <c r="CE57" s="210">
        <f t="shared" si="223"/>
        <v>0</v>
      </c>
      <c r="CF57" s="210">
        <f t="shared" si="223"/>
        <v>0</v>
      </c>
      <c r="CG57" s="210">
        <f t="shared" si="223"/>
        <v>0</v>
      </c>
      <c r="CH57" s="210">
        <f t="shared" si="223"/>
        <v>0</v>
      </c>
      <c r="CI57" s="210">
        <f t="shared" si="223"/>
        <v>0</v>
      </c>
      <c r="CJ57" s="210">
        <f t="shared" si="223"/>
        <v>0</v>
      </c>
      <c r="CK57" s="210">
        <f t="shared" si="223"/>
        <v>0</v>
      </c>
      <c r="CL57" s="210">
        <f t="shared" si="223"/>
        <v>0</v>
      </c>
      <c r="CM57" s="210">
        <f t="shared" si="223"/>
        <v>0</v>
      </c>
      <c r="CN57" s="210">
        <f t="shared" si="223"/>
        <v>0</v>
      </c>
      <c r="CO57" s="210">
        <f t="shared" si="223"/>
        <v>0</v>
      </c>
      <c r="CP57" s="210">
        <f t="shared" si="223"/>
        <v>0</v>
      </c>
      <c r="CQ57" s="210">
        <f t="shared" si="223"/>
        <v>0</v>
      </c>
      <c r="CR57" s="210">
        <f t="shared" si="223"/>
        <v>0</v>
      </c>
      <c r="CS57" s="210">
        <f t="shared" si="223"/>
        <v>0</v>
      </c>
      <c r="CT57" s="210">
        <f t="shared" si="223"/>
        <v>0</v>
      </c>
      <c r="CU57" s="210">
        <f t="shared" si="223"/>
        <v>0</v>
      </c>
      <c r="CV57" s="210">
        <f t="shared" si="223"/>
        <v>0</v>
      </c>
      <c r="CW57" s="210">
        <f t="shared" si="223"/>
        <v>0</v>
      </c>
      <c r="CX57" s="210">
        <f t="shared" si="223"/>
        <v>0</v>
      </c>
      <c r="CY57" s="210">
        <f t="shared" si="223"/>
        <v>0</v>
      </c>
      <c r="CZ57" s="210">
        <f t="shared" si="223"/>
        <v>0</v>
      </c>
      <c r="DA57" s="210">
        <f t="shared" si="223"/>
        <v>0</v>
      </c>
      <c r="DB57" s="210">
        <f t="shared" si="223"/>
        <v>0</v>
      </c>
      <c r="DC57" s="210">
        <f t="shared" si="223"/>
        <v>0</v>
      </c>
      <c r="DD57" s="210">
        <f t="shared" si="223"/>
        <v>0</v>
      </c>
      <c r="DE57" s="210">
        <f t="shared" si="223"/>
        <v>0</v>
      </c>
      <c r="DF57" s="210">
        <f t="shared" si="223"/>
        <v>0</v>
      </c>
      <c r="DG57" s="210">
        <f t="shared" si="223"/>
        <v>0</v>
      </c>
      <c r="DH57" s="210">
        <f t="shared" si="223"/>
        <v>0</v>
      </c>
      <c r="DI57" s="210">
        <f t="shared" si="223"/>
        <v>0</v>
      </c>
      <c r="DJ57" s="210">
        <f t="shared" si="223"/>
        <v>0</v>
      </c>
      <c r="DK57" s="210">
        <f t="shared" si="223"/>
        <v>0</v>
      </c>
      <c r="DL57" s="210">
        <f t="shared" si="223"/>
        <v>0</v>
      </c>
      <c r="DM57" s="210">
        <f t="shared" si="223"/>
        <v>0</v>
      </c>
      <c r="DN57" s="210">
        <f t="shared" si="223"/>
        <v>0</v>
      </c>
      <c r="DO57" s="210">
        <f t="shared" si="223"/>
        <v>0</v>
      </c>
      <c r="DP57" s="210">
        <f t="shared" si="223"/>
        <v>0</v>
      </c>
      <c r="DQ57" s="210">
        <f t="shared" si="223"/>
        <v>0</v>
      </c>
      <c r="DR57" s="210">
        <f t="shared" si="223"/>
        <v>0</v>
      </c>
      <c r="DS57" s="210">
        <f t="shared" si="223"/>
        <v>0</v>
      </c>
      <c r="DT57" s="210">
        <f t="shared" si="223"/>
        <v>0</v>
      </c>
      <c r="DU57" s="210">
        <f t="shared" si="223"/>
        <v>0</v>
      </c>
      <c r="DV57" s="210">
        <f t="shared" si="223"/>
        <v>0</v>
      </c>
      <c r="DW57" s="210">
        <f t="shared" si="223"/>
        <v>0</v>
      </c>
      <c r="DX57" s="210">
        <f t="shared" si="223"/>
        <v>0</v>
      </c>
      <c r="DY57" s="210">
        <f t="shared" si="223"/>
        <v>0</v>
      </c>
      <c r="DZ57" s="210">
        <f t="shared" si="223"/>
        <v>0</v>
      </c>
      <c r="EA57" s="210">
        <f t="shared" si="223"/>
        <v>0</v>
      </c>
      <c r="EB57" s="210">
        <f t="shared" ref="EB57:GM57" si="224">+EB40+EB49+EB55</f>
        <v>0</v>
      </c>
      <c r="EC57" s="210">
        <f t="shared" si="224"/>
        <v>0</v>
      </c>
      <c r="ED57" s="210">
        <f t="shared" si="224"/>
        <v>0</v>
      </c>
      <c r="EE57" s="210">
        <f t="shared" si="224"/>
        <v>0</v>
      </c>
      <c r="EF57" s="210">
        <f t="shared" si="224"/>
        <v>0</v>
      </c>
      <c r="EG57" s="210">
        <f t="shared" si="224"/>
        <v>0</v>
      </c>
      <c r="EH57" s="210">
        <f t="shared" si="224"/>
        <v>0</v>
      </c>
      <c r="EI57" s="210">
        <f t="shared" si="224"/>
        <v>0</v>
      </c>
      <c r="EJ57" s="210">
        <f t="shared" si="224"/>
        <v>0</v>
      </c>
      <c r="EK57" s="210">
        <f t="shared" si="224"/>
        <v>0</v>
      </c>
      <c r="EL57" s="210">
        <f t="shared" si="224"/>
        <v>0</v>
      </c>
      <c r="EM57" s="210">
        <f t="shared" si="224"/>
        <v>0</v>
      </c>
      <c r="EN57" s="210">
        <f t="shared" si="224"/>
        <v>0</v>
      </c>
      <c r="EO57" s="210">
        <f t="shared" si="224"/>
        <v>0</v>
      </c>
      <c r="EP57" s="210">
        <f t="shared" si="224"/>
        <v>0</v>
      </c>
      <c r="EQ57" s="210">
        <f t="shared" si="224"/>
        <v>0</v>
      </c>
      <c r="ER57" s="210">
        <f t="shared" si="224"/>
        <v>0</v>
      </c>
      <c r="ES57" s="210">
        <f t="shared" si="224"/>
        <v>0</v>
      </c>
      <c r="ET57" s="210">
        <f t="shared" si="224"/>
        <v>0</v>
      </c>
      <c r="EU57" s="210">
        <f t="shared" si="224"/>
        <v>0</v>
      </c>
      <c r="EV57" s="210">
        <f t="shared" si="224"/>
        <v>0</v>
      </c>
      <c r="EW57" s="210">
        <f t="shared" si="224"/>
        <v>0</v>
      </c>
      <c r="EX57" s="210">
        <f t="shared" si="224"/>
        <v>0</v>
      </c>
      <c r="EY57" s="210">
        <f t="shared" si="224"/>
        <v>0</v>
      </c>
      <c r="EZ57" s="210">
        <f t="shared" si="224"/>
        <v>0</v>
      </c>
      <c r="FA57" s="210">
        <f t="shared" si="224"/>
        <v>0</v>
      </c>
      <c r="FB57" s="210">
        <f t="shared" si="224"/>
        <v>0</v>
      </c>
      <c r="FC57" s="210">
        <f t="shared" si="224"/>
        <v>0</v>
      </c>
      <c r="FD57" s="210">
        <f t="shared" si="224"/>
        <v>0</v>
      </c>
      <c r="FE57" s="210">
        <f t="shared" si="224"/>
        <v>0</v>
      </c>
      <c r="FF57" s="210">
        <f t="shared" si="224"/>
        <v>0</v>
      </c>
      <c r="FG57" s="210">
        <f t="shared" si="224"/>
        <v>0</v>
      </c>
      <c r="FH57" s="210">
        <f t="shared" si="224"/>
        <v>0</v>
      </c>
      <c r="FI57" s="210">
        <f t="shared" si="224"/>
        <v>0</v>
      </c>
      <c r="FJ57" s="210">
        <f t="shared" si="224"/>
        <v>0</v>
      </c>
      <c r="FK57" s="210">
        <f t="shared" si="224"/>
        <v>0</v>
      </c>
      <c r="FL57" s="210">
        <f t="shared" si="224"/>
        <v>0</v>
      </c>
      <c r="FM57" s="210">
        <f t="shared" si="224"/>
        <v>0</v>
      </c>
      <c r="FN57" s="210">
        <f t="shared" si="224"/>
        <v>0</v>
      </c>
      <c r="FO57" s="210">
        <f t="shared" si="224"/>
        <v>0</v>
      </c>
      <c r="FP57" s="210">
        <f t="shared" si="224"/>
        <v>0</v>
      </c>
      <c r="FQ57" s="210">
        <f t="shared" si="224"/>
        <v>0</v>
      </c>
      <c r="FR57" s="210">
        <f t="shared" si="224"/>
        <v>0</v>
      </c>
      <c r="FS57" s="210">
        <f t="shared" si="224"/>
        <v>0</v>
      </c>
      <c r="FT57" s="210">
        <f t="shared" si="224"/>
        <v>0</v>
      </c>
      <c r="FU57" s="210">
        <f t="shared" si="224"/>
        <v>0</v>
      </c>
      <c r="FV57" s="210">
        <f t="shared" si="224"/>
        <v>0</v>
      </c>
      <c r="FW57" s="210">
        <f t="shared" si="224"/>
        <v>0</v>
      </c>
      <c r="FX57" s="210">
        <f t="shared" si="224"/>
        <v>0</v>
      </c>
      <c r="FY57" s="210">
        <f t="shared" si="224"/>
        <v>0</v>
      </c>
      <c r="FZ57" s="210">
        <f t="shared" si="224"/>
        <v>0</v>
      </c>
      <c r="GA57" s="210">
        <f t="shared" si="224"/>
        <v>0</v>
      </c>
      <c r="GB57" s="210">
        <f t="shared" si="224"/>
        <v>0</v>
      </c>
      <c r="GC57" s="210">
        <f t="shared" si="224"/>
        <v>0</v>
      </c>
      <c r="GD57" s="210">
        <f t="shared" si="224"/>
        <v>0</v>
      </c>
      <c r="GE57" s="210">
        <f t="shared" si="224"/>
        <v>0</v>
      </c>
      <c r="GF57" s="210">
        <f t="shared" si="224"/>
        <v>0</v>
      </c>
      <c r="GG57" s="210">
        <f t="shared" si="224"/>
        <v>0</v>
      </c>
      <c r="GH57" s="210">
        <f t="shared" si="224"/>
        <v>0</v>
      </c>
      <c r="GI57" s="210">
        <f t="shared" si="224"/>
        <v>0</v>
      </c>
      <c r="GJ57" s="210">
        <f t="shared" si="224"/>
        <v>0</v>
      </c>
      <c r="GK57" s="210">
        <f t="shared" si="224"/>
        <v>0</v>
      </c>
      <c r="GL57" s="210">
        <f t="shared" si="224"/>
        <v>0</v>
      </c>
      <c r="GM57" s="210">
        <f t="shared" si="224"/>
        <v>0</v>
      </c>
      <c r="GN57" s="210">
        <f t="shared" ref="GN57:IY57" si="225">+GN40+GN49+GN55</f>
        <v>0</v>
      </c>
      <c r="GO57" s="210">
        <f t="shared" si="225"/>
        <v>0</v>
      </c>
      <c r="GP57" s="210">
        <f t="shared" si="225"/>
        <v>0</v>
      </c>
      <c r="GQ57" s="210">
        <f t="shared" si="225"/>
        <v>0</v>
      </c>
      <c r="GR57" s="210">
        <f t="shared" si="225"/>
        <v>0</v>
      </c>
      <c r="GS57" s="210">
        <f t="shared" si="225"/>
        <v>0</v>
      </c>
      <c r="GT57" s="210">
        <f t="shared" si="225"/>
        <v>0</v>
      </c>
      <c r="GU57" s="210">
        <f t="shared" si="225"/>
        <v>0</v>
      </c>
      <c r="GV57" s="210">
        <f t="shared" si="225"/>
        <v>0</v>
      </c>
      <c r="GW57" s="210">
        <f t="shared" si="225"/>
        <v>0</v>
      </c>
      <c r="GX57" s="210">
        <f t="shared" si="225"/>
        <v>0</v>
      </c>
      <c r="GY57" s="210">
        <f t="shared" si="225"/>
        <v>0</v>
      </c>
      <c r="GZ57" s="210">
        <f t="shared" si="225"/>
        <v>0</v>
      </c>
      <c r="HA57" s="210">
        <f t="shared" si="225"/>
        <v>0</v>
      </c>
      <c r="HB57" s="210">
        <f t="shared" si="225"/>
        <v>0</v>
      </c>
      <c r="HC57" s="210">
        <f t="shared" si="225"/>
        <v>0</v>
      </c>
      <c r="HD57" s="210">
        <f t="shared" si="225"/>
        <v>0</v>
      </c>
      <c r="HE57" s="210">
        <f t="shared" si="225"/>
        <v>0</v>
      </c>
      <c r="HF57" s="210">
        <f t="shared" si="225"/>
        <v>0</v>
      </c>
      <c r="HG57" s="210">
        <f t="shared" si="225"/>
        <v>0</v>
      </c>
      <c r="HH57" s="210">
        <f t="shared" si="225"/>
        <v>0</v>
      </c>
      <c r="HI57" s="210">
        <f t="shared" si="225"/>
        <v>0</v>
      </c>
      <c r="HJ57" s="210">
        <f t="shared" si="225"/>
        <v>0</v>
      </c>
      <c r="HK57" s="210">
        <f t="shared" si="225"/>
        <v>0</v>
      </c>
      <c r="HL57" s="210">
        <f t="shared" si="225"/>
        <v>0</v>
      </c>
      <c r="HM57" s="210">
        <f t="shared" si="225"/>
        <v>0</v>
      </c>
      <c r="HN57" s="210">
        <f t="shared" si="225"/>
        <v>0</v>
      </c>
      <c r="HO57" s="210">
        <f t="shared" si="225"/>
        <v>0</v>
      </c>
      <c r="HP57" s="210">
        <f t="shared" si="225"/>
        <v>0</v>
      </c>
      <c r="HQ57" s="210">
        <f t="shared" si="225"/>
        <v>0</v>
      </c>
      <c r="HR57" s="210">
        <f t="shared" si="225"/>
        <v>0</v>
      </c>
      <c r="HS57" s="210">
        <f t="shared" si="225"/>
        <v>0</v>
      </c>
      <c r="HT57" s="210">
        <f t="shared" si="225"/>
        <v>0</v>
      </c>
      <c r="HU57" s="210">
        <f t="shared" si="225"/>
        <v>0</v>
      </c>
      <c r="HV57" s="210">
        <f t="shared" si="225"/>
        <v>0</v>
      </c>
      <c r="HW57" s="210">
        <f t="shared" si="225"/>
        <v>0</v>
      </c>
      <c r="HX57" s="210">
        <f t="shared" si="225"/>
        <v>0</v>
      </c>
      <c r="HY57" s="210">
        <f t="shared" si="225"/>
        <v>0</v>
      </c>
      <c r="HZ57" s="210">
        <f t="shared" si="225"/>
        <v>0</v>
      </c>
      <c r="IA57" s="210">
        <f t="shared" si="225"/>
        <v>0</v>
      </c>
      <c r="IB57" s="210">
        <f t="shared" si="225"/>
        <v>0</v>
      </c>
      <c r="IC57" s="210">
        <f t="shared" si="225"/>
        <v>0</v>
      </c>
      <c r="ID57" s="210">
        <f t="shared" si="225"/>
        <v>0</v>
      </c>
      <c r="IE57" s="210">
        <f t="shared" si="225"/>
        <v>0</v>
      </c>
      <c r="IF57" s="210">
        <f t="shared" si="225"/>
        <v>0</v>
      </c>
      <c r="IG57" s="210">
        <f t="shared" si="225"/>
        <v>0</v>
      </c>
      <c r="IH57" s="210">
        <f t="shared" si="225"/>
        <v>0</v>
      </c>
      <c r="II57" s="210">
        <f t="shared" si="225"/>
        <v>0</v>
      </c>
      <c r="IJ57" s="210">
        <f t="shared" si="225"/>
        <v>0</v>
      </c>
      <c r="IK57" s="210">
        <f t="shared" si="225"/>
        <v>0</v>
      </c>
      <c r="IL57" s="210">
        <f t="shared" si="225"/>
        <v>0</v>
      </c>
      <c r="IM57" s="210">
        <f t="shared" si="225"/>
        <v>0</v>
      </c>
      <c r="IN57" s="210">
        <f t="shared" si="225"/>
        <v>0</v>
      </c>
      <c r="IO57" s="210">
        <f t="shared" si="225"/>
        <v>0</v>
      </c>
      <c r="IP57" s="210">
        <f t="shared" si="225"/>
        <v>0</v>
      </c>
      <c r="IQ57" s="210">
        <f t="shared" si="225"/>
        <v>0</v>
      </c>
      <c r="IR57" s="210">
        <f t="shared" si="225"/>
        <v>0</v>
      </c>
      <c r="IS57" s="210">
        <f t="shared" si="225"/>
        <v>0</v>
      </c>
      <c r="IT57" s="210">
        <f t="shared" si="225"/>
        <v>0</v>
      </c>
      <c r="IU57" s="210">
        <f t="shared" si="225"/>
        <v>0</v>
      </c>
      <c r="IV57" s="210">
        <f t="shared" si="225"/>
        <v>0</v>
      </c>
      <c r="IW57" s="210">
        <f t="shared" si="225"/>
        <v>0</v>
      </c>
      <c r="IX57" s="210">
        <f t="shared" si="225"/>
        <v>0</v>
      </c>
      <c r="IY57" s="210">
        <f t="shared" si="225"/>
        <v>0</v>
      </c>
      <c r="IZ57" s="210">
        <f t="shared" ref="IZ57:LE57" si="226">+IZ40+IZ49+IZ55</f>
        <v>0</v>
      </c>
      <c r="JA57" s="210">
        <f t="shared" si="226"/>
        <v>0</v>
      </c>
      <c r="JB57" s="210">
        <f t="shared" si="226"/>
        <v>0</v>
      </c>
      <c r="JC57" s="210">
        <f t="shared" si="226"/>
        <v>0</v>
      </c>
      <c r="JD57" s="210">
        <f t="shared" si="226"/>
        <v>0</v>
      </c>
      <c r="JE57" s="210">
        <f t="shared" si="226"/>
        <v>0</v>
      </c>
      <c r="JF57" s="210">
        <f t="shared" si="226"/>
        <v>0</v>
      </c>
      <c r="JG57" s="210">
        <f t="shared" si="226"/>
        <v>0</v>
      </c>
      <c r="JH57" s="210">
        <f t="shared" si="226"/>
        <v>0</v>
      </c>
      <c r="JI57" s="210">
        <f t="shared" si="226"/>
        <v>0</v>
      </c>
      <c r="JJ57" s="210">
        <f t="shared" si="226"/>
        <v>0</v>
      </c>
      <c r="JK57" s="210">
        <f t="shared" si="226"/>
        <v>0</v>
      </c>
      <c r="JL57" s="210">
        <f t="shared" si="226"/>
        <v>0</v>
      </c>
      <c r="JM57" s="210">
        <f t="shared" si="226"/>
        <v>0</v>
      </c>
      <c r="JN57" s="210">
        <f t="shared" si="226"/>
        <v>0</v>
      </c>
      <c r="JO57" s="210">
        <f t="shared" si="226"/>
        <v>0</v>
      </c>
      <c r="JP57" s="210">
        <f t="shared" si="226"/>
        <v>0</v>
      </c>
      <c r="JQ57" s="210">
        <f t="shared" si="226"/>
        <v>0</v>
      </c>
      <c r="JR57" s="210">
        <f t="shared" si="226"/>
        <v>0</v>
      </c>
      <c r="JS57" s="210">
        <f t="shared" si="226"/>
        <v>0</v>
      </c>
      <c r="JT57" s="210">
        <f t="shared" si="226"/>
        <v>0</v>
      </c>
      <c r="JU57" s="210">
        <f t="shared" si="226"/>
        <v>0</v>
      </c>
      <c r="JV57" s="210">
        <f t="shared" si="226"/>
        <v>0</v>
      </c>
      <c r="JW57" s="210">
        <f t="shared" si="226"/>
        <v>0</v>
      </c>
      <c r="JX57" s="210">
        <f t="shared" si="226"/>
        <v>0</v>
      </c>
      <c r="JY57" s="210">
        <f t="shared" si="226"/>
        <v>0</v>
      </c>
      <c r="JZ57" s="210">
        <f t="shared" si="226"/>
        <v>0</v>
      </c>
      <c r="KA57" s="210">
        <f t="shared" si="226"/>
        <v>0</v>
      </c>
      <c r="KB57" s="210">
        <f t="shared" si="226"/>
        <v>0</v>
      </c>
      <c r="KC57" s="210">
        <f t="shared" si="226"/>
        <v>0</v>
      </c>
      <c r="KD57" s="210">
        <f t="shared" si="226"/>
        <v>0</v>
      </c>
      <c r="KE57" s="210">
        <f t="shared" si="226"/>
        <v>0</v>
      </c>
      <c r="KF57" s="210">
        <f t="shared" si="226"/>
        <v>0</v>
      </c>
      <c r="KG57" s="210">
        <f t="shared" si="226"/>
        <v>0</v>
      </c>
      <c r="KH57" s="210">
        <f t="shared" si="226"/>
        <v>0</v>
      </c>
      <c r="KI57" s="210">
        <f t="shared" si="226"/>
        <v>0</v>
      </c>
      <c r="KJ57" s="210">
        <f t="shared" si="226"/>
        <v>0</v>
      </c>
      <c r="KK57" s="210">
        <f t="shared" si="226"/>
        <v>0</v>
      </c>
      <c r="KL57" s="210">
        <f t="shared" si="226"/>
        <v>0</v>
      </c>
      <c r="KM57" s="210">
        <f t="shared" si="226"/>
        <v>0</v>
      </c>
      <c r="KN57" s="210">
        <f t="shared" si="226"/>
        <v>0</v>
      </c>
      <c r="KO57" s="210">
        <f t="shared" si="226"/>
        <v>0</v>
      </c>
      <c r="KP57" s="210">
        <f t="shared" si="226"/>
        <v>0</v>
      </c>
      <c r="KQ57" s="210">
        <f t="shared" si="226"/>
        <v>0</v>
      </c>
      <c r="KR57" s="210">
        <f t="shared" si="226"/>
        <v>0</v>
      </c>
      <c r="KS57" s="210">
        <f t="shared" si="226"/>
        <v>0</v>
      </c>
      <c r="KT57" s="210">
        <f t="shared" si="226"/>
        <v>0</v>
      </c>
      <c r="KU57" s="210">
        <f t="shared" si="226"/>
        <v>0</v>
      </c>
      <c r="KV57" s="210">
        <f t="shared" si="226"/>
        <v>0</v>
      </c>
      <c r="KW57" s="210">
        <f t="shared" si="226"/>
        <v>0</v>
      </c>
      <c r="KX57" s="210">
        <f t="shared" si="226"/>
        <v>0</v>
      </c>
      <c r="KY57" s="210">
        <f t="shared" si="226"/>
        <v>0</v>
      </c>
      <c r="KZ57" s="210">
        <f t="shared" si="226"/>
        <v>0</v>
      </c>
      <c r="LA57" s="210">
        <f t="shared" si="226"/>
        <v>0</v>
      </c>
      <c r="LB57" s="210">
        <f t="shared" si="226"/>
        <v>0</v>
      </c>
      <c r="LC57" s="210">
        <f t="shared" si="226"/>
        <v>0</v>
      </c>
      <c r="LD57" s="210">
        <f t="shared" si="226"/>
        <v>0</v>
      </c>
      <c r="LE57" s="210">
        <f t="shared" si="226"/>
        <v>0</v>
      </c>
    </row>
    <row r="58" spans="1:317" ht="30" customHeight="1">
      <c r="A58" s="226"/>
      <c r="B58" s="244" t="str">
        <f>+'GENERAL FUND-OPERATING(48-53)'!B292</f>
        <v>Fund balances - June 30, 2025, as previously reported</v>
      </c>
      <c r="C58" s="202"/>
      <c r="D58" s="202"/>
      <c r="E58" s="202"/>
      <c r="F58" s="202"/>
      <c r="G58" s="210"/>
      <c r="H58" s="210"/>
      <c r="I58" s="210"/>
      <c r="J58" s="210"/>
      <c r="K58" s="202"/>
      <c r="L58" s="210"/>
      <c r="M58" s="210"/>
      <c r="N58" s="210"/>
      <c r="O58" s="210"/>
      <c r="P58" s="202"/>
      <c r="Q58" s="210"/>
      <c r="R58" s="210"/>
      <c r="S58" s="210"/>
      <c r="T58" s="210"/>
      <c r="U58" s="202"/>
      <c r="V58" s="210"/>
      <c r="W58" s="210"/>
      <c r="X58" s="210"/>
      <c r="Y58" s="210"/>
      <c r="Z58" s="202"/>
      <c r="AA58" s="210"/>
      <c r="AB58" s="210"/>
      <c r="AC58" s="210"/>
      <c r="AD58" s="210"/>
      <c r="AE58" s="202"/>
      <c r="AF58" s="202"/>
      <c r="AG58" s="210"/>
      <c r="AH58" s="210"/>
      <c r="AI58" s="210"/>
      <c r="AJ58" s="202"/>
      <c r="AK58" s="210"/>
      <c r="AL58" s="202"/>
      <c r="AM58" s="202"/>
      <c r="AN58" s="202"/>
      <c r="AO58" s="202"/>
      <c r="AP58" s="210"/>
      <c r="AQ58" s="210"/>
      <c r="AR58" s="210"/>
      <c r="AS58" s="210"/>
      <c r="AT58" s="202"/>
      <c r="AU58" s="210"/>
      <c r="AV58" s="210"/>
      <c r="AW58" s="210"/>
      <c r="AX58" s="210"/>
      <c r="AY58" s="202"/>
      <c r="AZ58" s="210"/>
      <c r="BA58" s="210"/>
      <c r="BB58" s="210"/>
      <c r="BC58" s="210"/>
      <c r="BD58" s="202"/>
      <c r="BE58" s="210"/>
      <c r="BF58" s="210"/>
      <c r="BG58" s="210"/>
      <c r="BH58" s="210"/>
      <c r="BI58" s="202"/>
      <c r="BJ58" s="210"/>
      <c r="BK58" s="210"/>
      <c r="BL58" s="210"/>
      <c r="BM58" s="210"/>
      <c r="BN58" s="202"/>
      <c r="BO58" s="210"/>
      <c r="BP58" s="210"/>
      <c r="BQ58" s="210"/>
      <c r="BR58" s="210"/>
      <c r="BS58" s="202"/>
      <c r="BT58" s="210"/>
      <c r="BU58" s="210"/>
      <c r="BV58" s="210"/>
      <c r="BW58" s="210"/>
      <c r="BX58" s="202"/>
      <c r="BY58" s="210"/>
      <c r="BZ58" s="210"/>
      <c r="CA58" s="210"/>
      <c r="CB58" s="210"/>
      <c r="CC58" s="202"/>
      <c r="CD58" s="210"/>
      <c r="CE58" s="210"/>
      <c r="CF58" s="210"/>
      <c r="CG58" s="210"/>
      <c r="CH58" s="202"/>
      <c r="CI58" s="210"/>
      <c r="CJ58" s="210"/>
      <c r="CK58" s="210"/>
      <c r="CL58" s="210"/>
      <c r="CM58" s="202"/>
      <c r="CN58" s="210"/>
      <c r="CO58" s="210"/>
      <c r="CP58" s="210"/>
      <c r="CQ58" s="210"/>
      <c r="CR58" s="202"/>
      <c r="CS58" s="210"/>
      <c r="CT58" s="210"/>
      <c r="CU58" s="210"/>
      <c r="CV58" s="210"/>
      <c r="CW58" s="202"/>
      <c r="CX58" s="210"/>
      <c r="CY58" s="210"/>
      <c r="CZ58" s="210"/>
      <c r="DA58" s="210"/>
      <c r="DB58" s="202"/>
      <c r="DC58" s="210"/>
      <c r="DD58" s="210"/>
      <c r="DE58" s="210"/>
      <c r="DF58" s="210"/>
      <c r="DG58" s="202"/>
      <c r="DH58" s="210"/>
      <c r="DI58" s="210"/>
      <c r="DJ58" s="210"/>
      <c r="DK58" s="210"/>
      <c r="DL58" s="202"/>
      <c r="DM58" s="210"/>
      <c r="DN58" s="210"/>
      <c r="DO58" s="210"/>
      <c r="DP58" s="210"/>
      <c r="DQ58" s="202"/>
      <c r="DR58" s="210"/>
      <c r="DS58" s="210"/>
      <c r="DT58" s="210"/>
      <c r="DU58" s="210"/>
      <c r="DV58" s="202"/>
      <c r="DW58" s="210"/>
      <c r="DX58" s="210"/>
      <c r="DY58" s="210"/>
      <c r="DZ58" s="210"/>
      <c r="EA58" s="202"/>
      <c r="EB58" s="210"/>
      <c r="EC58" s="210"/>
      <c r="ED58" s="210"/>
      <c r="EE58" s="210"/>
      <c r="EF58" s="202"/>
      <c r="EG58" s="210"/>
      <c r="EH58" s="210"/>
      <c r="EI58" s="210"/>
      <c r="EJ58" s="210"/>
      <c r="EK58" s="202"/>
      <c r="EL58" s="210"/>
      <c r="EM58" s="210"/>
      <c r="EN58" s="210"/>
      <c r="EO58" s="210"/>
      <c r="EP58" s="202"/>
      <c r="EQ58" s="210"/>
      <c r="ER58" s="210"/>
      <c r="ES58" s="210"/>
      <c r="ET58" s="210"/>
      <c r="EU58" s="202"/>
      <c r="EV58" s="210"/>
      <c r="EW58" s="210"/>
      <c r="EX58" s="210"/>
      <c r="EY58" s="210"/>
      <c r="EZ58" s="202"/>
      <c r="FA58" s="210"/>
      <c r="FB58" s="210"/>
      <c r="FC58" s="210"/>
      <c r="FD58" s="210"/>
      <c r="FE58" s="202"/>
      <c r="FF58" s="210"/>
      <c r="FG58" s="210"/>
      <c r="FH58" s="210"/>
      <c r="FI58" s="210"/>
      <c r="FJ58" s="202"/>
      <c r="FK58" s="210"/>
      <c r="FL58" s="210"/>
      <c r="FM58" s="210"/>
      <c r="FN58" s="210"/>
      <c r="FO58" s="202"/>
      <c r="FP58" s="210"/>
      <c r="FQ58" s="210"/>
      <c r="FR58" s="210"/>
      <c r="FS58" s="210"/>
      <c r="FT58" s="202"/>
      <c r="FU58" s="210"/>
      <c r="FV58" s="210"/>
      <c r="FW58" s="210"/>
      <c r="FX58" s="210"/>
      <c r="FY58" s="202"/>
      <c r="FZ58" s="210"/>
      <c r="GA58" s="210"/>
      <c r="GB58" s="210"/>
      <c r="GC58" s="210"/>
      <c r="GD58" s="202"/>
      <c r="GE58" s="210"/>
      <c r="GF58" s="210"/>
      <c r="GG58" s="210"/>
      <c r="GH58" s="210"/>
      <c r="GI58" s="202"/>
      <c r="GJ58" s="210"/>
      <c r="GK58" s="210"/>
      <c r="GL58" s="210"/>
      <c r="GM58" s="210"/>
      <c r="GN58" s="202"/>
      <c r="GO58" s="210"/>
      <c r="GP58" s="210"/>
      <c r="GQ58" s="210"/>
      <c r="GR58" s="210"/>
      <c r="GS58" s="202"/>
      <c r="GT58" s="210"/>
      <c r="GU58" s="210"/>
      <c r="GV58" s="210"/>
      <c r="GW58" s="210"/>
      <c r="GX58" s="202"/>
      <c r="GY58" s="210"/>
      <c r="GZ58" s="210"/>
      <c r="HA58" s="210"/>
      <c r="HB58" s="210"/>
      <c r="HC58" s="202"/>
      <c r="HD58" s="210"/>
      <c r="HE58" s="210"/>
      <c r="HF58" s="210"/>
      <c r="HG58" s="210"/>
      <c r="HH58" s="202"/>
      <c r="HI58" s="210"/>
      <c r="HJ58" s="210"/>
      <c r="HK58" s="210"/>
      <c r="HL58" s="210"/>
      <c r="HM58" s="202"/>
      <c r="HN58" s="210"/>
      <c r="HO58" s="210"/>
      <c r="HP58" s="210"/>
      <c r="HQ58" s="210"/>
      <c r="HR58" s="202"/>
      <c r="HS58" s="210"/>
      <c r="HT58" s="210"/>
      <c r="HU58" s="210"/>
      <c r="HV58" s="210"/>
      <c r="HW58" s="202"/>
      <c r="HX58" s="210"/>
      <c r="HY58" s="210"/>
      <c r="HZ58" s="210"/>
      <c r="IA58" s="210"/>
      <c r="IB58" s="202"/>
      <c r="IC58" s="210"/>
      <c r="ID58" s="210"/>
      <c r="IE58" s="210"/>
      <c r="IF58" s="210"/>
      <c r="IG58" s="202"/>
      <c r="IH58" s="210"/>
      <c r="II58" s="210"/>
      <c r="IJ58" s="210"/>
      <c r="IK58" s="210"/>
      <c r="IL58" s="202"/>
      <c r="IM58" s="210"/>
      <c r="IN58" s="210"/>
      <c r="IO58" s="210"/>
      <c r="IP58" s="210"/>
      <c r="IQ58" s="202"/>
      <c r="IR58" s="210"/>
      <c r="IS58" s="210"/>
      <c r="IT58" s="210"/>
      <c r="IU58" s="210"/>
      <c r="IV58" s="202"/>
      <c r="IW58" s="210"/>
      <c r="IX58" s="202"/>
      <c r="IY58" s="202"/>
      <c r="IZ58" s="202"/>
      <c r="JA58" s="202"/>
      <c r="JB58" s="210"/>
      <c r="JC58" s="210"/>
      <c r="JD58" s="210"/>
      <c r="JE58" s="210"/>
      <c r="JF58" s="202"/>
      <c r="JG58" s="210"/>
      <c r="JH58" s="210"/>
      <c r="JI58" s="210"/>
      <c r="JJ58" s="210"/>
      <c r="JK58" s="202"/>
      <c r="JL58" s="210"/>
      <c r="JM58" s="210"/>
      <c r="JN58" s="210"/>
      <c r="JO58" s="210"/>
      <c r="JP58" s="202"/>
      <c r="JQ58" s="210"/>
      <c r="JR58" s="210"/>
      <c r="JS58" s="210"/>
      <c r="JT58" s="210"/>
      <c r="JU58" s="202"/>
      <c r="JV58" s="210"/>
      <c r="JW58" s="210"/>
      <c r="JX58" s="210"/>
      <c r="JY58" s="210"/>
      <c r="JZ58" s="202"/>
      <c r="KA58" s="210"/>
      <c r="KB58" s="210"/>
      <c r="KC58" s="210"/>
      <c r="KD58" s="210"/>
      <c r="KE58" s="202"/>
      <c r="KF58" s="210"/>
      <c r="KG58" s="210"/>
      <c r="KH58" s="210"/>
      <c r="KI58" s="210"/>
      <c r="KJ58" s="202"/>
      <c r="KK58" s="210"/>
      <c r="KL58" s="210"/>
      <c r="KM58" s="210"/>
      <c r="KN58" s="210"/>
      <c r="KO58" s="202"/>
      <c r="KP58" s="210"/>
      <c r="KQ58" s="210"/>
      <c r="KR58" s="210"/>
      <c r="KS58" s="210"/>
      <c r="KT58" s="202"/>
      <c r="KU58" s="210"/>
      <c r="KV58" s="210"/>
      <c r="KW58" s="210"/>
      <c r="KX58" s="210"/>
      <c r="KY58" s="202"/>
      <c r="KZ58" s="210"/>
      <c r="LA58" s="210"/>
      <c r="LB58" s="210"/>
      <c r="LC58" s="210"/>
      <c r="LD58" s="210">
        <f t="shared" ref="LD58:LD64" si="227">+F58+K58+P58+U58+Z58+AE58+AJ58+AO58+AT58+AY58+BD58+BI58+BN58+BS58+BX58+CC58+CH58+CM58+CR58+CW58+DB58+DG58+DL58+DQ58+DV58+EA58+EF58+EK58+EP58+EU58+EZ58+FE58+FJ58+FO58+FT58+FY58+GD58+GI58+GN58+GS58+GX58+HC58+HH58+HM58+HR58+HW58+IB58+IG58+IL58+IQ58+IV58+JA58+JF58+JK58+JP58+JU58+JZ58+KE58+KJ58+KO58+KT58+KY58</f>
        <v>0</v>
      </c>
      <c r="LE58" s="210"/>
    </row>
    <row r="59" spans="1:317" ht="30" customHeight="1">
      <c r="A59" s="226"/>
      <c r="B59" s="244" t="str">
        <f>+'GENERAL FUND-OPERATING(48-53)'!B293</f>
        <v>Change within financial reporting entity (major to nonmajor fund)</v>
      </c>
      <c r="C59" s="202"/>
      <c r="D59" s="202"/>
      <c r="E59" s="202"/>
      <c r="F59" s="202"/>
      <c r="G59" s="210"/>
      <c r="H59" s="210"/>
      <c r="I59" s="210"/>
      <c r="J59" s="210"/>
      <c r="K59" s="202"/>
      <c r="L59" s="210"/>
      <c r="M59" s="210"/>
      <c r="N59" s="210"/>
      <c r="O59" s="210"/>
      <c r="P59" s="202"/>
      <c r="Q59" s="210"/>
      <c r="R59" s="210"/>
      <c r="S59" s="210"/>
      <c r="T59" s="210"/>
      <c r="U59" s="202"/>
      <c r="V59" s="210"/>
      <c r="W59" s="210"/>
      <c r="X59" s="210"/>
      <c r="Y59" s="210"/>
      <c r="Z59" s="202"/>
      <c r="AA59" s="210"/>
      <c r="AB59" s="210"/>
      <c r="AC59" s="210"/>
      <c r="AD59" s="210"/>
      <c r="AE59" s="202"/>
      <c r="AF59" s="202"/>
      <c r="AG59" s="210"/>
      <c r="AH59" s="210"/>
      <c r="AI59" s="210"/>
      <c r="AJ59" s="202"/>
      <c r="AK59" s="210"/>
      <c r="AL59" s="202"/>
      <c r="AM59" s="202"/>
      <c r="AN59" s="202"/>
      <c r="AO59" s="202"/>
      <c r="AP59" s="210"/>
      <c r="AQ59" s="210"/>
      <c r="AR59" s="210"/>
      <c r="AS59" s="210"/>
      <c r="AT59" s="202"/>
      <c r="AU59" s="210"/>
      <c r="AV59" s="210"/>
      <c r="AW59" s="210"/>
      <c r="AX59" s="210"/>
      <c r="AY59" s="202"/>
      <c r="AZ59" s="210"/>
      <c r="BA59" s="210"/>
      <c r="BB59" s="210"/>
      <c r="BC59" s="210"/>
      <c r="BD59" s="202"/>
      <c r="BE59" s="210"/>
      <c r="BF59" s="210"/>
      <c r="BG59" s="210"/>
      <c r="BH59" s="210"/>
      <c r="BI59" s="202"/>
      <c r="BJ59" s="210"/>
      <c r="BK59" s="210"/>
      <c r="BL59" s="210"/>
      <c r="BM59" s="210"/>
      <c r="BN59" s="202"/>
      <c r="BO59" s="210"/>
      <c r="BP59" s="210"/>
      <c r="BQ59" s="210"/>
      <c r="BR59" s="210"/>
      <c r="BS59" s="202"/>
      <c r="BT59" s="210"/>
      <c r="BU59" s="210"/>
      <c r="BV59" s="210"/>
      <c r="BW59" s="210"/>
      <c r="BX59" s="202"/>
      <c r="BY59" s="210"/>
      <c r="BZ59" s="210"/>
      <c r="CA59" s="210"/>
      <c r="CB59" s="210"/>
      <c r="CC59" s="202"/>
      <c r="CD59" s="210"/>
      <c r="CE59" s="210"/>
      <c r="CF59" s="210"/>
      <c r="CG59" s="210"/>
      <c r="CH59" s="202"/>
      <c r="CI59" s="210"/>
      <c r="CJ59" s="210"/>
      <c r="CK59" s="210"/>
      <c r="CL59" s="210"/>
      <c r="CM59" s="202"/>
      <c r="CN59" s="210"/>
      <c r="CO59" s="210"/>
      <c r="CP59" s="210"/>
      <c r="CQ59" s="210"/>
      <c r="CR59" s="202"/>
      <c r="CS59" s="210"/>
      <c r="CT59" s="210"/>
      <c r="CU59" s="210"/>
      <c r="CV59" s="210"/>
      <c r="CW59" s="202"/>
      <c r="CX59" s="210"/>
      <c r="CY59" s="210"/>
      <c r="CZ59" s="210"/>
      <c r="DA59" s="210"/>
      <c r="DB59" s="202"/>
      <c r="DC59" s="210"/>
      <c r="DD59" s="210"/>
      <c r="DE59" s="210"/>
      <c r="DF59" s="210"/>
      <c r="DG59" s="202"/>
      <c r="DH59" s="210"/>
      <c r="DI59" s="210"/>
      <c r="DJ59" s="210"/>
      <c r="DK59" s="210"/>
      <c r="DL59" s="202"/>
      <c r="DM59" s="210"/>
      <c r="DN59" s="210"/>
      <c r="DO59" s="210"/>
      <c r="DP59" s="210"/>
      <c r="DQ59" s="202"/>
      <c r="DR59" s="210"/>
      <c r="DS59" s="210"/>
      <c r="DT59" s="210"/>
      <c r="DU59" s="210"/>
      <c r="DV59" s="202"/>
      <c r="DW59" s="210"/>
      <c r="DX59" s="210"/>
      <c r="DY59" s="210"/>
      <c r="DZ59" s="210"/>
      <c r="EA59" s="202"/>
      <c r="EB59" s="210"/>
      <c r="EC59" s="210"/>
      <c r="ED59" s="210"/>
      <c r="EE59" s="210"/>
      <c r="EF59" s="202"/>
      <c r="EG59" s="210"/>
      <c r="EH59" s="210"/>
      <c r="EI59" s="210"/>
      <c r="EJ59" s="210"/>
      <c r="EK59" s="202"/>
      <c r="EL59" s="210"/>
      <c r="EM59" s="210"/>
      <c r="EN59" s="210"/>
      <c r="EO59" s="210"/>
      <c r="EP59" s="202"/>
      <c r="EQ59" s="210"/>
      <c r="ER59" s="210"/>
      <c r="ES59" s="210"/>
      <c r="ET59" s="210"/>
      <c r="EU59" s="202"/>
      <c r="EV59" s="210"/>
      <c r="EW59" s="210"/>
      <c r="EX59" s="210"/>
      <c r="EY59" s="210"/>
      <c r="EZ59" s="202"/>
      <c r="FA59" s="210"/>
      <c r="FB59" s="210"/>
      <c r="FC59" s="210"/>
      <c r="FD59" s="210"/>
      <c r="FE59" s="202"/>
      <c r="FF59" s="210"/>
      <c r="FG59" s="210"/>
      <c r="FH59" s="210"/>
      <c r="FI59" s="210"/>
      <c r="FJ59" s="202"/>
      <c r="FK59" s="210"/>
      <c r="FL59" s="210"/>
      <c r="FM59" s="210"/>
      <c r="FN59" s="210"/>
      <c r="FO59" s="202"/>
      <c r="FP59" s="210"/>
      <c r="FQ59" s="210"/>
      <c r="FR59" s="210"/>
      <c r="FS59" s="210"/>
      <c r="FT59" s="202"/>
      <c r="FU59" s="210"/>
      <c r="FV59" s="210"/>
      <c r="FW59" s="210"/>
      <c r="FX59" s="210"/>
      <c r="FY59" s="202"/>
      <c r="FZ59" s="210"/>
      <c r="GA59" s="210"/>
      <c r="GB59" s="210"/>
      <c r="GC59" s="210"/>
      <c r="GD59" s="202"/>
      <c r="GE59" s="210"/>
      <c r="GF59" s="210"/>
      <c r="GG59" s="210"/>
      <c r="GH59" s="210"/>
      <c r="GI59" s="202"/>
      <c r="GJ59" s="210"/>
      <c r="GK59" s="210"/>
      <c r="GL59" s="210"/>
      <c r="GM59" s="210"/>
      <c r="GN59" s="202"/>
      <c r="GO59" s="210"/>
      <c r="GP59" s="210"/>
      <c r="GQ59" s="210"/>
      <c r="GR59" s="210"/>
      <c r="GS59" s="202"/>
      <c r="GT59" s="210"/>
      <c r="GU59" s="210"/>
      <c r="GV59" s="210"/>
      <c r="GW59" s="210"/>
      <c r="GX59" s="202"/>
      <c r="GY59" s="210"/>
      <c r="GZ59" s="210"/>
      <c r="HA59" s="210"/>
      <c r="HB59" s="210"/>
      <c r="HC59" s="202"/>
      <c r="HD59" s="210"/>
      <c r="HE59" s="210"/>
      <c r="HF59" s="210"/>
      <c r="HG59" s="210"/>
      <c r="HH59" s="202"/>
      <c r="HI59" s="210"/>
      <c r="HJ59" s="210"/>
      <c r="HK59" s="210"/>
      <c r="HL59" s="210"/>
      <c r="HM59" s="202"/>
      <c r="HN59" s="210"/>
      <c r="HO59" s="210"/>
      <c r="HP59" s="210"/>
      <c r="HQ59" s="210"/>
      <c r="HR59" s="202"/>
      <c r="HS59" s="210"/>
      <c r="HT59" s="210"/>
      <c r="HU59" s="210"/>
      <c r="HV59" s="210"/>
      <c r="HW59" s="202"/>
      <c r="HX59" s="210"/>
      <c r="HY59" s="210"/>
      <c r="HZ59" s="210"/>
      <c r="IA59" s="210"/>
      <c r="IB59" s="202"/>
      <c r="IC59" s="210"/>
      <c r="ID59" s="210"/>
      <c r="IE59" s="210"/>
      <c r="IF59" s="210"/>
      <c r="IG59" s="202"/>
      <c r="IH59" s="210"/>
      <c r="II59" s="210"/>
      <c r="IJ59" s="210"/>
      <c r="IK59" s="210"/>
      <c r="IL59" s="202"/>
      <c r="IM59" s="210"/>
      <c r="IN59" s="210"/>
      <c r="IO59" s="210"/>
      <c r="IP59" s="210"/>
      <c r="IQ59" s="202"/>
      <c r="IR59" s="210"/>
      <c r="IS59" s="210"/>
      <c r="IT59" s="210"/>
      <c r="IU59" s="210"/>
      <c r="IV59" s="202"/>
      <c r="IW59" s="210"/>
      <c r="IX59" s="202"/>
      <c r="IY59" s="202"/>
      <c r="IZ59" s="202"/>
      <c r="JA59" s="202"/>
      <c r="JB59" s="210"/>
      <c r="JC59" s="210"/>
      <c r="JD59" s="210"/>
      <c r="JE59" s="210"/>
      <c r="JF59" s="202"/>
      <c r="JG59" s="210"/>
      <c r="JH59" s="210"/>
      <c r="JI59" s="210"/>
      <c r="JJ59" s="210"/>
      <c r="JK59" s="202"/>
      <c r="JL59" s="210"/>
      <c r="JM59" s="210"/>
      <c r="JN59" s="210"/>
      <c r="JO59" s="210"/>
      <c r="JP59" s="202"/>
      <c r="JQ59" s="210"/>
      <c r="JR59" s="210"/>
      <c r="JS59" s="210"/>
      <c r="JT59" s="210"/>
      <c r="JU59" s="202"/>
      <c r="JV59" s="210"/>
      <c r="JW59" s="210"/>
      <c r="JX59" s="210"/>
      <c r="JY59" s="210"/>
      <c r="JZ59" s="202"/>
      <c r="KA59" s="210"/>
      <c r="KB59" s="210"/>
      <c r="KC59" s="210"/>
      <c r="KD59" s="210"/>
      <c r="KE59" s="202"/>
      <c r="KF59" s="210"/>
      <c r="KG59" s="210"/>
      <c r="KH59" s="210"/>
      <c r="KI59" s="210"/>
      <c r="KJ59" s="202"/>
      <c r="KK59" s="210"/>
      <c r="KL59" s="210"/>
      <c r="KM59" s="210"/>
      <c r="KN59" s="210"/>
      <c r="KO59" s="202"/>
      <c r="KP59" s="210"/>
      <c r="KQ59" s="210"/>
      <c r="KR59" s="210"/>
      <c r="KS59" s="210"/>
      <c r="KT59" s="202"/>
      <c r="KU59" s="210"/>
      <c r="KV59" s="210"/>
      <c r="KW59" s="210"/>
      <c r="KX59" s="210"/>
      <c r="KY59" s="202"/>
      <c r="KZ59" s="210"/>
      <c r="LA59" s="210"/>
      <c r="LB59" s="210"/>
      <c r="LC59" s="210"/>
      <c r="LD59" s="210">
        <f t="shared" si="227"/>
        <v>0</v>
      </c>
      <c r="LE59" s="210"/>
    </row>
    <row r="60" spans="1:317" ht="30" customHeight="1">
      <c r="A60" s="226"/>
      <c r="B60" s="244" t="str">
        <f>+'GENERAL FUND-OPERATING(48-53)'!B294</f>
        <v>Change within financial reporting entity (nonmajor to major fund)</v>
      </c>
      <c r="C60" s="202"/>
      <c r="D60" s="202"/>
      <c r="E60" s="202"/>
      <c r="F60" s="202"/>
      <c r="G60" s="210"/>
      <c r="H60" s="210"/>
      <c r="I60" s="210"/>
      <c r="J60" s="210"/>
      <c r="K60" s="202"/>
      <c r="L60" s="210"/>
      <c r="M60" s="210"/>
      <c r="N60" s="210"/>
      <c r="O60" s="210"/>
      <c r="P60" s="202"/>
      <c r="Q60" s="210"/>
      <c r="R60" s="210"/>
      <c r="S60" s="210"/>
      <c r="T60" s="210"/>
      <c r="U60" s="202"/>
      <c r="V60" s="210"/>
      <c r="W60" s="210"/>
      <c r="X60" s="210"/>
      <c r="Y60" s="210"/>
      <c r="Z60" s="202"/>
      <c r="AA60" s="210"/>
      <c r="AB60" s="210"/>
      <c r="AC60" s="210"/>
      <c r="AD60" s="210"/>
      <c r="AE60" s="202"/>
      <c r="AF60" s="202"/>
      <c r="AG60" s="210"/>
      <c r="AH60" s="210"/>
      <c r="AI60" s="210"/>
      <c r="AJ60" s="202"/>
      <c r="AK60" s="210"/>
      <c r="AL60" s="202"/>
      <c r="AM60" s="202"/>
      <c r="AN60" s="202"/>
      <c r="AO60" s="202"/>
      <c r="AP60" s="210"/>
      <c r="AQ60" s="210"/>
      <c r="AR60" s="210"/>
      <c r="AS60" s="210"/>
      <c r="AT60" s="202"/>
      <c r="AU60" s="210"/>
      <c r="AV60" s="210"/>
      <c r="AW60" s="210"/>
      <c r="AX60" s="210"/>
      <c r="AY60" s="202"/>
      <c r="AZ60" s="210"/>
      <c r="BA60" s="210"/>
      <c r="BB60" s="210"/>
      <c r="BC60" s="210"/>
      <c r="BD60" s="202"/>
      <c r="BE60" s="210"/>
      <c r="BF60" s="210"/>
      <c r="BG60" s="210"/>
      <c r="BH60" s="210"/>
      <c r="BI60" s="202"/>
      <c r="BJ60" s="210"/>
      <c r="BK60" s="210"/>
      <c r="BL60" s="210"/>
      <c r="BM60" s="210"/>
      <c r="BN60" s="202"/>
      <c r="BO60" s="210"/>
      <c r="BP60" s="210"/>
      <c r="BQ60" s="210"/>
      <c r="BR60" s="210"/>
      <c r="BS60" s="202"/>
      <c r="BT60" s="210"/>
      <c r="BU60" s="210"/>
      <c r="BV60" s="210"/>
      <c r="BW60" s="210"/>
      <c r="BX60" s="202"/>
      <c r="BY60" s="210"/>
      <c r="BZ60" s="210"/>
      <c r="CA60" s="210"/>
      <c r="CB60" s="210"/>
      <c r="CC60" s="202"/>
      <c r="CD60" s="210"/>
      <c r="CE60" s="210"/>
      <c r="CF60" s="210"/>
      <c r="CG60" s="210"/>
      <c r="CH60" s="202"/>
      <c r="CI60" s="210"/>
      <c r="CJ60" s="210"/>
      <c r="CK60" s="210"/>
      <c r="CL60" s="210"/>
      <c r="CM60" s="202"/>
      <c r="CN60" s="210"/>
      <c r="CO60" s="210"/>
      <c r="CP60" s="210"/>
      <c r="CQ60" s="210"/>
      <c r="CR60" s="202"/>
      <c r="CS60" s="210"/>
      <c r="CT60" s="210"/>
      <c r="CU60" s="210"/>
      <c r="CV60" s="210"/>
      <c r="CW60" s="202"/>
      <c r="CX60" s="210"/>
      <c r="CY60" s="210"/>
      <c r="CZ60" s="210"/>
      <c r="DA60" s="210"/>
      <c r="DB60" s="202"/>
      <c r="DC60" s="210"/>
      <c r="DD60" s="210"/>
      <c r="DE60" s="210"/>
      <c r="DF60" s="210"/>
      <c r="DG60" s="202"/>
      <c r="DH60" s="210"/>
      <c r="DI60" s="210"/>
      <c r="DJ60" s="210"/>
      <c r="DK60" s="210"/>
      <c r="DL60" s="202"/>
      <c r="DM60" s="210"/>
      <c r="DN60" s="210"/>
      <c r="DO60" s="210"/>
      <c r="DP60" s="210"/>
      <c r="DQ60" s="202"/>
      <c r="DR60" s="210"/>
      <c r="DS60" s="210"/>
      <c r="DT60" s="210"/>
      <c r="DU60" s="210"/>
      <c r="DV60" s="202"/>
      <c r="DW60" s="210"/>
      <c r="DX60" s="210"/>
      <c r="DY60" s="210"/>
      <c r="DZ60" s="210"/>
      <c r="EA60" s="202"/>
      <c r="EB60" s="210"/>
      <c r="EC60" s="210"/>
      <c r="ED60" s="210"/>
      <c r="EE60" s="210"/>
      <c r="EF60" s="202"/>
      <c r="EG60" s="210"/>
      <c r="EH60" s="210"/>
      <c r="EI60" s="210"/>
      <c r="EJ60" s="210"/>
      <c r="EK60" s="202"/>
      <c r="EL60" s="210"/>
      <c r="EM60" s="210"/>
      <c r="EN60" s="210"/>
      <c r="EO60" s="210"/>
      <c r="EP60" s="202"/>
      <c r="EQ60" s="210"/>
      <c r="ER60" s="210"/>
      <c r="ES60" s="210"/>
      <c r="ET60" s="210"/>
      <c r="EU60" s="202"/>
      <c r="EV60" s="210"/>
      <c r="EW60" s="210"/>
      <c r="EX60" s="210"/>
      <c r="EY60" s="210"/>
      <c r="EZ60" s="202"/>
      <c r="FA60" s="210"/>
      <c r="FB60" s="210"/>
      <c r="FC60" s="210"/>
      <c r="FD60" s="210"/>
      <c r="FE60" s="202"/>
      <c r="FF60" s="210"/>
      <c r="FG60" s="210"/>
      <c r="FH60" s="210"/>
      <c r="FI60" s="210"/>
      <c r="FJ60" s="202"/>
      <c r="FK60" s="210"/>
      <c r="FL60" s="210"/>
      <c r="FM60" s="210"/>
      <c r="FN60" s="210"/>
      <c r="FO60" s="202"/>
      <c r="FP60" s="210"/>
      <c r="FQ60" s="210"/>
      <c r="FR60" s="210"/>
      <c r="FS60" s="210"/>
      <c r="FT60" s="202"/>
      <c r="FU60" s="210"/>
      <c r="FV60" s="210"/>
      <c r="FW60" s="210"/>
      <c r="FX60" s="210"/>
      <c r="FY60" s="202"/>
      <c r="FZ60" s="210"/>
      <c r="GA60" s="210"/>
      <c r="GB60" s="210"/>
      <c r="GC60" s="210"/>
      <c r="GD60" s="202"/>
      <c r="GE60" s="210"/>
      <c r="GF60" s="210"/>
      <c r="GG60" s="210"/>
      <c r="GH60" s="210"/>
      <c r="GI60" s="202"/>
      <c r="GJ60" s="210"/>
      <c r="GK60" s="210"/>
      <c r="GL60" s="210"/>
      <c r="GM60" s="210"/>
      <c r="GN60" s="202"/>
      <c r="GO60" s="210"/>
      <c r="GP60" s="210"/>
      <c r="GQ60" s="210"/>
      <c r="GR60" s="210"/>
      <c r="GS60" s="202"/>
      <c r="GT60" s="210"/>
      <c r="GU60" s="210"/>
      <c r="GV60" s="210"/>
      <c r="GW60" s="210"/>
      <c r="GX60" s="202"/>
      <c r="GY60" s="210"/>
      <c r="GZ60" s="210"/>
      <c r="HA60" s="210"/>
      <c r="HB60" s="210"/>
      <c r="HC60" s="202"/>
      <c r="HD60" s="210"/>
      <c r="HE60" s="210"/>
      <c r="HF60" s="210"/>
      <c r="HG60" s="210"/>
      <c r="HH60" s="202"/>
      <c r="HI60" s="210"/>
      <c r="HJ60" s="210"/>
      <c r="HK60" s="210"/>
      <c r="HL60" s="210"/>
      <c r="HM60" s="202"/>
      <c r="HN60" s="210"/>
      <c r="HO60" s="210"/>
      <c r="HP60" s="210"/>
      <c r="HQ60" s="210"/>
      <c r="HR60" s="202"/>
      <c r="HS60" s="210"/>
      <c r="HT60" s="210"/>
      <c r="HU60" s="210"/>
      <c r="HV60" s="210"/>
      <c r="HW60" s="202"/>
      <c r="HX60" s="210"/>
      <c r="HY60" s="210"/>
      <c r="HZ60" s="210"/>
      <c r="IA60" s="210"/>
      <c r="IB60" s="202"/>
      <c r="IC60" s="210"/>
      <c r="ID60" s="210"/>
      <c r="IE60" s="210"/>
      <c r="IF60" s="210"/>
      <c r="IG60" s="202"/>
      <c r="IH60" s="210"/>
      <c r="II60" s="210"/>
      <c r="IJ60" s="210"/>
      <c r="IK60" s="210"/>
      <c r="IL60" s="202"/>
      <c r="IM60" s="210"/>
      <c r="IN60" s="210"/>
      <c r="IO60" s="210"/>
      <c r="IP60" s="210"/>
      <c r="IQ60" s="202"/>
      <c r="IR60" s="210"/>
      <c r="IS60" s="210"/>
      <c r="IT60" s="210"/>
      <c r="IU60" s="210"/>
      <c r="IV60" s="202"/>
      <c r="IW60" s="210"/>
      <c r="IX60" s="202"/>
      <c r="IY60" s="202"/>
      <c r="IZ60" s="202"/>
      <c r="JA60" s="202"/>
      <c r="JB60" s="210"/>
      <c r="JC60" s="210"/>
      <c r="JD60" s="210"/>
      <c r="JE60" s="210"/>
      <c r="JF60" s="202"/>
      <c r="JG60" s="210"/>
      <c r="JH60" s="210"/>
      <c r="JI60" s="210"/>
      <c r="JJ60" s="210"/>
      <c r="JK60" s="202"/>
      <c r="JL60" s="210"/>
      <c r="JM60" s="210"/>
      <c r="JN60" s="210"/>
      <c r="JO60" s="210"/>
      <c r="JP60" s="202"/>
      <c r="JQ60" s="210"/>
      <c r="JR60" s="210"/>
      <c r="JS60" s="210"/>
      <c r="JT60" s="210"/>
      <c r="JU60" s="202"/>
      <c r="JV60" s="210"/>
      <c r="JW60" s="210"/>
      <c r="JX60" s="210"/>
      <c r="JY60" s="210"/>
      <c r="JZ60" s="202"/>
      <c r="KA60" s="210"/>
      <c r="KB60" s="210"/>
      <c r="KC60" s="210"/>
      <c r="KD60" s="210"/>
      <c r="KE60" s="202"/>
      <c r="KF60" s="210"/>
      <c r="KG60" s="210"/>
      <c r="KH60" s="210"/>
      <c r="KI60" s="210"/>
      <c r="KJ60" s="202"/>
      <c r="KK60" s="210"/>
      <c r="KL60" s="210"/>
      <c r="KM60" s="210"/>
      <c r="KN60" s="210"/>
      <c r="KO60" s="202"/>
      <c r="KP60" s="210"/>
      <c r="KQ60" s="210"/>
      <c r="KR60" s="210"/>
      <c r="KS60" s="210"/>
      <c r="KT60" s="202"/>
      <c r="KU60" s="210"/>
      <c r="KV60" s="210"/>
      <c r="KW60" s="210"/>
      <c r="KX60" s="210"/>
      <c r="KY60" s="202"/>
      <c r="KZ60" s="210"/>
      <c r="LA60" s="210"/>
      <c r="LB60" s="210"/>
      <c r="LC60" s="210"/>
      <c r="LD60" s="210">
        <f t="shared" si="227"/>
        <v>0</v>
      </c>
      <c r="LE60" s="210"/>
    </row>
    <row r="61" spans="1:317" ht="30" customHeight="1">
      <c r="A61" s="226"/>
      <c r="B61" s="232" t="s">
        <v>3123</v>
      </c>
      <c r="C61" s="202"/>
      <c r="D61" s="202"/>
      <c r="E61" s="202"/>
      <c r="F61" s="202"/>
      <c r="G61" s="210"/>
      <c r="H61" s="210"/>
      <c r="I61" s="210"/>
      <c r="J61" s="210"/>
      <c r="K61" s="202"/>
      <c r="L61" s="210"/>
      <c r="M61" s="210"/>
      <c r="N61" s="210"/>
      <c r="O61" s="210"/>
      <c r="P61" s="202"/>
      <c r="Q61" s="210"/>
      <c r="R61" s="210"/>
      <c r="S61" s="210"/>
      <c r="T61" s="210"/>
      <c r="U61" s="202"/>
      <c r="V61" s="210"/>
      <c r="W61" s="210"/>
      <c r="X61" s="210"/>
      <c r="Y61" s="210"/>
      <c r="Z61" s="202"/>
      <c r="AA61" s="210"/>
      <c r="AB61" s="210"/>
      <c r="AC61" s="210"/>
      <c r="AD61" s="210"/>
      <c r="AE61" s="202"/>
      <c r="AF61" s="202"/>
      <c r="AG61" s="210"/>
      <c r="AH61" s="210"/>
      <c r="AI61" s="210"/>
      <c r="AJ61" s="202"/>
      <c r="AK61" s="210"/>
      <c r="AL61" s="202"/>
      <c r="AM61" s="202"/>
      <c r="AN61" s="202"/>
      <c r="AO61" s="202"/>
      <c r="AP61" s="210"/>
      <c r="AQ61" s="210"/>
      <c r="AR61" s="210"/>
      <c r="AS61" s="210"/>
      <c r="AT61" s="202"/>
      <c r="AU61" s="210"/>
      <c r="AV61" s="210"/>
      <c r="AW61" s="210"/>
      <c r="AX61" s="210"/>
      <c r="AY61" s="202"/>
      <c r="AZ61" s="210"/>
      <c r="BA61" s="210"/>
      <c r="BB61" s="210"/>
      <c r="BC61" s="210"/>
      <c r="BD61" s="202"/>
      <c r="BE61" s="210"/>
      <c r="BF61" s="210"/>
      <c r="BG61" s="210"/>
      <c r="BH61" s="210"/>
      <c r="BI61" s="202"/>
      <c r="BJ61" s="210"/>
      <c r="BK61" s="210"/>
      <c r="BL61" s="210"/>
      <c r="BM61" s="210"/>
      <c r="BN61" s="202"/>
      <c r="BO61" s="210"/>
      <c r="BP61" s="210"/>
      <c r="BQ61" s="210"/>
      <c r="BR61" s="210"/>
      <c r="BS61" s="202"/>
      <c r="BT61" s="210"/>
      <c r="BU61" s="210"/>
      <c r="BV61" s="210"/>
      <c r="BW61" s="210"/>
      <c r="BX61" s="202"/>
      <c r="BY61" s="210"/>
      <c r="BZ61" s="210"/>
      <c r="CA61" s="210"/>
      <c r="CB61" s="210"/>
      <c r="CC61" s="202"/>
      <c r="CD61" s="210"/>
      <c r="CE61" s="210"/>
      <c r="CF61" s="210"/>
      <c r="CG61" s="210"/>
      <c r="CH61" s="202"/>
      <c r="CI61" s="210"/>
      <c r="CJ61" s="210"/>
      <c r="CK61" s="210"/>
      <c r="CL61" s="210"/>
      <c r="CM61" s="202"/>
      <c r="CN61" s="210"/>
      <c r="CO61" s="210"/>
      <c r="CP61" s="210"/>
      <c r="CQ61" s="210"/>
      <c r="CR61" s="202"/>
      <c r="CS61" s="210"/>
      <c r="CT61" s="210"/>
      <c r="CU61" s="210"/>
      <c r="CV61" s="210"/>
      <c r="CW61" s="202"/>
      <c r="CX61" s="210"/>
      <c r="CY61" s="210"/>
      <c r="CZ61" s="210"/>
      <c r="DA61" s="210"/>
      <c r="DB61" s="202"/>
      <c r="DC61" s="210"/>
      <c r="DD61" s="210"/>
      <c r="DE61" s="210"/>
      <c r="DF61" s="210"/>
      <c r="DG61" s="202"/>
      <c r="DH61" s="210"/>
      <c r="DI61" s="210"/>
      <c r="DJ61" s="210"/>
      <c r="DK61" s="210"/>
      <c r="DL61" s="202"/>
      <c r="DM61" s="210"/>
      <c r="DN61" s="210"/>
      <c r="DO61" s="210"/>
      <c r="DP61" s="210"/>
      <c r="DQ61" s="202"/>
      <c r="DR61" s="210"/>
      <c r="DS61" s="210"/>
      <c r="DT61" s="210"/>
      <c r="DU61" s="210"/>
      <c r="DV61" s="202"/>
      <c r="DW61" s="210"/>
      <c r="DX61" s="210"/>
      <c r="DY61" s="210"/>
      <c r="DZ61" s="210"/>
      <c r="EA61" s="202"/>
      <c r="EB61" s="210"/>
      <c r="EC61" s="210"/>
      <c r="ED61" s="210"/>
      <c r="EE61" s="210"/>
      <c r="EF61" s="202"/>
      <c r="EG61" s="210"/>
      <c r="EH61" s="210"/>
      <c r="EI61" s="210"/>
      <c r="EJ61" s="210"/>
      <c r="EK61" s="202"/>
      <c r="EL61" s="210"/>
      <c r="EM61" s="210"/>
      <c r="EN61" s="210"/>
      <c r="EO61" s="210"/>
      <c r="EP61" s="202"/>
      <c r="EQ61" s="210"/>
      <c r="ER61" s="210"/>
      <c r="ES61" s="210"/>
      <c r="ET61" s="210"/>
      <c r="EU61" s="202"/>
      <c r="EV61" s="210"/>
      <c r="EW61" s="210"/>
      <c r="EX61" s="210"/>
      <c r="EY61" s="210"/>
      <c r="EZ61" s="202"/>
      <c r="FA61" s="210"/>
      <c r="FB61" s="210"/>
      <c r="FC61" s="210"/>
      <c r="FD61" s="210"/>
      <c r="FE61" s="202"/>
      <c r="FF61" s="210"/>
      <c r="FG61" s="210"/>
      <c r="FH61" s="210"/>
      <c r="FI61" s="210"/>
      <c r="FJ61" s="202"/>
      <c r="FK61" s="210"/>
      <c r="FL61" s="210"/>
      <c r="FM61" s="210"/>
      <c r="FN61" s="210"/>
      <c r="FO61" s="202"/>
      <c r="FP61" s="210"/>
      <c r="FQ61" s="210"/>
      <c r="FR61" s="210"/>
      <c r="FS61" s="210"/>
      <c r="FT61" s="202"/>
      <c r="FU61" s="210"/>
      <c r="FV61" s="210"/>
      <c r="FW61" s="210"/>
      <c r="FX61" s="210"/>
      <c r="FY61" s="202"/>
      <c r="FZ61" s="210"/>
      <c r="GA61" s="210"/>
      <c r="GB61" s="210"/>
      <c r="GC61" s="210"/>
      <c r="GD61" s="202"/>
      <c r="GE61" s="210"/>
      <c r="GF61" s="210"/>
      <c r="GG61" s="210"/>
      <c r="GH61" s="210"/>
      <c r="GI61" s="202"/>
      <c r="GJ61" s="210"/>
      <c r="GK61" s="210"/>
      <c r="GL61" s="210"/>
      <c r="GM61" s="210"/>
      <c r="GN61" s="202"/>
      <c r="GO61" s="210"/>
      <c r="GP61" s="210"/>
      <c r="GQ61" s="210"/>
      <c r="GR61" s="210"/>
      <c r="GS61" s="202"/>
      <c r="GT61" s="210"/>
      <c r="GU61" s="210"/>
      <c r="GV61" s="210"/>
      <c r="GW61" s="210"/>
      <c r="GX61" s="202"/>
      <c r="GY61" s="210"/>
      <c r="GZ61" s="210"/>
      <c r="HA61" s="210"/>
      <c r="HB61" s="210"/>
      <c r="HC61" s="202"/>
      <c r="HD61" s="210"/>
      <c r="HE61" s="210"/>
      <c r="HF61" s="210"/>
      <c r="HG61" s="210"/>
      <c r="HH61" s="202"/>
      <c r="HI61" s="210"/>
      <c r="HJ61" s="210"/>
      <c r="HK61" s="210"/>
      <c r="HL61" s="210"/>
      <c r="HM61" s="202"/>
      <c r="HN61" s="210"/>
      <c r="HO61" s="210"/>
      <c r="HP61" s="210"/>
      <c r="HQ61" s="210"/>
      <c r="HR61" s="202"/>
      <c r="HS61" s="210"/>
      <c r="HT61" s="210"/>
      <c r="HU61" s="210"/>
      <c r="HV61" s="210"/>
      <c r="HW61" s="202"/>
      <c r="HX61" s="210"/>
      <c r="HY61" s="210"/>
      <c r="HZ61" s="210"/>
      <c r="IA61" s="210"/>
      <c r="IB61" s="202"/>
      <c r="IC61" s="210"/>
      <c r="ID61" s="210"/>
      <c r="IE61" s="210"/>
      <c r="IF61" s="210"/>
      <c r="IG61" s="202"/>
      <c r="IH61" s="210"/>
      <c r="II61" s="210"/>
      <c r="IJ61" s="210"/>
      <c r="IK61" s="210"/>
      <c r="IL61" s="202"/>
      <c r="IM61" s="210"/>
      <c r="IN61" s="210"/>
      <c r="IO61" s="210"/>
      <c r="IP61" s="210"/>
      <c r="IQ61" s="202"/>
      <c r="IR61" s="210"/>
      <c r="IS61" s="210"/>
      <c r="IT61" s="210"/>
      <c r="IU61" s="210"/>
      <c r="IV61" s="202"/>
      <c r="IW61" s="210"/>
      <c r="IX61" s="202"/>
      <c r="IY61" s="202"/>
      <c r="IZ61" s="202"/>
      <c r="JA61" s="202"/>
      <c r="JB61" s="210"/>
      <c r="JC61" s="210"/>
      <c r="JD61" s="210"/>
      <c r="JE61" s="210"/>
      <c r="JF61" s="202"/>
      <c r="JG61" s="210"/>
      <c r="JH61" s="210"/>
      <c r="JI61" s="210"/>
      <c r="JJ61" s="210"/>
      <c r="JK61" s="202"/>
      <c r="JL61" s="210"/>
      <c r="JM61" s="210"/>
      <c r="JN61" s="210"/>
      <c r="JO61" s="210"/>
      <c r="JP61" s="202"/>
      <c r="JQ61" s="210"/>
      <c r="JR61" s="210"/>
      <c r="JS61" s="210"/>
      <c r="JT61" s="210"/>
      <c r="JU61" s="202"/>
      <c r="JV61" s="210"/>
      <c r="JW61" s="210"/>
      <c r="JX61" s="210"/>
      <c r="JY61" s="210"/>
      <c r="JZ61" s="202"/>
      <c r="KA61" s="210"/>
      <c r="KB61" s="210"/>
      <c r="KC61" s="210"/>
      <c r="KD61" s="210"/>
      <c r="KE61" s="202"/>
      <c r="KF61" s="210"/>
      <c r="KG61" s="210"/>
      <c r="KH61" s="210"/>
      <c r="KI61" s="210"/>
      <c r="KJ61" s="202"/>
      <c r="KK61" s="210"/>
      <c r="KL61" s="210"/>
      <c r="KM61" s="210"/>
      <c r="KN61" s="210"/>
      <c r="KO61" s="202"/>
      <c r="KP61" s="210"/>
      <c r="KQ61" s="210"/>
      <c r="KR61" s="210"/>
      <c r="KS61" s="210"/>
      <c r="KT61" s="202"/>
      <c r="KU61" s="210"/>
      <c r="KV61" s="210"/>
      <c r="KW61" s="210"/>
      <c r="KX61" s="210"/>
      <c r="KY61" s="202"/>
      <c r="KZ61" s="210"/>
      <c r="LA61" s="210"/>
      <c r="LB61" s="210"/>
      <c r="LC61" s="210"/>
      <c r="LD61" s="210">
        <f t="shared" si="227"/>
        <v>0</v>
      </c>
      <c r="LE61" s="210"/>
    </row>
    <row r="62" spans="1:317" ht="15" customHeight="1" thickBot="1">
      <c r="A62" s="226"/>
      <c r="B62" s="244" t="str">
        <f>+'GENERAL FUND-OPERATING(48-53)'!B295</f>
        <v>Error correction(s)</v>
      </c>
      <c r="C62" s="202"/>
      <c r="D62" s="202"/>
      <c r="E62" s="202"/>
      <c r="F62" s="204"/>
      <c r="G62" s="210"/>
      <c r="H62" s="210"/>
      <c r="I62" s="210"/>
      <c r="J62" s="210"/>
      <c r="K62" s="204"/>
      <c r="L62" s="210"/>
      <c r="M62" s="210"/>
      <c r="N62" s="210"/>
      <c r="O62" s="210"/>
      <c r="P62" s="204"/>
      <c r="Q62" s="210"/>
      <c r="R62" s="210"/>
      <c r="S62" s="210"/>
      <c r="T62" s="210"/>
      <c r="U62" s="204"/>
      <c r="V62" s="210"/>
      <c r="W62" s="210"/>
      <c r="X62" s="210"/>
      <c r="Y62" s="210"/>
      <c r="Z62" s="204"/>
      <c r="AA62" s="210"/>
      <c r="AB62" s="210"/>
      <c r="AC62" s="210"/>
      <c r="AD62" s="210"/>
      <c r="AE62" s="204"/>
      <c r="AF62" s="202"/>
      <c r="AG62" s="210"/>
      <c r="AH62" s="210"/>
      <c r="AI62" s="210"/>
      <c r="AJ62" s="204"/>
      <c r="AK62" s="210"/>
      <c r="AL62" s="202"/>
      <c r="AM62" s="202"/>
      <c r="AN62" s="202"/>
      <c r="AO62" s="204"/>
      <c r="AP62" s="210"/>
      <c r="AQ62" s="210"/>
      <c r="AR62" s="210"/>
      <c r="AS62" s="210"/>
      <c r="AT62" s="204"/>
      <c r="AU62" s="210"/>
      <c r="AV62" s="210"/>
      <c r="AW62" s="210"/>
      <c r="AX62" s="210"/>
      <c r="AY62" s="204"/>
      <c r="AZ62" s="210"/>
      <c r="BA62" s="210"/>
      <c r="BB62" s="210"/>
      <c r="BC62" s="210"/>
      <c r="BD62" s="204"/>
      <c r="BE62" s="210"/>
      <c r="BF62" s="210"/>
      <c r="BG62" s="210"/>
      <c r="BH62" s="210"/>
      <c r="BI62" s="204"/>
      <c r="BJ62" s="210"/>
      <c r="BK62" s="210"/>
      <c r="BL62" s="210"/>
      <c r="BM62" s="210"/>
      <c r="BN62" s="204"/>
      <c r="BO62" s="210"/>
      <c r="BP62" s="210"/>
      <c r="BQ62" s="210"/>
      <c r="BR62" s="210"/>
      <c r="BS62" s="204"/>
      <c r="BT62" s="210"/>
      <c r="BU62" s="210"/>
      <c r="BV62" s="210"/>
      <c r="BW62" s="210"/>
      <c r="BX62" s="204"/>
      <c r="BY62" s="210"/>
      <c r="BZ62" s="210"/>
      <c r="CA62" s="210"/>
      <c r="CB62" s="210"/>
      <c r="CC62" s="204"/>
      <c r="CD62" s="210"/>
      <c r="CE62" s="210"/>
      <c r="CF62" s="210"/>
      <c r="CG62" s="210"/>
      <c r="CH62" s="204"/>
      <c r="CI62" s="210"/>
      <c r="CJ62" s="210"/>
      <c r="CK62" s="210"/>
      <c r="CL62" s="210"/>
      <c r="CM62" s="204"/>
      <c r="CN62" s="210"/>
      <c r="CO62" s="210"/>
      <c r="CP62" s="210"/>
      <c r="CQ62" s="210"/>
      <c r="CR62" s="204"/>
      <c r="CS62" s="210"/>
      <c r="CT62" s="210"/>
      <c r="CU62" s="210"/>
      <c r="CV62" s="210"/>
      <c r="CW62" s="204"/>
      <c r="CX62" s="210"/>
      <c r="CY62" s="210"/>
      <c r="CZ62" s="210"/>
      <c r="DA62" s="210"/>
      <c r="DB62" s="204"/>
      <c r="DC62" s="210"/>
      <c r="DD62" s="210"/>
      <c r="DE62" s="210"/>
      <c r="DF62" s="210"/>
      <c r="DG62" s="204"/>
      <c r="DH62" s="210"/>
      <c r="DI62" s="210"/>
      <c r="DJ62" s="210"/>
      <c r="DK62" s="210"/>
      <c r="DL62" s="204"/>
      <c r="DM62" s="210"/>
      <c r="DN62" s="210"/>
      <c r="DO62" s="210"/>
      <c r="DP62" s="210"/>
      <c r="DQ62" s="204"/>
      <c r="DR62" s="210"/>
      <c r="DS62" s="210"/>
      <c r="DT62" s="210"/>
      <c r="DU62" s="210"/>
      <c r="DV62" s="204"/>
      <c r="DW62" s="210"/>
      <c r="DX62" s="210"/>
      <c r="DY62" s="210"/>
      <c r="DZ62" s="210"/>
      <c r="EA62" s="204"/>
      <c r="EB62" s="210"/>
      <c r="EC62" s="210"/>
      <c r="ED62" s="210"/>
      <c r="EE62" s="210"/>
      <c r="EF62" s="204"/>
      <c r="EG62" s="210"/>
      <c r="EH62" s="210"/>
      <c r="EI62" s="210"/>
      <c r="EJ62" s="210"/>
      <c r="EK62" s="204"/>
      <c r="EL62" s="210"/>
      <c r="EM62" s="210"/>
      <c r="EN62" s="210"/>
      <c r="EO62" s="210"/>
      <c r="EP62" s="204"/>
      <c r="EQ62" s="210"/>
      <c r="ER62" s="210"/>
      <c r="ES62" s="210"/>
      <c r="ET62" s="210"/>
      <c r="EU62" s="204"/>
      <c r="EV62" s="210"/>
      <c r="EW62" s="210"/>
      <c r="EX62" s="210"/>
      <c r="EY62" s="210"/>
      <c r="EZ62" s="204"/>
      <c r="FA62" s="210"/>
      <c r="FB62" s="210"/>
      <c r="FC62" s="210"/>
      <c r="FD62" s="210"/>
      <c r="FE62" s="204"/>
      <c r="FF62" s="210"/>
      <c r="FG62" s="210"/>
      <c r="FH62" s="210"/>
      <c r="FI62" s="210"/>
      <c r="FJ62" s="204"/>
      <c r="FK62" s="210"/>
      <c r="FL62" s="210"/>
      <c r="FM62" s="210"/>
      <c r="FN62" s="210"/>
      <c r="FO62" s="204"/>
      <c r="FP62" s="210"/>
      <c r="FQ62" s="210"/>
      <c r="FR62" s="210"/>
      <c r="FS62" s="210"/>
      <c r="FT62" s="204"/>
      <c r="FU62" s="210"/>
      <c r="FV62" s="210"/>
      <c r="FW62" s="210"/>
      <c r="FX62" s="210"/>
      <c r="FY62" s="204"/>
      <c r="FZ62" s="210"/>
      <c r="GA62" s="210"/>
      <c r="GB62" s="210"/>
      <c r="GC62" s="210"/>
      <c r="GD62" s="204"/>
      <c r="GE62" s="210"/>
      <c r="GF62" s="210"/>
      <c r="GG62" s="210"/>
      <c r="GH62" s="210"/>
      <c r="GI62" s="204"/>
      <c r="GJ62" s="210"/>
      <c r="GK62" s="210"/>
      <c r="GL62" s="210"/>
      <c r="GM62" s="210"/>
      <c r="GN62" s="204"/>
      <c r="GO62" s="210"/>
      <c r="GP62" s="210"/>
      <c r="GQ62" s="210"/>
      <c r="GR62" s="210"/>
      <c r="GS62" s="204"/>
      <c r="GT62" s="210"/>
      <c r="GU62" s="210"/>
      <c r="GV62" s="210"/>
      <c r="GW62" s="210"/>
      <c r="GX62" s="204"/>
      <c r="GY62" s="210"/>
      <c r="GZ62" s="210"/>
      <c r="HA62" s="210"/>
      <c r="HB62" s="210"/>
      <c r="HC62" s="204"/>
      <c r="HD62" s="210"/>
      <c r="HE62" s="210"/>
      <c r="HF62" s="210"/>
      <c r="HG62" s="210"/>
      <c r="HH62" s="204"/>
      <c r="HI62" s="210"/>
      <c r="HJ62" s="210"/>
      <c r="HK62" s="210"/>
      <c r="HL62" s="210"/>
      <c r="HM62" s="204"/>
      <c r="HN62" s="210"/>
      <c r="HO62" s="210"/>
      <c r="HP62" s="210"/>
      <c r="HQ62" s="210"/>
      <c r="HR62" s="204"/>
      <c r="HS62" s="210"/>
      <c r="HT62" s="210"/>
      <c r="HU62" s="210"/>
      <c r="HV62" s="210"/>
      <c r="HW62" s="204"/>
      <c r="HX62" s="210"/>
      <c r="HY62" s="210"/>
      <c r="HZ62" s="210"/>
      <c r="IA62" s="210"/>
      <c r="IB62" s="204"/>
      <c r="IC62" s="210"/>
      <c r="ID62" s="210"/>
      <c r="IE62" s="210"/>
      <c r="IF62" s="210"/>
      <c r="IG62" s="204"/>
      <c r="IH62" s="210"/>
      <c r="II62" s="210"/>
      <c r="IJ62" s="210"/>
      <c r="IK62" s="210"/>
      <c r="IL62" s="204"/>
      <c r="IM62" s="210"/>
      <c r="IN62" s="210"/>
      <c r="IO62" s="210"/>
      <c r="IP62" s="210"/>
      <c r="IQ62" s="204"/>
      <c r="IR62" s="210"/>
      <c r="IS62" s="210"/>
      <c r="IT62" s="210"/>
      <c r="IU62" s="210"/>
      <c r="IV62" s="204"/>
      <c r="IW62" s="210"/>
      <c r="IX62" s="202"/>
      <c r="IY62" s="202"/>
      <c r="IZ62" s="202"/>
      <c r="JA62" s="204"/>
      <c r="JB62" s="210"/>
      <c r="JC62" s="210"/>
      <c r="JD62" s="210"/>
      <c r="JE62" s="210"/>
      <c r="JF62" s="204"/>
      <c r="JG62" s="210"/>
      <c r="JH62" s="210"/>
      <c r="JI62" s="210"/>
      <c r="JJ62" s="210"/>
      <c r="JK62" s="204"/>
      <c r="JL62" s="210"/>
      <c r="JM62" s="210"/>
      <c r="JN62" s="210"/>
      <c r="JO62" s="210"/>
      <c r="JP62" s="204"/>
      <c r="JQ62" s="210"/>
      <c r="JR62" s="210"/>
      <c r="JS62" s="210"/>
      <c r="JT62" s="210"/>
      <c r="JU62" s="204"/>
      <c r="JV62" s="210"/>
      <c r="JW62" s="210"/>
      <c r="JX62" s="210"/>
      <c r="JY62" s="210"/>
      <c r="JZ62" s="204"/>
      <c r="KA62" s="210"/>
      <c r="KB62" s="210"/>
      <c r="KC62" s="210"/>
      <c r="KD62" s="210"/>
      <c r="KE62" s="204"/>
      <c r="KF62" s="210"/>
      <c r="KG62" s="210"/>
      <c r="KH62" s="210"/>
      <c r="KI62" s="210"/>
      <c r="KJ62" s="204"/>
      <c r="KK62" s="210"/>
      <c r="KL62" s="210"/>
      <c r="KM62" s="210"/>
      <c r="KN62" s="210"/>
      <c r="KO62" s="204"/>
      <c r="KP62" s="210"/>
      <c r="KQ62" s="210"/>
      <c r="KR62" s="210"/>
      <c r="KS62" s="210"/>
      <c r="KT62" s="204"/>
      <c r="KU62" s="210"/>
      <c r="KV62" s="210"/>
      <c r="KW62" s="210"/>
      <c r="KX62" s="210"/>
      <c r="KY62" s="204"/>
      <c r="KZ62" s="210"/>
      <c r="LA62" s="210"/>
      <c r="LB62" s="210"/>
      <c r="LC62" s="210"/>
      <c r="LD62" s="211">
        <f t="shared" si="227"/>
        <v>0</v>
      </c>
      <c r="LE62" s="210"/>
    </row>
    <row r="63" spans="1:317" ht="35.25" customHeight="1" thickBot="1">
      <c r="A63" s="196"/>
      <c r="B63" s="244" t="str">
        <f>+'GENERAL FUND-OPERATING(48-53)'!B296</f>
        <v>Fund balances - June 30, 2024, as adjusted or restated</v>
      </c>
      <c r="C63" s="210"/>
      <c r="D63" s="210"/>
      <c r="E63" s="210"/>
      <c r="F63" s="210">
        <f>SUM(F58:F62)</f>
        <v>0</v>
      </c>
      <c r="G63" s="210"/>
      <c r="H63" s="210"/>
      <c r="I63" s="210"/>
      <c r="J63" s="210"/>
      <c r="K63" s="210">
        <f>SUM(K58:K62)</f>
        <v>0</v>
      </c>
      <c r="L63" s="210"/>
      <c r="M63" s="210"/>
      <c r="N63" s="210"/>
      <c r="O63" s="210"/>
      <c r="P63" s="210">
        <f>SUM(P58:P62)</f>
        <v>0</v>
      </c>
      <c r="Q63" s="210"/>
      <c r="R63" s="210"/>
      <c r="S63" s="210"/>
      <c r="T63" s="210"/>
      <c r="U63" s="210">
        <f>SUM(U58:U62)</f>
        <v>0</v>
      </c>
      <c r="V63" s="210"/>
      <c r="W63" s="210"/>
      <c r="X63" s="210"/>
      <c r="Y63" s="210"/>
      <c r="Z63" s="210">
        <f>SUM(Z58:Z62)</f>
        <v>0</v>
      </c>
      <c r="AA63" s="210"/>
      <c r="AB63" s="210"/>
      <c r="AC63" s="210"/>
      <c r="AD63" s="210"/>
      <c r="AE63" s="210">
        <f>SUM(AE58:AE62)</f>
        <v>0</v>
      </c>
      <c r="AF63" s="210"/>
      <c r="AG63" s="210"/>
      <c r="AH63" s="210"/>
      <c r="AI63" s="210"/>
      <c r="AJ63" s="210">
        <f>SUM(AJ58:AJ62)</f>
        <v>0</v>
      </c>
      <c r="AK63" s="210"/>
      <c r="AL63" s="210"/>
      <c r="AM63" s="210"/>
      <c r="AN63" s="210"/>
      <c r="AO63" s="210">
        <f>SUM(AO58:AO62)</f>
        <v>0</v>
      </c>
      <c r="AP63" s="210"/>
      <c r="AQ63" s="210"/>
      <c r="AR63" s="210"/>
      <c r="AS63" s="210"/>
      <c r="AT63" s="210">
        <f>SUM(AT58:AT62)</f>
        <v>0</v>
      </c>
      <c r="AU63" s="210"/>
      <c r="AV63" s="210"/>
      <c r="AW63" s="210"/>
      <c r="AX63" s="210"/>
      <c r="AY63" s="210">
        <f>SUM(AY58:AY62)</f>
        <v>0</v>
      </c>
      <c r="AZ63" s="210"/>
      <c r="BA63" s="210"/>
      <c r="BB63" s="210"/>
      <c r="BC63" s="210"/>
      <c r="BD63" s="210">
        <f>SUM(BD58:BD62)</f>
        <v>0</v>
      </c>
      <c r="BE63" s="210"/>
      <c r="BF63" s="210"/>
      <c r="BG63" s="210"/>
      <c r="BH63" s="210"/>
      <c r="BI63" s="210">
        <f>SUM(BI58:BI62)</f>
        <v>0</v>
      </c>
      <c r="BJ63" s="210"/>
      <c r="BK63" s="210"/>
      <c r="BL63" s="210"/>
      <c r="BM63" s="210"/>
      <c r="BN63" s="210">
        <f>SUM(BN58:BN62)</f>
        <v>0</v>
      </c>
      <c r="BO63" s="210"/>
      <c r="BP63" s="210"/>
      <c r="BQ63" s="210"/>
      <c r="BR63" s="210"/>
      <c r="BS63" s="210">
        <f>SUM(BS58:BS62)</f>
        <v>0</v>
      </c>
      <c r="BT63" s="210"/>
      <c r="BU63" s="210"/>
      <c r="BV63" s="210"/>
      <c r="BW63" s="210"/>
      <c r="BX63" s="210">
        <f>SUM(BX58:BX62)</f>
        <v>0</v>
      </c>
      <c r="BY63" s="210"/>
      <c r="BZ63" s="210"/>
      <c r="CA63" s="210"/>
      <c r="CB63" s="210"/>
      <c r="CC63" s="210">
        <f>SUM(CC58:CC62)</f>
        <v>0</v>
      </c>
      <c r="CD63" s="210"/>
      <c r="CE63" s="210"/>
      <c r="CF63" s="210"/>
      <c r="CG63" s="210"/>
      <c r="CH63" s="210">
        <f>SUM(CH58:CH62)</f>
        <v>0</v>
      </c>
      <c r="CI63" s="210"/>
      <c r="CJ63" s="210"/>
      <c r="CK63" s="210"/>
      <c r="CL63" s="210"/>
      <c r="CM63" s="210">
        <f>SUM(CM58:CM62)</f>
        <v>0</v>
      </c>
      <c r="CN63" s="210"/>
      <c r="CO63" s="210"/>
      <c r="CP63" s="210"/>
      <c r="CQ63" s="210"/>
      <c r="CR63" s="210">
        <f>SUM(CR58:CR62)</f>
        <v>0</v>
      </c>
      <c r="CS63" s="210"/>
      <c r="CT63" s="210"/>
      <c r="CU63" s="210"/>
      <c r="CV63" s="210"/>
      <c r="CW63" s="210">
        <f>SUM(CW58:CW62)</f>
        <v>0</v>
      </c>
      <c r="CX63" s="210"/>
      <c r="CY63" s="210"/>
      <c r="CZ63" s="210"/>
      <c r="DA63" s="210"/>
      <c r="DB63" s="210">
        <f>SUM(DB58:DB62)</f>
        <v>0</v>
      </c>
      <c r="DC63" s="210"/>
      <c r="DD63" s="210"/>
      <c r="DE63" s="210"/>
      <c r="DF63" s="210"/>
      <c r="DG63" s="210">
        <f>SUM(DG58:DG62)</f>
        <v>0</v>
      </c>
      <c r="DH63" s="210"/>
      <c r="DI63" s="210"/>
      <c r="DJ63" s="210"/>
      <c r="DK63" s="210"/>
      <c r="DL63" s="210">
        <f>SUM(DL58:DL62)</f>
        <v>0</v>
      </c>
      <c r="DM63" s="210"/>
      <c r="DN63" s="210"/>
      <c r="DO63" s="210"/>
      <c r="DP63" s="210"/>
      <c r="DQ63" s="210">
        <f>SUM(DQ58:DQ62)</f>
        <v>0</v>
      </c>
      <c r="DR63" s="210"/>
      <c r="DS63" s="210"/>
      <c r="DT63" s="210"/>
      <c r="DU63" s="210"/>
      <c r="DV63" s="210">
        <f>SUM(DV58:DV62)</f>
        <v>0</v>
      </c>
      <c r="DW63" s="210"/>
      <c r="DX63" s="210"/>
      <c r="DY63" s="210"/>
      <c r="DZ63" s="210"/>
      <c r="EA63" s="210">
        <f>SUM(EA58:EA62)</f>
        <v>0</v>
      </c>
      <c r="EB63" s="210"/>
      <c r="EC63" s="210"/>
      <c r="ED63" s="210"/>
      <c r="EE63" s="210"/>
      <c r="EF63" s="210">
        <f>SUM(EF58:EF62)</f>
        <v>0</v>
      </c>
      <c r="EG63" s="210"/>
      <c r="EH63" s="210"/>
      <c r="EI63" s="210"/>
      <c r="EJ63" s="210"/>
      <c r="EK63" s="210">
        <f>SUM(EK58:EK62)</f>
        <v>0</v>
      </c>
      <c r="EL63" s="210"/>
      <c r="EM63" s="210"/>
      <c r="EN63" s="210"/>
      <c r="EO63" s="210"/>
      <c r="EP63" s="210">
        <f>SUM(EP58:EP62)</f>
        <v>0</v>
      </c>
      <c r="EQ63" s="210"/>
      <c r="ER63" s="210"/>
      <c r="ES63" s="210"/>
      <c r="ET63" s="210"/>
      <c r="EU63" s="210">
        <f>SUM(EU58:EU62)</f>
        <v>0</v>
      </c>
      <c r="EV63" s="210"/>
      <c r="EW63" s="210"/>
      <c r="EX63" s="210"/>
      <c r="EY63" s="210"/>
      <c r="EZ63" s="210">
        <f>SUM(EZ58:EZ62)</f>
        <v>0</v>
      </c>
      <c r="FA63" s="210"/>
      <c r="FB63" s="210"/>
      <c r="FC63" s="210"/>
      <c r="FD63" s="210"/>
      <c r="FE63" s="210">
        <f>SUM(FE58:FE62)</f>
        <v>0</v>
      </c>
      <c r="FF63" s="210"/>
      <c r="FG63" s="210"/>
      <c r="FH63" s="210"/>
      <c r="FI63" s="210"/>
      <c r="FJ63" s="210">
        <f>SUM(FJ58:FJ62)</f>
        <v>0</v>
      </c>
      <c r="FK63" s="210"/>
      <c r="FL63" s="210"/>
      <c r="FM63" s="210"/>
      <c r="FN63" s="210"/>
      <c r="FO63" s="210">
        <f>SUM(FO58:FO62)</f>
        <v>0</v>
      </c>
      <c r="FP63" s="210"/>
      <c r="FQ63" s="210"/>
      <c r="FR63" s="210"/>
      <c r="FS63" s="210"/>
      <c r="FT63" s="210">
        <f>SUM(FT58:FT62)</f>
        <v>0</v>
      </c>
      <c r="FU63" s="210"/>
      <c r="FV63" s="210"/>
      <c r="FW63" s="210"/>
      <c r="FX63" s="210"/>
      <c r="FY63" s="210">
        <f>SUM(FY58:FY62)</f>
        <v>0</v>
      </c>
      <c r="FZ63" s="210"/>
      <c r="GA63" s="210"/>
      <c r="GB63" s="210"/>
      <c r="GC63" s="210"/>
      <c r="GD63" s="210">
        <f>SUM(GD58:GD62)</f>
        <v>0</v>
      </c>
      <c r="GE63" s="210"/>
      <c r="GF63" s="210"/>
      <c r="GG63" s="210"/>
      <c r="GH63" s="210"/>
      <c r="GI63" s="210">
        <f>SUM(GI58:GI62)</f>
        <v>0</v>
      </c>
      <c r="GJ63" s="210"/>
      <c r="GK63" s="210"/>
      <c r="GL63" s="210"/>
      <c r="GM63" s="210"/>
      <c r="GN63" s="210">
        <f>SUM(GN58:GN62)</f>
        <v>0</v>
      </c>
      <c r="GO63" s="210"/>
      <c r="GP63" s="210"/>
      <c r="GQ63" s="210"/>
      <c r="GR63" s="210"/>
      <c r="GS63" s="210">
        <f>SUM(GS58:GS62)</f>
        <v>0</v>
      </c>
      <c r="GT63" s="210"/>
      <c r="GU63" s="210"/>
      <c r="GV63" s="210"/>
      <c r="GW63" s="210"/>
      <c r="GX63" s="210">
        <f>SUM(GX58:GX62)</f>
        <v>0</v>
      </c>
      <c r="GY63" s="210"/>
      <c r="GZ63" s="210"/>
      <c r="HA63" s="210"/>
      <c r="HB63" s="210"/>
      <c r="HC63" s="210">
        <f>SUM(HC58:HC62)</f>
        <v>0</v>
      </c>
      <c r="HD63" s="210"/>
      <c r="HE63" s="210"/>
      <c r="HF63" s="210"/>
      <c r="HG63" s="210"/>
      <c r="HH63" s="210">
        <f>SUM(HH58:HH62)</f>
        <v>0</v>
      </c>
      <c r="HI63" s="210"/>
      <c r="HJ63" s="210"/>
      <c r="HK63" s="210"/>
      <c r="HL63" s="210"/>
      <c r="HM63" s="210">
        <f>SUM(HM58:HM62)</f>
        <v>0</v>
      </c>
      <c r="HN63" s="210"/>
      <c r="HO63" s="210"/>
      <c r="HP63" s="210"/>
      <c r="HQ63" s="210"/>
      <c r="HR63" s="210">
        <f>SUM(HR58:HR62)</f>
        <v>0</v>
      </c>
      <c r="HS63" s="210"/>
      <c r="HT63" s="210"/>
      <c r="HU63" s="210"/>
      <c r="HV63" s="210"/>
      <c r="HW63" s="210">
        <f>SUM(HW58:HW62)</f>
        <v>0</v>
      </c>
      <c r="HX63" s="210"/>
      <c r="HY63" s="210"/>
      <c r="HZ63" s="210"/>
      <c r="IA63" s="210"/>
      <c r="IB63" s="210">
        <f>SUM(IB58:IB62)</f>
        <v>0</v>
      </c>
      <c r="IC63" s="210"/>
      <c r="ID63" s="210"/>
      <c r="IE63" s="210"/>
      <c r="IF63" s="210"/>
      <c r="IG63" s="210">
        <f>SUM(IG58:IG62)</f>
        <v>0</v>
      </c>
      <c r="IH63" s="210"/>
      <c r="II63" s="210"/>
      <c r="IJ63" s="210"/>
      <c r="IK63" s="210"/>
      <c r="IL63" s="210">
        <f>SUM(IL58:IL62)</f>
        <v>0</v>
      </c>
      <c r="IM63" s="210"/>
      <c r="IN63" s="210"/>
      <c r="IO63" s="210"/>
      <c r="IP63" s="210"/>
      <c r="IQ63" s="210">
        <f>SUM(IQ58:IQ62)</f>
        <v>0</v>
      </c>
      <c r="IR63" s="210"/>
      <c r="IS63" s="210"/>
      <c r="IT63" s="210"/>
      <c r="IU63" s="210"/>
      <c r="IV63" s="210">
        <f>SUM(IV58:IV62)</f>
        <v>0</v>
      </c>
      <c r="IW63" s="210"/>
      <c r="IX63" s="210"/>
      <c r="IY63" s="210"/>
      <c r="IZ63" s="210"/>
      <c r="JA63" s="210">
        <f>SUM(JA58:JA62)</f>
        <v>0</v>
      </c>
      <c r="JB63" s="210"/>
      <c r="JC63" s="210"/>
      <c r="JD63" s="210"/>
      <c r="JE63" s="210"/>
      <c r="JF63" s="210">
        <f>SUM(JF58:JF62)</f>
        <v>0</v>
      </c>
      <c r="JG63" s="210"/>
      <c r="JH63" s="210"/>
      <c r="JI63" s="210"/>
      <c r="JJ63" s="210"/>
      <c r="JK63" s="210">
        <f>SUM(JK58:JK62)</f>
        <v>0</v>
      </c>
      <c r="JL63" s="210"/>
      <c r="JM63" s="210"/>
      <c r="JN63" s="210"/>
      <c r="JO63" s="210"/>
      <c r="JP63" s="210">
        <f>SUM(JP58:JP62)</f>
        <v>0</v>
      </c>
      <c r="JQ63" s="210"/>
      <c r="JR63" s="210"/>
      <c r="JS63" s="210"/>
      <c r="JT63" s="210"/>
      <c r="JU63" s="210">
        <f>SUM(JU58:JU62)</f>
        <v>0</v>
      </c>
      <c r="JV63" s="210"/>
      <c r="JW63" s="210"/>
      <c r="JX63" s="210"/>
      <c r="JY63" s="210"/>
      <c r="JZ63" s="210">
        <f>SUM(JZ58:JZ62)</f>
        <v>0</v>
      </c>
      <c r="KA63" s="210"/>
      <c r="KB63" s="210"/>
      <c r="KC63" s="210"/>
      <c r="KD63" s="210"/>
      <c r="KE63" s="210">
        <f>SUM(KE58:KE62)</f>
        <v>0</v>
      </c>
      <c r="KF63" s="210"/>
      <c r="KG63" s="210"/>
      <c r="KH63" s="210"/>
      <c r="KI63" s="210"/>
      <c r="KJ63" s="210">
        <f>SUM(KJ58:KJ62)</f>
        <v>0</v>
      </c>
      <c r="KK63" s="210"/>
      <c r="KL63" s="210"/>
      <c r="KM63" s="210"/>
      <c r="KN63" s="210"/>
      <c r="KO63" s="210">
        <f>SUM(KO58:KO62)</f>
        <v>0</v>
      </c>
      <c r="KP63" s="210"/>
      <c r="KQ63" s="210"/>
      <c r="KR63" s="210"/>
      <c r="KS63" s="210"/>
      <c r="KT63" s="210">
        <f>SUM(KT58:KT62)</f>
        <v>0</v>
      </c>
      <c r="KU63" s="210"/>
      <c r="KV63" s="210"/>
      <c r="KW63" s="210"/>
      <c r="KX63" s="210"/>
      <c r="KY63" s="210">
        <f>SUM(KY58:KY62)</f>
        <v>0</v>
      </c>
      <c r="KZ63" s="210"/>
      <c r="LA63" s="210"/>
      <c r="LB63" s="210"/>
      <c r="LC63" s="210"/>
      <c r="LD63" s="210">
        <f t="shared" si="227"/>
        <v>0</v>
      </c>
      <c r="LE63" s="210"/>
    </row>
    <row r="64" spans="1:317" ht="15" customHeight="1" thickBot="1">
      <c r="A64" s="196"/>
      <c r="B64" s="201" t="str">
        <f>+'GENERAL FUND-OPERATING(48-53)'!B297</f>
        <v>Fund balances - June 30, 2026</v>
      </c>
      <c r="C64" s="210"/>
      <c r="D64" s="210"/>
      <c r="E64" s="210"/>
      <c r="F64" s="213">
        <f>+F57+F63</f>
        <v>0</v>
      </c>
      <c r="G64" s="210"/>
      <c r="H64" s="210"/>
      <c r="I64" s="210"/>
      <c r="J64" s="210"/>
      <c r="K64" s="213">
        <f>+K57+K63</f>
        <v>0</v>
      </c>
      <c r="L64" s="210"/>
      <c r="M64" s="210"/>
      <c r="N64" s="210"/>
      <c r="O64" s="210"/>
      <c r="P64" s="213">
        <f>+P57+P63</f>
        <v>0</v>
      </c>
      <c r="Q64" s="210"/>
      <c r="R64" s="210"/>
      <c r="S64" s="210"/>
      <c r="T64" s="210"/>
      <c r="U64" s="213">
        <f>+U57+U63</f>
        <v>0</v>
      </c>
      <c r="V64" s="210"/>
      <c r="W64" s="210"/>
      <c r="X64" s="210"/>
      <c r="Y64" s="210"/>
      <c r="Z64" s="213">
        <f>+Z57+Z63</f>
        <v>0</v>
      </c>
      <c r="AA64" s="210"/>
      <c r="AB64" s="210"/>
      <c r="AC64" s="210"/>
      <c r="AD64" s="210"/>
      <c r="AE64" s="213">
        <f>+AE57+AE63</f>
        <v>0</v>
      </c>
      <c r="AF64" s="210"/>
      <c r="AG64" s="210"/>
      <c r="AH64" s="210"/>
      <c r="AI64" s="210"/>
      <c r="AJ64" s="213">
        <f>+AJ57+AJ63</f>
        <v>0</v>
      </c>
      <c r="AK64" s="210"/>
      <c r="AL64" s="210"/>
      <c r="AM64" s="210"/>
      <c r="AN64" s="210"/>
      <c r="AO64" s="213">
        <f>+AO57+AO63</f>
        <v>0</v>
      </c>
      <c r="AP64" s="210"/>
      <c r="AQ64" s="210"/>
      <c r="AR64" s="210"/>
      <c r="AS64" s="210"/>
      <c r="AT64" s="213">
        <f>+AT57+AT63</f>
        <v>0</v>
      </c>
      <c r="AU64" s="210"/>
      <c r="AV64" s="210"/>
      <c r="AW64" s="210"/>
      <c r="AX64" s="210"/>
      <c r="AY64" s="213">
        <f>+AY57+AY63</f>
        <v>0</v>
      </c>
      <c r="AZ64" s="210"/>
      <c r="BA64" s="210"/>
      <c r="BB64" s="210"/>
      <c r="BC64" s="210"/>
      <c r="BD64" s="213">
        <f>+BD57+BD63</f>
        <v>0</v>
      </c>
      <c r="BE64" s="210"/>
      <c r="BF64" s="210"/>
      <c r="BG64" s="210"/>
      <c r="BH64" s="210"/>
      <c r="BI64" s="213">
        <f>+BI57+BI63</f>
        <v>0</v>
      </c>
      <c r="BJ64" s="210"/>
      <c r="BK64" s="210"/>
      <c r="BL64" s="210"/>
      <c r="BM64" s="210"/>
      <c r="BN64" s="213">
        <f>+BN57+BN63</f>
        <v>0</v>
      </c>
      <c r="BO64" s="210"/>
      <c r="BP64" s="210"/>
      <c r="BQ64" s="210"/>
      <c r="BR64" s="210"/>
      <c r="BS64" s="213">
        <f>+BS57+BS63</f>
        <v>0</v>
      </c>
      <c r="BT64" s="210"/>
      <c r="BU64" s="210"/>
      <c r="BV64" s="210"/>
      <c r="BW64" s="210"/>
      <c r="BX64" s="213">
        <f>+BX57+BX63</f>
        <v>0</v>
      </c>
      <c r="BY64" s="210"/>
      <c r="BZ64" s="210"/>
      <c r="CA64" s="210"/>
      <c r="CB64" s="210"/>
      <c r="CC64" s="213">
        <f>+CC57+CC63</f>
        <v>0</v>
      </c>
      <c r="CD64" s="210"/>
      <c r="CE64" s="210"/>
      <c r="CF64" s="210"/>
      <c r="CG64" s="210"/>
      <c r="CH64" s="213">
        <f>+CH57+CH63</f>
        <v>0</v>
      </c>
      <c r="CI64" s="210"/>
      <c r="CJ64" s="210"/>
      <c r="CK64" s="210"/>
      <c r="CL64" s="210"/>
      <c r="CM64" s="213">
        <f>+CM57+CM63</f>
        <v>0</v>
      </c>
      <c r="CN64" s="210"/>
      <c r="CO64" s="210"/>
      <c r="CP64" s="210"/>
      <c r="CQ64" s="210"/>
      <c r="CR64" s="213">
        <f>+CR57+CR63</f>
        <v>0</v>
      </c>
      <c r="CS64" s="210"/>
      <c r="CT64" s="210"/>
      <c r="CU64" s="210"/>
      <c r="CV64" s="210"/>
      <c r="CW64" s="213">
        <f>+CW57+CW63</f>
        <v>0</v>
      </c>
      <c r="CX64" s="210"/>
      <c r="CY64" s="210"/>
      <c r="CZ64" s="210"/>
      <c r="DA64" s="210"/>
      <c r="DB64" s="213">
        <f>+DB57+DB63</f>
        <v>0</v>
      </c>
      <c r="DC64" s="210"/>
      <c r="DD64" s="210"/>
      <c r="DE64" s="210"/>
      <c r="DF64" s="210"/>
      <c r="DG64" s="213">
        <f>+DG57+DG63</f>
        <v>0</v>
      </c>
      <c r="DH64" s="210"/>
      <c r="DI64" s="210"/>
      <c r="DJ64" s="210"/>
      <c r="DK64" s="210"/>
      <c r="DL64" s="213">
        <f>+DL57+DL63</f>
        <v>0</v>
      </c>
      <c r="DM64" s="210"/>
      <c r="DN64" s="210"/>
      <c r="DO64" s="210"/>
      <c r="DP64" s="210"/>
      <c r="DQ64" s="213">
        <f>+DQ57+DQ63</f>
        <v>0</v>
      </c>
      <c r="DR64" s="210"/>
      <c r="DS64" s="210"/>
      <c r="DT64" s="210"/>
      <c r="DU64" s="210"/>
      <c r="DV64" s="213">
        <f>+DV57+DV63</f>
        <v>0</v>
      </c>
      <c r="DW64" s="210"/>
      <c r="DX64" s="210"/>
      <c r="DY64" s="210"/>
      <c r="DZ64" s="210"/>
      <c r="EA64" s="213">
        <f>+EA57+EA63</f>
        <v>0</v>
      </c>
      <c r="EB64" s="210"/>
      <c r="EC64" s="210"/>
      <c r="ED64" s="210"/>
      <c r="EE64" s="210"/>
      <c r="EF64" s="213">
        <f>+EF57+EF63</f>
        <v>0</v>
      </c>
      <c r="EG64" s="210"/>
      <c r="EH64" s="210"/>
      <c r="EI64" s="210"/>
      <c r="EJ64" s="210"/>
      <c r="EK64" s="213">
        <f>+EK57+EK63</f>
        <v>0</v>
      </c>
      <c r="EL64" s="210"/>
      <c r="EM64" s="210"/>
      <c r="EN64" s="210"/>
      <c r="EO64" s="210"/>
      <c r="EP64" s="213">
        <f>+EP57+EP63</f>
        <v>0</v>
      </c>
      <c r="EQ64" s="210"/>
      <c r="ER64" s="210"/>
      <c r="ES64" s="210"/>
      <c r="ET64" s="210"/>
      <c r="EU64" s="213">
        <f>+EU57+EU63</f>
        <v>0</v>
      </c>
      <c r="EV64" s="210"/>
      <c r="EW64" s="210"/>
      <c r="EX64" s="210"/>
      <c r="EY64" s="210"/>
      <c r="EZ64" s="213">
        <f>+EZ57+EZ63</f>
        <v>0</v>
      </c>
      <c r="FA64" s="210"/>
      <c r="FB64" s="210"/>
      <c r="FC64" s="210"/>
      <c r="FD64" s="210"/>
      <c r="FE64" s="213">
        <f>+FE57+FE63</f>
        <v>0</v>
      </c>
      <c r="FF64" s="210"/>
      <c r="FG64" s="210"/>
      <c r="FH64" s="210"/>
      <c r="FI64" s="210"/>
      <c r="FJ64" s="213">
        <f>+FJ57+FJ63</f>
        <v>0</v>
      </c>
      <c r="FK64" s="210"/>
      <c r="FL64" s="210"/>
      <c r="FM64" s="210"/>
      <c r="FN64" s="210"/>
      <c r="FO64" s="213">
        <f>+FO57+FO63</f>
        <v>0</v>
      </c>
      <c r="FP64" s="210"/>
      <c r="FQ64" s="210"/>
      <c r="FR64" s="210"/>
      <c r="FS64" s="210"/>
      <c r="FT64" s="213">
        <f>+FT57+FT63</f>
        <v>0</v>
      </c>
      <c r="FU64" s="210"/>
      <c r="FV64" s="210"/>
      <c r="FW64" s="210"/>
      <c r="FX64" s="210"/>
      <c r="FY64" s="213">
        <f>+FY57+FY63</f>
        <v>0</v>
      </c>
      <c r="FZ64" s="210"/>
      <c r="GA64" s="210"/>
      <c r="GB64" s="210"/>
      <c r="GC64" s="210"/>
      <c r="GD64" s="213">
        <f>+GD57+GD63</f>
        <v>0</v>
      </c>
      <c r="GE64" s="210"/>
      <c r="GF64" s="210"/>
      <c r="GG64" s="210"/>
      <c r="GH64" s="210"/>
      <c r="GI64" s="213">
        <f>+GI57+GI63</f>
        <v>0</v>
      </c>
      <c r="GJ64" s="210"/>
      <c r="GK64" s="210"/>
      <c r="GL64" s="210"/>
      <c r="GM64" s="210"/>
      <c r="GN64" s="213">
        <f>+GN57+GN63</f>
        <v>0</v>
      </c>
      <c r="GO64" s="210"/>
      <c r="GP64" s="210"/>
      <c r="GQ64" s="210"/>
      <c r="GR64" s="210"/>
      <c r="GS64" s="213">
        <f>+GS57+GS63</f>
        <v>0</v>
      </c>
      <c r="GT64" s="210"/>
      <c r="GU64" s="210"/>
      <c r="GV64" s="210"/>
      <c r="GW64" s="210"/>
      <c r="GX64" s="213">
        <f>+GX57+GX63</f>
        <v>0</v>
      </c>
      <c r="GY64" s="210"/>
      <c r="GZ64" s="210"/>
      <c r="HA64" s="210"/>
      <c r="HB64" s="210"/>
      <c r="HC64" s="213">
        <f>+HC57+HC63</f>
        <v>0</v>
      </c>
      <c r="HD64" s="210"/>
      <c r="HE64" s="210"/>
      <c r="HF64" s="210"/>
      <c r="HG64" s="210"/>
      <c r="HH64" s="213">
        <f>+HH57+HH63</f>
        <v>0</v>
      </c>
      <c r="HI64" s="210"/>
      <c r="HJ64" s="210"/>
      <c r="HK64" s="210"/>
      <c r="HL64" s="210"/>
      <c r="HM64" s="213">
        <f>+HM57+HM63</f>
        <v>0</v>
      </c>
      <c r="HN64" s="210"/>
      <c r="HO64" s="210"/>
      <c r="HP64" s="210"/>
      <c r="HQ64" s="210"/>
      <c r="HR64" s="213">
        <f>+HR57+HR63</f>
        <v>0</v>
      </c>
      <c r="HS64" s="210"/>
      <c r="HT64" s="210"/>
      <c r="HU64" s="210"/>
      <c r="HV64" s="210"/>
      <c r="HW64" s="213">
        <f>+HW57+HW63</f>
        <v>0</v>
      </c>
      <c r="HX64" s="210"/>
      <c r="HY64" s="210"/>
      <c r="HZ64" s="210"/>
      <c r="IA64" s="210"/>
      <c r="IB64" s="213">
        <f>+IB57+IB63</f>
        <v>0</v>
      </c>
      <c r="IC64" s="210"/>
      <c r="ID64" s="210"/>
      <c r="IE64" s="210"/>
      <c r="IF64" s="210"/>
      <c r="IG64" s="213">
        <f>+IG57+IG63</f>
        <v>0</v>
      </c>
      <c r="IH64" s="210"/>
      <c r="II64" s="210"/>
      <c r="IJ64" s="210"/>
      <c r="IK64" s="210"/>
      <c r="IL64" s="213">
        <f>+IL57+IL63</f>
        <v>0</v>
      </c>
      <c r="IM64" s="210"/>
      <c r="IN64" s="210"/>
      <c r="IO64" s="210"/>
      <c r="IP64" s="210"/>
      <c r="IQ64" s="213">
        <f>+IQ57+IQ63</f>
        <v>0</v>
      </c>
      <c r="IR64" s="210"/>
      <c r="IS64" s="210"/>
      <c r="IT64" s="210"/>
      <c r="IU64" s="210"/>
      <c r="IV64" s="213">
        <f>+IV57+IV63</f>
        <v>0</v>
      </c>
      <c r="IW64" s="210"/>
      <c r="IX64" s="210"/>
      <c r="IY64" s="210"/>
      <c r="IZ64" s="210"/>
      <c r="JA64" s="213">
        <f>+JA57+JA63</f>
        <v>0</v>
      </c>
      <c r="JB64" s="210"/>
      <c r="JC64" s="210"/>
      <c r="JD64" s="210"/>
      <c r="JE64" s="210"/>
      <c r="JF64" s="213">
        <f>+JF57+JF63</f>
        <v>0</v>
      </c>
      <c r="JG64" s="210"/>
      <c r="JH64" s="210"/>
      <c r="JI64" s="210"/>
      <c r="JJ64" s="210"/>
      <c r="JK64" s="213">
        <f>+JK57+JK63</f>
        <v>0</v>
      </c>
      <c r="JL64" s="210"/>
      <c r="JM64" s="210"/>
      <c r="JN64" s="210"/>
      <c r="JO64" s="210"/>
      <c r="JP64" s="213">
        <f>+JP57+JP63</f>
        <v>0</v>
      </c>
      <c r="JQ64" s="210"/>
      <c r="JR64" s="210"/>
      <c r="JS64" s="210"/>
      <c r="JT64" s="210"/>
      <c r="JU64" s="213">
        <f>+JU57+JU63</f>
        <v>0</v>
      </c>
      <c r="JV64" s="210"/>
      <c r="JW64" s="210"/>
      <c r="JX64" s="210"/>
      <c r="JY64" s="210"/>
      <c r="JZ64" s="213">
        <f>+JZ57+JZ63</f>
        <v>0</v>
      </c>
      <c r="KA64" s="210"/>
      <c r="KB64" s="210"/>
      <c r="KC64" s="210"/>
      <c r="KD64" s="210"/>
      <c r="KE64" s="213">
        <f>+KE57+KE63</f>
        <v>0</v>
      </c>
      <c r="KF64" s="210"/>
      <c r="KG64" s="210"/>
      <c r="KH64" s="210"/>
      <c r="KI64" s="210"/>
      <c r="KJ64" s="213">
        <f>+KJ57+KJ63</f>
        <v>0</v>
      </c>
      <c r="KK64" s="210"/>
      <c r="KL64" s="210"/>
      <c r="KM64" s="210"/>
      <c r="KN64" s="210"/>
      <c r="KO64" s="213">
        <f>+KO57+KO63</f>
        <v>0</v>
      </c>
      <c r="KP64" s="210"/>
      <c r="KQ64" s="210"/>
      <c r="KR64" s="210"/>
      <c r="KS64" s="210"/>
      <c r="KT64" s="213">
        <f>+KT57+KT63</f>
        <v>0</v>
      </c>
      <c r="KU64" s="210"/>
      <c r="KV64" s="210"/>
      <c r="KW64" s="210"/>
      <c r="KX64" s="210"/>
      <c r="KY64" s="213">
        <f>+KY57+KY63</f>
        <v>0</v>
      </c>
      <c r="KZ64" s="210"/>
      <c r="LA64" s="210"/>
      <c r="LB64" s="210"/>
      <c r="LC64" s="210"/>
      <c r="LD64" s="213">
        <f t="shared" si="227"/>
        <v>0</v>
      </c>
      <c r="LE64" s="210"/>
    </row>
    <row r="65" spans="1:317" ht="15.75" thickTop="1">
      <c r="A65" s="196"/>
      <c r="B65" s="196"/>
      <c r="C65" s="196"/>
      <c r="D65" s="196"/>
      <c r="E65" s="196"/>
      <c r="F65" s="196"/>
      <c r="G65" s="196"/>
      <c r="H65" s="196"/>
      <c r="I65" s="196"/>
      <c r="J65" s="196"/>
      <c r="K65" s="196"/>
      <c r="L65" s="196"/>
      <c r="M65" s="196"/>
      <c r="N65" s="196"/>
      <c r="O65" s="196"/>
      <c r="P65" s="196"/>
      <c r="Q65" s="6"/>
      <c r="R65" s="6"/>
      <c r="S65" s="6"/>
      <c r="T65" s="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6"/>
      <c r="BA65" s="196"/>
      <c r="BB65" s="196"/>
      <c r="BC65" s="196"/>
      <c r="BD65" s="196"/>
      <c r="BE65" s="6"/>
      <c r="BF65" s="196"/>
      <c r="BG65" s="196"/>
      <c r="BH65" s="196"/>
      <c r="BI65" s="196"/>
      <c r="BJ65" s="6"/>
      <c r="BK65" s="196"/>
      <c r="BL65" s="196"/>
      <c r="BM65" s="196"/>
      <c r="BN65" s="196"/>
      <c r="BO65" s="6"/>
      <c r="BP65" s="196"/>
      <c r="BQ65" s="196"/>
      <c r="BR65" s="196"/>
      <c r="BS65" s="196"/>
      <c r="BT65" s="6"/>
      <c r="BU65" s="196"/>
      <c r="BV65" s="196"/>
      <c r="BW65" s="196"/>
      <c r="BX65" s="196"/>
      <c r="BY65" s="196"/>
      <c r="BZ65" s="196"/>
      <c r="CA65" s="196"/>
      <c r="CB65" s="196"/>
      <c r="CC65" s="196"/>
      <c r="CD65" s="6"/>
      <c r="CE65" s="196"/>
      <c r="CF65" s="196"/>
      <c r="CG65" s="196"/>
      <c r="CH65" s="196"/>
      <c r="CI65" s="6"/>
      <c r="CJ65" s="196"/>
      <c r="CK65" s="196"/>
      <c r="CL65" s="196"/>
      <c r="CM65" s="196"/>
      <c r="CN65" s="196"/>
      <c r="CO65" s="196"/>
      <c r="CP65" s="196"/>
      <c r="CQ65" s="196"/>
      <c r="CR65" s="196"/>
      <c r="CS65" s="6"/>
      <c r="CT65" s="196"/>
      <c r="CU65" s="196"/>
      <c r="CV65" s="196"/>
      <c r="CW65" s="196"/>
      <c r="CX65" s="6"/>
      <c r="CY65" s="196"/>
      <c r="CZ65" s="196"/>
      <c r="DA65" s="196"/>
      <c r="DB65" s="196"/>
      <c r="DC65" s="6"/>
      <c r="DD65" s="196"/>
      <c r="DE65" s="196"/>
      <c r="DF65" s="196"/>
      <c r="DH65"/>
      <c r="DM65"/>
      <c r="DR65"/>
      <c r="DW65"/>
      <c r="EB65"/>
      <c r="EG65"/>
      <c r="EL65"/>
      <c r="EV65"/>
      <c r="FA65"/>
      <c r="FK65"/>
      <c r="FP65"/>
      <c r="FU65"/>
      <c r="FZ65"/>
      <c r="GE65"/>
      <c r="GJ65"/>
      <c r="GO65"/>
      <c r="GT65"/>
      <c r="GY65"/>
      <c r="HD65"/>
      <c r="HI65"/>
      <c r="HN65"/>
      <c r="HS65"/>
      <c r="HX65"/>
      <c r="IC65"/>
      <c r="IH65"/>
      <c r="IM65"/>
      <c r="IR65"/>
      <c r="IW65"/>
      <c r="JB65"/>
      <c r="JG65"/>
      <c r="JL65"/>
      <c r="JQ65"/>
      <c r="JV65"/>
      <c r="KA65"/>
      <c r="KF65"/>
      <c r="KK65"/>
      <c r="KP65"/>
      <c r="KU65"/>
      <c r="KZ65"/>
      <c r="LA65"/>
      <c r="LB65"/>
      <c r="LC65"/>
      <c r="LD65"/>
      <c r="LE65"/>
    </row>
    <row r="66" spans="1:317" ht="15.75">
      <c r="A66" s="196"/>
      <c r="B66" s="196"/>
      <c r="C66" s="278" t="s">
        <v>3432</v>
      </c>
      <c r="D66" s="283"/>
      <c r="E66" s="283"/>
      <c r="F66" s="283"/>
      <c r="G66" s="283"/>
      <c r="H66" s="278" t="s">
        <v>3433</v>
      </c>
      <c r="I66" s="283"/>
      <c r="J66" s="283"/>
      <c r="K66" s="283"/>
      <c r="L66" s="283"/>
      <c r="M66" s="278" t="s">
        <v>3434</v>
      </c>
      <c r="N66" s="283"/>
      <c r="O66" s="283"/>
      <c r="P66" s="283"/>
      <c r="Q66" s="283"/>
      <c r="R66" s="278" t="s">
        <v>3435</v>
      </c>
      <c r="S66" s="283"/>
      <c r="T66" s="283"/>
      <c r="U66" s="283"/>
      <c r="V66" s="283"/>
      <c r="W66" s="278" t="s">
        <v>3436</v>
      </c>
      <c r="X66" s="283"/>
      <c r="Y66" s="283"/>
      <c r="Z66" s="283"/>
      <c r="AA66" s="283"/>
      <c r="AB66" s="278" t="s">
        <v>3437</v>
      </c>
      <c r="AC66" s="283"/>
      <c r="AD66" s="283"/>
      <c r="AE66" s="283"/>
      <c r="AF66" s="283"/>
      <c r="AG66" s="278" t="s">
        <v>3438</v>
      </c>
      <c r="AH66" s="283"/>
      <c r="AI66" s="283"/>
      <c r="AJ66" s="283"/>
      <c r="AK66" s="283"/>
      <c r="AL66" s="278" t="s">
        <v>3439</v>
      </c>
      <c r="AM66" s="283"/>
      <c r="AN66" s="283"/>
      <c r="AO66" s="283"/>
      <c r="AP66" s="283"/>
      <c r="AQ66" s="278" t="s">
        <v>3440</v>
      </c>
      <c r="AR66" s="283"/>
      <c r="AS66" s="283"/>
      <c r="AT66" s="283"/>
      <c r="AU66" s="283"/>
      <c r="AV66" s="278" t="s">
        <v>3441</v>
      </c>
      <c r="AW66" s="283"/>
      <c r="AX66" s="283"/>
      <c r="AY66" s="283"/>
      <c r="AZ66" s="283"/>
      <c r="BA66" s="278" t="s">
        <v>3442</v>
      </c>
      <c r="BB66" s="283"/>
      <c r="BC66" s="283"/>
      <c r="BD66" s="283"/>
      <c r="BE66" s="283"/>
      <c r="BF66" s="278" t="s">
        <v>3443</v>
      </c>
      <c r="BG66" s="283"/>
      <c r="BH66" s="283"/>
      <c r="BI66" s="283"/>
      <c r="BJ66" s="283"/>
      <c r="BK66" s="278" t="s">
        <v>3444</v>
      </c>
      <c r="BL66" s="283"/>
      <c r="BM66" s="283"/>
      <c r="BN66" s="283"/>
      <c r="BO66" s="283"/>
      <c r="BP66" s="278" t="s">
        <v>3445</v>
      </c>
      <c r="BQ66" s="283"/>
      <c r="BR66" s="283"/>
      <c r="BS66" s="283"/>
      <c r="BT66" s="283"/>
      <c r="BU66" s="278" t="s">
        <v>3446</v>
      </c>
      <c r="BV66" s="283"/>
      <c r="BW66" s="283"/>
      <c r="BX66" s="283"/>
      <c r="BY66" s="283"/>
      <c r="BZ66" s="278" t="s">
        <v>3447</v>
      </c>
      <c r="CA66" s="283"/>
      <c r="CB66" s="283"/>
      <c r="CC66" s="283"/>
      <c r="CD66" s="283"/>
      <c r="CE66" s="278" t="s">
        <v>3448</v>
      </c>
      <c r="CF66" s="283"/>
      <c r="CG66" s="283"/>
      <c r="CH66" s="283"/>
      <c r="CI66" s="283"/>
      <c r="CJ66" s="278" t="s">
        <v>3449</v>
      </c>
      <c r="CK66" s="283"/>
      <c r="CL66" s="283"/>
      <c r="CM66" s="283"/>
      <c r="CN66" s="283"/>
      <c r="CO66" s="278" t="s">
        <v>3450</v>
      </c>
      <c r="CP66" s="283"/>
      <c r="CQ66" s="283"/>
      <c r="CR66" s="283"/>
      <c r="CS66" s="283"/>
      <c r="CT66" s="278" t="s">
        <v>3451</v>
      </c>
      <c r="CU66" s="283"/>
      <c r="CV66" s="283"/>
      <c r="CW66" s="283"/>
      <c r="CX66" s="283"/>
      <c r="CY66" s="278" t="s">
        <v>3452</v>
      </c>
      <c r="CZ66" s="283"/>
      <c r="DA66" s="283"/>
      <c r="DB66" s="283"/>
      <c r="DC66" s="283"/>
      <c r="DD66" s="278" t="s">
        <v>3453</v>
      </c>
      <c r="DE66" s="283"/>
      <c r="DF66" s="283"/>
      <c r="DG66" s="283"/>
      <c r="DH66" s="283"/>
      <c r="DI66" s="278" t="s">
        <v>3454</v>
      </c>
      <c r="DJ66" s="283"/>
      <c r="DK66" s="283"/>
      <c r="DL66" s="283"/>
      <c r="DM66" s="283"/>
      <c r="DN66" s="278" t="s">
        <v>3455</v>
      </c>
      <c r="DO66" s="283"/>
      <c r="DP66" s="283"/>
      <c r="DQ66" s="283"/>
      <c r="DR66" s="283"/>
      <c r="DS66" s="278" t="s">
        <v>3456</v>
      </c>
      <c r="DT66" s="283"/>
      <c r="DU66" s="283"/>
      <c r="DV66" s="283"/>
      <c r="DW66" s="283"/>
      <c r="DX66" s="278" t="s">
        <v>3457</v>
      </c>
      <c r="DY66" s="283"/>
      <c r="DZ66" s="283"/>
      <c r="EA66" s="283"/>
      <c r="EB66" s="283"/>
      <c r="EC66" s="278" t="s">
        <v>3458</v>
      </c>
      <c r="ED66" s="283"/>
      <c r="EE66" s="283"/>
      <c r="EF66" s="283"/>
      <c r="EG66" s="283"/>
      <c r="EH66" s="278" t="s">
        <v>3459</v>
      </c>
      <c r="EI66" s="283"/>
      <c r="EJ66" s="283"/>
      <c r="EK66" s="283"/>
      <c r="EL66" s="283"/>
      <c r="EM66" s="278" t="s">
        <v>3460</v>
      </c>
      <c r="EN66" s="283"/>
      <c r="EO66" s="283"/>
      <c r="EP66" s="283"/>
      <c r="EQ66" s="283"/>
      <c r="ER66" s="278" t="s">
        <v>3461</v>
      </c>
      <c r="ES66" s="283"/>
      <c r="ET66" s="283"/>
      <c r="EU66" s="283"/>
      <c r="EV66" s="283"/>
      <c r="EW66" s="278" t="s">
        <v>3462</v>
      </c>
      <c r="EX66" s="283"/>
      <c r="EY66" s="283"/>
      <c r="EZ66" s="283"/>
      <c r="FA66" s="283"/>
      <c r="FB66" s="278" t="s">
        <v>3463</v>
      </c>
      <c r="FC66" s="283"/>
      <c r="FD66" s="283"/>
      <c r="FE66" s="283"/>
      <c r="FF66" s="283"/>
      <c r="FG66" s="278" t="s">
        <v>3464</v>
      </c>
      <c r="FH66" s="283"/>
      <c r="FI66" s="283"/>
      <c r="FJ66" s="283"/>
      <c r="FK66" s="283"/>
      <c r="FL66" s="278" t="s">
        <v>3465</v>
      </c>
      <c r="FM66" s="283"/>
      <c r="FN66" s="283"/>
      <c r="FO66" s="283"/>
      <c r="FP66" s="283"/>
      <c r="FQ66" s="278" t="s">
        <v>3466</v>
      </c>
      <c r="FR66" s="283"/>
      <c r="FS66" s="283"/>
      <c r="FT66" s="283"/>
      <c r="FU66" s="283"/>
      <c r="FV66" s="278" t="s">
        <v>3467</v>
      </c>
      <c r="FW66" s="283"/>
      <c r="FX66" s="283"/>
      <c r="FY66" s="283"/>
      <c r="FZ66" s="283"/>
      <c r="GA66" s="278" t="s">
        <v>3468</v>
      </c>
      <c r="GB66" s="283"/>
      <c r="GC66" s="283"/>
      <c r="GD66" s="283"/>
      <c r="GE66" s="283"/>
      <c r="GF66" s="278" t="s">
        <v>3469</v>
      </c>
      <c r="GG66" s="283"/>
      <c r="GH66" s="283"/>
      <c r="GI66" s="283"/>
      <c r="GJ66" s="283"/>
      <c r="GK66" s="278" t="s">
        <v>3470</v>
      </c>
      <c r="GL66" s="283"/>
      <c r="GM66" s="283"/>
      <c r="GN66" s="283"/>
      <c r="GO66" s="283"/>
      <c r="GP66" s="278" t="s">
        <v>3471</v>
      </c>
      <c r="GQ66" s="283"/>
      <c r="GR66" s="283"/>
      <c r="GS66" s="283"/>
      <c r="GT66" s="283"/>
      <c r="GU66" s="278" t="s">
        <v>3472</v>
      </c>
      <c r="GV66" s="283"/>
      <c r="GW66" s="283"/>
      <c r="GX66" s="283"/>
      <c r="GY66" s="283"/>
      <c r="GZ66" s="278" t="s">
        <v>3473</v>
      </c>
      <c r="HA66" s="283"/>
      <c r="HB66" s="283"/>
      <c r="HC66" s="283"/>
      <c r="HD66" s="283"/>
      <c r="HE66" s="278" t="s">
        <v>3474</v>
      </c>
      <c r="HF66" s="283"/>
      <c r="HG66" s="283"/>
      <c r="HH66" s="283"/>
      <c r="HI66" s="283"/>
      <c r="HJ66" s="278" t="s">
        <v>3475</v>
      </c>
      <c r="HK66" s="283"/>
      <c r="HL66" s="283"/>
      <c r="HM66" s="283"/>
      <c r="HN66" s="283"/>
      <c r="HO66" s="278" t="s">
        <v>3476</v>
      </c>
      <c r="HP66" s="283"/>
      <c r="HQ66" s="283"/>
      <c r="HR66" s="283"/>
      <c r="HS66" s="283"/>
      <c r="HT66" s="278" t="s">
        <v>3477</v>
      </c>
      <c r="HU66" s="283"/>
      <c r="HV66" s="283"/>
      <c r="HW66" s="283"/>
      <c r="HX66" s="283"/>
      <c r="HY66" s="278" t="s">
        <v>3478</v>
      </c>
      <c r="HZ66" s="283"/>
      <c r="IA66" s="283"/>
      <c r="IB66" s="283"/>
      <c r="IC66" s="283"/>
      <c r="ID66" s="278" t="s">
        <v>3479</v>
      </c>
      <c r="IE66" s="283"/>
      <c r="IF66" s="283"/>
      <c r="IG66" s="283"/>
      <c r="IH66" s="283"/>
      <c r="II66" s="278" t="s">
        <v>3480</v>
      </c>
      <c r="IJ66" s="283"/>
      <c r="IK66" s="283"/>
      <c r="IL66" s="283"/>
      <c r="IM66" s="283"/>
      <c r="IN66" s="278" t="s">
        <v>3481</v>
      </c>
      <c r="IO66" s="283"/>
      <c r="IP66" s="283"/>
      <c r="IQ66" s="283"/>
      <c r="IR66" s="283"/>
      <c r="IS66" s="278" t="s">
        <v>3482</v>
      </c>
      <c r="IT66" s="283"/>
      <c r="IU66" s="283"/>
      <c r="IV66" s="283"/>
      <c r="IW66" s="283"/>
      <c r="IX66" s="278" t="s">
        <v>3483</v>
      </c>
      <c r="IY66" s="283"/>
      <c r="IZ66" s="283"/>
      <c r="JA66" s="283"/>
      <c r="JB66" s="283"/>
      <c r="JC66" s="278" t="s">
        <v>3484</v>
      </c>
      <c r="JD66" s="283"/>
      <c r="JE66" s="283"/>
      <c r="JF66" s="283"/>
      <c r="JG66" s="283"/>
      <c r="JH66" s="278" t="s">
        <v>3485</v>
      </c>
      <c r="JI66" s="283"/>
      <c r="JJ66" s="283"/>
      <c r="JK66" s="283"/>
      <c r="JL66" s="283"/>
      <c r="JM66" s="278" t="s">
        <v>3486</v>
      </c>
      <c r="JN66" s="283"/>
      <c r="JO66" s="283"/>
      <c r="JP66" s="283"/>
      <c r="JQ66" s="283"/>
      <c r="JR66" s="278" t="s">
        <v>3487</v>
      </c>
      <c r="JS66" s="283"/>
      <c r="JT66" s="283"/>
      <c r="JU66" s="283"/>
      <c r="JV66" s="283"/>
      <c r="JW66" s="278" t="s">
        <v>3488</v>
      </c>
      <c r="JX66" s="283"/>
      <c r="JY66" s="283"/>
      <c r="JZ66" s="283"/>
      <c r="KA66" s="283"/>
      <c r="KB66" s="278" t="s">
        <v>3489</v>
      </c>
      <c r="KC66" s="283"/>
      <c r="KD66" s="283"/>
      <c r="KE66" s="283"/>
      <c r="KF66" s="283"/>
      <c r="KG66" s="278" t="s">
        <v>3490</v>
      </c>
      <c r="KH66" s="283"/>
      <c r="KI66" s="283"/>
      <c r="KJ66" s="283"/>
      <c r="KK66" s="283"/>
      <c r="KL66" s="278" t="s">
        <v>3491</v>
      </c>
      <c r="KM66" s="283"/>
      <c r="KN66" s="283"/>
      <c r="KO66" s="283"/>
      <c r="KP66" s="283"/>
      <c r="KQ66" s="278" t="s">
        <v>3492</v>
      </c>
      <c r="KR66" s="283"/>
      <c r="KS66" s="283"/>
      <c r="KT66" s="283"/>
      <c r="KU66" s="283"/>
      <c r="KV66" s="278" t="s">
        <v>3493</v>
      </c>
      <c r="KW66" s="283"/>
      <c r="KX66" s="283"/>
      <c r="KY66" s="283"/>
      <c r="KZ66" s="283"/>
      <c r="LA66" s="278" t="s">
        <v>938</v>
      </c>
      <c r="LB66" s="270"/>
      <c r="LC66" s="270"/>
      <c r="LD66" s="270"/>
      <c r="LE66" s="270"/>
    </row>
    <row r="67" spans="1:317" ht="1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6"/>
      <c r="CT67" s="196"/>
      <c r="CU67" s="196"/>
      <c r="CV67" s="196"/>
      <c r="CW67" s="196"/>
      <c r="CX67" s="196"/>
      <c r="CY67" s="196"/>
      <c r="CZ67" s="196"/>
      <c r="DA67" s="196"/>
      <c r="DB67" s="196"/>
      <c r="DC67" s="196"/>
      <c r="DD67" s="196"/>
      <c r="DE67" s="196"/>
      <c r="DF67" s="196"/>
      <c r="DM67"/>
      <c r="DR67"/>
      <c r="DW67"/>
      <c r="EB67"/>
      <c r="EL67"/>
      <c r="FU67"/>
      <c r="FZ67"/>
      <c r="GE67"/>
      <c r="GJ67"/>
      <c r="GO67"/>
      <c r="HN67"/>
      <c r="HS67"/>
      <c r="IH67"/>
      <c r="JG67"/>
      <c r="JL67"/>
      <c r="KP67"/>
    </row>
    <row r="68" spans="1:317" ht="1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c r="CV68" s="196"/>
      <c r="CW68" s="196"/>
      <c r="CX68" s="196"/>
      <c r="CY68" s="196"/>
      <c r="CZ68" s="196"/>
      <c r="DA68" s="196"/>
      <c r="DB68" s="196"/>
      <c r="DC68" s="196"/>
      <c r="DD68" s="196"/>
      <c r="DE68" s="196"/>
      <c r="DF68" s="196"/>
      <c r="FZ68"/>
    </row>
    <row r="69" spans="1:317" ht="1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row>
    <row r="70" spans="1:317" ht="1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row>
    <row r="71" spans="1:317" ht="1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row>
    <row r="72" spans="1:317" ht="1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row>
    <row r="73" spans="1:317" ht="1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row>
    <row r="74" spans="1:317" ht="1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c r="CV74" s="196"/>
      <c r="CW74" s="196"/>
      <c r="CX74" s="196"/>
      <c r="CY74" s="196"/>
      <c r="CZ74" s="196"/>
      <c r="DA74" s="196"/>
      <c r="DB74" s="196"/>
      <c r="DC74" s="196"/>
      <c r="DD74" s="196"/>
      <c r="DE74" s="196"/>
      <c r="DF74" s="196"/>
    </row>
    <row r="75" spans="1:317" ht="1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row>
    <row r="76" spans="1:317" ht="1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row>
    <row r="77" spans="1:317" ht="1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row>
    <row r="78" spans="1:317" ht="1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c r="CV78" s="196"/>
      <c r="CW78" s="196"/>
      <c r="CX78" s="196"/>
      <c r="CY78" s="196"/>
      <c r="CZ78" s="196"/>
      <c r="DA78" s="196"/>
      <c r="DB78" s="196"/>
      <c r="DC78" s="196"/>
      <c r="DD78" s="196"/>
      <c r="DE78" s="196"/>
      <c r="DF78" s="196"/>
    </row>
    <row r="79" spans="1:317" ht="1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c r="CV79" s="196"/>
      <c r="CW79" s="196"/>
      <c r="CX79" s="196"/>
      <c r="CY79" s="196"/>
      <c r="CZ79" s="196"/>
      <c r="DA79" s="196"/>
      <c r="DB79" s="196"/>
      <c r="DC79" s="196"/>
      <c r="DD79" s="196"/>
      <c r="DE79" s="196"/>
      <c r="DF79" s="196"/>
    </row>
    <row r="80" spans="1:317" ht="1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row>
    <row r="81" spans="1:110" ht="1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row>
    <row r="82" spans="1:110" ht="1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row>
    <row r="83" spans="1:110" ht="1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row>
    <row r="84" spans="1:110" ht="1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c r="CV84" s="196"/>
      <c r="CW84" s="196"/>
      <c r="CX84" s="196"/>
      <c r="CY84" s="196"/>
      <c r="CZ84" s="196"/>
      <c r="DA84" s="196"/>
      <c r="DB84" s="196"/>
      <c r="DC84" s="196"/>
      <c r="DD84" s="196"/>
      <c r="DE84" s="196"/>
      <c r="DF84" s="196"/>
    </row>
    <row r="85" spans="1:110" ht="1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c r="CV85" s="196"/>
      <c r="CW85" s="196"/>
      <c r="CX85" s="196"/>
      <c r="CY85" s="196"/>
      <c r="CZ85" s="196"/>
      <c r="DA85" s="196"/>
      <c r="DB85" s="196"/>
      <c r="DC85" s="196"/>
      <c r="DD85" s="196"/>
      <c r="DE85" s="196"/>
      <c r="DF85" s="196"/>
    </row>
    <row r="86" spans="1:110" ht="1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c r="CV86" s="196"/>
      <c r="CW86" s="196"/>
      <c r="CX86" s="196"/>
      <c r="CY86" s="196"/>
      <c r="CZ86" s="196"/>
      <c r="DA86" s="196"/>
      <c r="DB86" s="196"/>
      <c r="DC86" s="196"/>
      <c r="DD86" s="196"/>
      <c r="DE86" s="196"/>
      <c r="DF86" s="196"/>
    </row>
    <row r="87" spans="1:110" ht="1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c r="CV87" s="196"/>
      <c r="CW87" s="196"/>
      <c r="CX87" s="196"/>
      <c r="CY87" s="196"/>
      <c r="CZ87" s="196"/>
      <c r="DA87" s="196"/>
      <c r="DB87" s="196"/>
      <c r="DC87" s="196"/>
      <c r="DD87" s="196"/>
      <c r="DE87" s="196"/>
      <c r="DF87" s="196"/>
    </row>
    <row r="88" spans="1:110" ht="1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c r="CV88" s="196"/>
      <c r="CW88" s="196"/>
      <c r="CX88" s="196"/>
      <c r="CY88" s="196"/>
      <c r="CZ88" s="196"/>
      <c r="DA88" s="196"/>
      <c r="DB88" s="196"/>
      <c r="DC88" s="196"/>
      <c r="DD88" s="196"/>
      <c r="DE88" s="196"/>
      <c r="DF88" s="196"/>
    </row>
    <row r="89" spans="1:110" ht="1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c r="CV89" s="196"/>
      <c r="CW89" s="196"/>
      <c r="CX89" s="196"/>
      <c r="CY89" s="196"/>
      <c r="CZ89" s="196"/>
      <c r="DA89" s="196"/>
      <c r="DB89" s="196"/>
      <c r="DC89" s="196"/>
      <c r="DD89" s="196"/>
      <c r="DE89" s="196"/>
      <c r="DF89" s="196"/>
    </row>
    <row r="90" spans="1:110" ht="1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c r="CV90" s="196"/>
      <c r="CW90" s="196"/>
      <c r="CX90" s="196"/>
      <c r="CY90" s="196"/>
      <c r="CZ90" s="196"/>
      <c r="DA90" s="196"/>
      <c r="DB90" s="196"/>
      <c r="DC90" s="196"/>
      <c r="DD90" s="196"/>
      <c r="DE90" s="196"/>
      <c r="DF90" s="196"/>
    </row>
    <row r="91" spans="1:110" ht="1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c r="CV91" s="196"/>
      <c r="CW91" s="196"/>
      <c r="CX91" s="196"/>
      <c r="CY91" s="196"/>
      <c r="CZ91" s="196"/>
      <c r="DA91" s="196"/>
      <c r="DB91" s="196"/>
      <c r="DC91" s="196"/>
      <c r="DD91" s="196"/>
      <c r="DE91" s="196"/>
      <c r="DF91" s="196"/>
    </row>
    <row r="92" spans="1:110" ht="1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c r="CV92" s="196"/>
      <c r="CW92" s="196"/>
      <c r="CX92" s="196"/>
      <c r="CY92" s="196"/>
      <c r="CZ92" s="196"/>
      <c r="DA92" s="196"/>
      <c r="DB92" s="196"/>
      <c r="DC92" s="196"/>
      <c r="DD92" s="196"/>
      <c r="DE92" s="196"/>
      <c r="DF92" s="196"/>
    </row>
    <row r="93" spans="1:110" ht="1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c r="CV93" s="196"/>
      <c r="CW93" s="196"/>
      <c r="CX93" s="196"/>
      <c r="CY93" s="196"/>
      <c r="CZ93" s="196"/>
      <c r="DA93" s="196"/>
      <c r="DB93" s="196"/>
      <c r="DC93" s="196"/>
      <c r="DD93" s="196"/>
      <c r="DE93" s="196"/>
      <c r="DF93" s="196"/>
    </row>
    <row r="94" spans="1:110" ht="1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row>
    <row r="95" spans="1:110" ht="1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row>
    <row r="96" spans="1:110" ht="1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c r="CV96" s="196"/>
      <c r="CW96" s="196"/>
      <c r="CX96" s="196"/>
      <c r="CY96" s="196"/>
      <c r="CZ96" s="196"/>
      <c r="DA96" s="196"/>
      <c r="DB96" s="196"/>
      <c r="DC96" s="196"/>
      <c r="DD96" s="196"/>
      <c r="DE96" s="196"/>
      <c r="DF96" s="196"/>
    </row>
    <row r="97" spans="1:110" ht="1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row>
    <row r="98" spans="1:110" ht="1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c r="CV98" s="196"/>
      <c r="CW98" s="196"/>
      <c r="CX98" s="196"/>
      <c r="CY98" s="196"/>
      <c r="CZ98" s="196"/>
      <c r="DA98" s="196"/>
      <c r="DB98" s="196"/>
      <c r="DC98" s="196"/>
      <c r="DD98" s="196"/>
      <c r="DE98" s="196"/>
      <c r="DF98" s="196"/>
    </row>
    <row r="99" spans="1:110" ht="1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c r="DA99" s="196"/>
      <c r="DB99" s="196"/>
      <c r="DC99" s="196"/>
      <c r="DD99" s="196"/>
      <c r="DE99" s="196"/>
      <c r="DF99" s="196"/>
    </row>
    <row r="100" spans="1:110" ht="1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c r="CV100" s="196"/>
      <c r="CW100" s="196"/>
      <c r="CX100" s="196"/>
      <c r="CY100" s="196"/>
      <c r="CZ100" s="196"/>
      <c r="DA100" s="196"/>
      <c r="DB100" s="196"/>
      <c r="DC100" s="196"/>
      <c r="DD100" s="196"/>
      <c r="DE100" s="196"/>
      <c r="DF100" s="196"/>
    </row>
    <row r="101" spans="1:110" ht="1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c r="CV101" s="196"/>
      <c r="CW101" s="196"/>
      <c r="CX101" s="196"/>
      <c r="CY101" s="196"/>
      <c r="CZ101" s="196"/>
      <c r="DA101" s="196"/>
      <c r="DB101" s="196"/>
      <c r="DC101" s="196"/>
      <c r="DD101" s="196"/>
      <c r="DE101" s="196"/>
      <c r="DF101" s="196"/>
    </row>
    <row r="102" spans="1:110" ht="1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c r="CV102" s="196"/>
      <c r="CW102" s="196"/>
      <c r="CX102" s="196"/>
      <c r="CY102" s="196"/>
      <c r="CZ102" s="196"/>
      <c r="DA102" s="196"/>
      <c r="DB102" s="196"/>
      <c r="DC102" s="196"/>
      <c r="DD102" s="196"/>
      <c r="DE102" s="196"/>
      <c r="DF102" s="196"/>
    </row>
    <row r="103" spans="1:110" ht="1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c r="CQ103" s="196"/>
      <c r="CR103" s="196"/>
      <c r="CS103" s="196"/>
      <c r="CT103" s="196"/>
      <c r="CU103" s="196"/>
      <c r="CV103" s="196"/>
      <c r="CW103" s="196"/>
      <c r="CX103" s="196"/>
      <c r="CY103" s="196"/>
      <c r="CZ103" s="196"/>
      <c r="DA103" s="196"/>
      <c r="DB103" s="196"/>
      <c r="DC103" s="196"/>
      <c r="DD103" s="196"/>
      <c r="DE103" s="196"/>
      <c r="DF103" s="196"/>
    </row>
    <row r="104" spans="1:110" ht="1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c r="CV104" s="196"/>
      <c r="CW104" s="196"/>
      <c r="CX104" s="196"/>
      <c r="CY104" s="196"/>
      <c r="CZ104" s="196"/>
      <c r="DA104" s="196"/>
      <c r="DB104" s="196"/>
      <c r="DC104" s="196"/>
      <c r="DD104" s="196"/>
      <c r="DE104" s="196"/>
      <c r="DF104" s="196"/>
    </row>
    <row r="105" spans="1:110" ht="1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c r="CQ105" s="196"/>
      <c r="CR105" s="196"/>
      <c r="CS105" s="196"/>
      <c r="CT105" s="196"/>
      <c r="CU105" s="196"/>
      <c r="CV105" s="196"/>
      <c r="CW105" s="196"/>
      <c r="CX105" s="196"/>
      <c r="CY105" s="196"/>
      <c r="CZ105" s="196"/>
      <c r="DA105" s="196"/>
      <c r="DB105" s="196"/>
      <c r="DC105" s="196"/>
      <c r="DD105" s="196"/>
      <c r="DE105" s="196"/>
      <c r="DF105" s="196"/>
    </row>
    <row r="106" spans="1:110" ht="1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6"/>
      <c r="DC106" s="196"/>
      <c r="DD106" s="196"/>
      <c r="DE106" s="196"/>
      <c r="DF106" s="196"/>
    </row>
    <row r="107" spans="1:110" ht="1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c r="CV107" s="196"/>
      <c r="CW107" s="196"/>
      <c r="CX107" s="196"/>
      <c r="CY107" s="196"/>
      <c r="CZ107" s="196"/>
      <c r="DA107" s="196"/>
      <c r="DB107" s="196"/>
      <c r="DC107" s="196"/>
      <c r="DD107" s="196"/>
      <c r="DE107" s="196"/>
      <c r="DF107" s="196"/>
    </row>
    <row r="108" spans="1:110" ht="1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c r="CV108" s="196"/>
      <c r="CW108" s="196"/>
      <c r="CX108" s="196"/>
      <c r="CY108" s="196"/>
      <c r="CZ108" s="196"/>
      <c r="DA108" s="196"/>
      <c r="DB108" s="196"/>
      <c r="DC108" s="196"/>
      <c r="DD108" s="196"/>
      <c r="DE108" s="196"/>
      <c r="DF108" s="196"/>
    </row>
    <row r="109" spans="1:110" ht="1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row>
    <row r="110" spans="1:110" ht="1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row>
    <row r="111" spans="1:110" ht="1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row>
    <row r="112" spans="1:110" ht="1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c r="CV112" s="196"/>
      <c r="CW112" s="196"/>
      <c r="CX112" s="196"/>
      <c r="CY112" s="196"/>
      <c r="CZ112" s="196"/>
      <c r="DA112" s="196"/>
      <c r="DB112" s="196"/>
      <c r="DC112" s="196"/>
      <c r="DD112" s="196"/>
      <c r="DE112" s="196"/>
      <c r="DF112" s="196"/>
    </row>
    <row r="113" spans="1:110" ht="1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c r="CQ113" s="196"/>
      <c r="CR113" s="196"/>
      <c r="CS113" s="196"/>
      <c r="CT113" s="196"/>
      <c r="CU113" s="196"/>
      <c r="CV113" s="196"/>
      <c r="CW113" s="196"/>
      <c r="CX113" s="196"/>
      <c r="CY113" s="196"/>
      <c r="CZ113" s="196"/>
      <c r="DA113" s="196"/>
      <c r="DB113" s="196"/>
      <c r="DC113" s="196"/>
      <c r="DD113" s="196"/>
      <c r="DE113" s="196"/>
      <c r="DF113" s="196"/>
    </row>
    <row r="114" spans="1:110" ht="1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c r="CV114" s="196"/>
      <c r="CW114" s="196"/>
      <c r="CX114" s="196"/>
      <c r="CY114" s="196"/>
      <c r="CZ114" s="196"/>
      <c r="DA114" s="196"/>
      <c r="DB114" s="196"/>
      <c r="DC114" s="196"/>
      <c r="DD114" s="196"/>
      <c r="DE114" s="196"/>
      <c r="DF114" s="196"/>
    </row>
    <row r="115" spans="1:110" ht="1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c r="CQ115" s="196"/>
      <c r="CR115" s="196"/>
      <c r="CS115" s="196"/>
      <c r="CT115" s="196"/>
      <c r="CU115" s="196"/>
      <c r="CV115" s="196"/>
      <c r="CW115" s="196"/>
      <c r="CX115" s="196"/>
      <c r="CY115" s="196"/>
      <c r="CZ115" s="196"/>
      <c r="DA115" s="196"/>
      <c r="DB115" s="196"/>
      <c r="DC115" s="196"/>
      <c r="DD115" s="196"/>
      <c r="DE115" s="196"/>
      <c r="DF115" s="196"/>
    </row>
    <row r="116" spans="1:110" ht="1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c r="CV116" s="196"/>
      <c r="CW116" s="196"/>
      <c r="CX116" s="196"/>
      <c r="CY116" s="196"/>
      <c r="CZ116" s="196"/>
      <c r="DA116" s="196"/>
      <c r="DB116" s="196"/>
      <c r="DC116" s="196"/>
      <c r="DD116" s="196"/>
      <c r="DE116" s="196"/>
      <c r="DF116" s="196"/>
    </row>
    <row r="117" spans="1:110" ht="1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c r="CQ117" s="196"/>
      <c r="CR117" s="196"/>
      <c r="CS117" s="196"/>
      <c r="CT117" s="196"/>
      <c r="CU117" s="196"/>
      <c r="CV117" s="196"/>
      <c r="CW117" s="196"/>
      <c r="CX117" s="196"/>
      <c r="CY117" s="196"/>
      <c r="CZ117" s="196"/>
      <c r="DA117" s="196"/>
      <c r="DB117" s="196"/>
      <c r="DC117" s="196"/>
      <c r="DD117" s="196"/>
      <c r="DE117" s="196"/>
      <c r="DF117" s="196"/>
    </row>
    <row r="118" spans="1:110" ht="1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c r="CV118" s="196"/>
      <c r="CW118" s="196"/>
      <c r="CX118" s="196"/>
      <c r="CY118" s="196"/>
      <c r="CZ118" s="196"/>
      <c r="DA118" s="196"/>
      <c r="DB118" s="196"/>
      <c r="DC118" s="196"/>
      <c r="DD118" s="196"/>
      <c r="DE118" s="196"/>
      <c r="DF118" s="196"/>
    </row>
    <row r="119" spans="1:110" ht="1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c r="CQ119" s="196"/>
      <c r="CR119" s="196"/>
      <c r="CS119" s="196"/>
      <c r="CT119" s="196"/>
      <c r="CU119" s="196"/>
      <c r="CV119" s="196"/>
      <c r="CW119" s="196"/>
      <c r="CX119" s="196"/>
      <c r="CY119" s="196"/>
      <c r="CZ119" s="196"/>
      <c r="DA119" s="196"/>
      <c r="DB119" s="196"/>
      <c r="DC119" s="196"/>
      <c r="DD119" s="196"/>
      <c r="DE119" s="196"/>
      <c r="DF119" s="196"/>
    </row>
    <row r="120" spans="1:110" ht="1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c r="CQ120" s="196"/>
      <c r="CR120" s="196"/>
      <c r="CS120" s="196"/>
      <c r="CT120" s="196"/>
      <c r="CU120" s="196"/>
      <c r="CV120" s="196"/>
      <c r="CW120" s="196"/>
      <c r="CX120" s="196"/>
      <c r="CY120" s="196"/>
      <c r="CZ120" s="196"/>
      <c r="DA120" s="196"/>
      <c r="DB120" s="196"/>
      <c r="DC120" s="196"/>
      <c r="DD120" s="196"/>
      <c r="DE120" s="196"/>
      <c r="DF120" s="196"/>
    </row>
    <row r="121" spans="1:110" ht="1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c r="CQ121" s="196"/>
      <c r="CR121" s="196"/>
      <c r="CS121" s="196"/>
      <c r="CT121" s="196"/>
      <c r="CU121" s="196"/>
      <c r="CV121" s="196"/>
      <c r="CW121" s="196"/>
      <c r="CX121" s="196"/>
      <c r="CY121" s="196"/>
      <c r="CZ121" s="196"/>
      <c r="DA121" s="196"/>
      <c r="DB121" s="196"/>
      <c r="DC121" s="196"/>
      <c r="DD121" s="196"/>
      <c r="DE121" s="196"/>
      <c r="DF121" s="196"/>
    </row>
    <row r="122" spans="1:110" ht="1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c r="CQ122" s="196"/>
      <c r="CR122" s="196"/>
      <c r="CS122" s="196"/>
      <c r="CT122" s="196"/>
      <c r="CU122" s="196"/>
      <c r="CV122" s="196"/>
      <c r="CW122" s="196"/>
      <c r="CX122" s="196"/>
      <c r="CY122" s="196"/>
      <c r="CZ122" s="196"/>
      <c r="DA122" s="196"/>
      <c r="DB122" s="196"/>
      <c r="DC122" s="196"/>
      <c r="DD122" s="196"/>
      <c r="DE122" s="196"/>
      <c r="DF122" s="196"/>
    </row>
    <row r="123" spans="1:110" ht="1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row>
    <row r="124" spans="1:110" ht="1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c r="CK124" s="196"/>
      <c r="CL124" s="196"/>
      <c r="CM124" s="196"/>
      <c r="CN124" s="196"/>
      <c r="CO124" s="196"/>
      <c r="CP124" s="196"/>
      <c r="CQ124" s="196"/>
      <c r="CR124" s="196"/>
      <c r="CS124" s="196"/>
      <c r="CT124" s="196"/>
      <c r="CU124" s="196"/>
      <c r="CV124" s="196"/>
      <c r="CW124" s="196"/>
      <c r="CX124" s="196"/>
      <c r="CY124" s="196"/>
      <c r="CZ124" s="196"/>
      <c r="DA124" s="196"/>
      <c r="DB124" s="196"/>
      <c r="DC124" s="196"/>
      <c r="DD124" s="196"/>
      <c r="DE124" s="196"/>
      <c r="DF124" s="196"/>
    </row>
    <row r="125" spans="1:110" ht="1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row>
    <row r="126" spans="1:110" ht="15">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c r="CK126" s="196"/>
      <c r="CL126" s="196"/>
      <c r="CM126" s="196"/>
      <c r="CN126" s="196"/>
      <c r="CO126" s="196"/>
      <c r="CP126" s="196"/>
      <c r="CQ126" s="196"/>
      <c r="CR126" s="196"/>
      <c r="CS126" s="196"/>
      <c r="CT126" s="196"/>
      <c r="CU126" s="196"/>
      <c r="CV126" s="196"/>
      <c r="CW126" s="196"/>
      <c r="CX126" s="196"/>
      <c r="CY126" s="196"/>
      <c r="CZ126" s="196"/>
      <c r="DA126" s="196"/>
      <c r="DB126" s="196"/>
      <c r="DC126" s="196"/>
      <c r="DD126" s="196"/>
      <c r="DE126" s="196"/>
      <c r="DF126" s="196"/>
    </row>
    <row r="127" spans="1:110" ht="15">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c r="CK127" s="196"/>
      <c r="CL127" s="196"/>
      <c r="CM127" s="196"/>
      <c r="CN127" s="196"/>
      <c r="CO127" s="196"/>
      <c r="CP127" s="196"/>
      <c r="CQ127" s="196"/>
      <c r="CR127" s="196"/>
      <c r="CS127" s="196"/>
      <c r="CT127" s="196"/>
      <c r="CU127" s="196"/>
      <c r="CV127" s="196"/>
      <c r="CW127" s="196"/>
      <c r="CX127" s="196"/>
      <c r="CY127" s="196"/>
      <c r="CZ127" s="196"/>
      <c r="DA127" s="196"/>
      <c r="DB127" s="196"/>
      <c r="DC127" s="196"/>
      <c r="DD127" s="196"/>
      <c r="DE127" s="196"/>
      <c r="DF127" s="196"/>
    </row>
  </sheetData>
  <sheetProtection algorithmName="SHA-512" hashValue="RVERI84cgLYJt1YpLP9KZs2J/+e9xCcADUSCd7UZl6IpcGW1OjY29lZfkU96d7eX7TWHOYHYbt3bD7FdUNN6bQ==" saltValue="TZtGBoM+jwzguwmRX3OCOw=="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158">
    <mergeCell ref="KL2:KP2"/>
    <mergeCell ref="KQ2:KU2"/>
    <mergeCell ref="KV2:KZ2"/>
    <mergeCell ref="JH2:JL2"/>
    <mergeCell ref="JM2:JQ2"/>
    <mergeCell ref="JR2:JV2"/>
    <mergeCell ref="JW2:KA2"/>
    <mergeCell ref="KB2:KF2"/>
    <mergeCell ref="HT2:HX2"/>
    <mergeCell ref="HY2:IC2"/>
    <mergeCell ref="ID2:IH2"/>
    <mergeCell ref="II2:IM2"/>
    <mergeCell ref="IN2:IR2"/>
    <mergeCell ref="IS2:IW2"/>
    <mergeCell ref="IX2:JB2"/>
    <mergeCell ref="JC2:JG2"/>
    <mergeCell ref="KG2:KK2"/>
    <mergeCell ref="GA2:GE2"/>
    <mergeCell ref="GF2:GJ2"/>
    <mergeCell ref="GK2:GO2"/>
    <mergeCell ref="GP2:GT2"/>
    <mergeCell ref="GU2:GY2"/>
    <mergeCell ref="GZ2:HD2"/>
    <mergeCell ref="HE2:HI2"/>
    <mergeCell ref="HJ2:HN2"/>
    <mergeCell ref="HO2:HS2"/>
    <mergeCell ref="EH2:EL2"/>
    <mergeCell ref="EM2:EQ2"/>
    <mergeCell ref="ER2:EV2"/>
    <mergeCell ref="EW2:FA2"/>
    <mergeCell ref="FB2:FF2"/>
    <mergeCell ref="FG2:FK2"/>
    <mergeCell ref="FL2:FP2"/>
    <mergeCell ref="FQ2:FU2"/>
    <mergeCell ref="FV2:FZ2"/>
    <mergeCell ref="CO2:CS2"/>
    <mergeCell ref="CT2:CX2"/>
    <mergeCell ref="CY2:DC2"/>
    <mergeCell ref="DD2:DH2"/>
    <mergeCell ref="DI2:DM2"/>
    <mergeCell ref="DN2:DR2"/>
    <mergeCell ref="DS2:DW2"/>
    <mergeCell ref="DX2:EB2"/>
    <mergeCell ref="EC2:EG2"/>
    <mergeCell ref="KL1:KP1"/>
    <mergeCell ref="KQ1:KU1"/>
    <mergeCell ref="KV1:KZ1"/>
    <mergeCell ref="JM1:JQ1"/>
    <mergeCell ref="JR1:JV1"/>
    <mergeCell ref="JW1:KA1"/>
    <mergeCell ref="KB1:KF1"/>
    <mergeCell ref="C1:G1"/>
    <mergeCell ref="C2:G2"/>
    <mergeCell ref="KG1:KK1"/>
    <mergeCell ref="IS1:IW1"/>
    <mergeCell ref="IX1:JB1"/>
    <mergeCell ref="JC1:JG1"/>
    <mergeCell ref="JH1:JL1"/>
    <mergeCell ref="IN1:IR1"/>
    <mergeCell ref="HY1:IC1"/>
    <mergeCell ref="ID1:IH1"/>
    <mergeCell ref="II1:IM1"/>
    <mergeCell ref="HJ1:HN1"/>
    <mergeCell ref="HO1:HS1"/>
    <mergeCell ref="FL1:FP1"/>
    <mergeCell ref="W2:AA2"/>
    <mergeCell ref="AB2:AF2"/>
    <mergeCell ref="AG2:AK2"/>
    <mergeCell ref="H2:L2"/>
    <mergeCell ref="M2:Q2"/>
    <mergeCell ref="R2:V2"/>
    <mergeCell ref="FQ1:FU1"/>
    <mergeCell ref="FV1:FZ1"/>
    <mergeCell ref="GA1:GE1"/>
    <mergeCell ref="HT1:HX1"/>
    <mergeCell ref="GZ1:HD1"/>
    <mergeCell ref="HE1:HI1"/>
    <mergeCell ref="GF1:GJ1"/>
    <mergeCell ref="GK1:GO1"/>
    <mergeCell ref="GP1:GT1"/>
    <mergeCell ref="GU1:GY1"/>
    <mergeCell ref="AL2:AP2"/>
    <mergeCell ref="AQ2:AU2"/>
    <mergeCell ref="AV2:AZ2"/>
    <mergeCell ref="BA2:BE2"/>
    <mergeCell ref="BF2:BJ2"/>
    <mergeCell ref="BK2:BO2"/>
    <mergeCell ref="BP2:BT2"/>
    <mergeCell ref="BU2:BY2"/>
    <mergeCell ref="BZ2:CD2"/>
    <mergeCell ref="CE2:CI2"/>
    <mergeCell ref="CJ2:CN2"/>
    <mergeCell ref="AB4:AD4"/>
    <mergeCell ref="AG4:AI4"/>
    <mergeCell ref="AL4:AN4"/>
    <mergeCell ref="AQ4:AS4"/>
    <mergeCell ref="AV4:AX4"/>
    <mergeCell ref="C4:E4"/>
    <mergeCell ref="H4:J4"/>
    <mergeCell ref="M4:O4"/>
    <mergeCell ref="R4:T4"/>
    <mergeCell ref="W4:Y4"/>
    <mergeCell ref="BZ4:CB4"/>
    <mergeCell ref="CE4:CG4"/>
    <mergeCell ref="CJ4:CL4"/>
    <mergeCell ref="CO4:CQ4"/>
    <mergeCell ref="CT4:CV4"/>
    <mergeCell ref="BA4:BC4"/>
    <mergeCell ref="BF4:BH4"/>
    <mergeCell ref="BK4:BM4"/>
    <mergeCell ref="BP4:BR4"/>
    <mergeCell ref="BU4:BW4"/>
    <mergeCell ref="DX4:DZ4"/>
    <mergeCell ref="EC4:EE4"/>
    <mergeCell ref="EH4:EJ4"/>
    <mergeCell ref="EM4:EO4"/>
    <mergeCell ref="ER4:ET4"/>
    <mergeCell ref="CY4:DA4"/>
    <mergeCell ref="DD4:DF4"/>
    <mergeCell ref="DI4:DK4"/>
    <mergeCell ref="DN4:DP4"/>
    <mergeCell ref="DS4:DU4"/>
    <mergeCell ref="HJ4:HL4"/>
    <mergeCell ref="HO4:HQ4"/>
    <mergeCell ref="FV4:FX4"/>
    <mergeCell ref="GA4:GC4"/>
    <mergeCell ref="GF4:GH4"/>
    <mergeCell ref="GK4:GM4"/>
    <mergeCell ref="GP4:GR4"/>
    <mergeCell ref="EW4:EY4"/>
    <mergeCell ref="FB4:FD4"/>
    <mergeCell ref="FG4:FI4"/>
    <mergeCell ref="FL4:FN4"/>
    <mergeCell ref="FQ4:FS4"/>
    <mergeCell ref="KQ4:KS4"/>
    <mergeCell ref="KV4:KX4"/>
    <mergeCell ref="LA4:LC4"/>
    <mergeCell ref="H1:L1"/>
    <mergeCell ref="M1:Q1"/>
    <mergeCell ref="R1:V1"/>
    <mergeCell ref="JR4:JT4"/>
    <mergeCell ref="JW4:JY4"/>
    <mergeCell ref="KB4:KD4"/>
    <mergeCell ref="KG4:KI4"/>
    <mergeCell ref="KL4:KN4"/>
    <mergeCell ref="IS4:IU4"/>
    <mergeCell ref="IX4:IZ4"/>
    <mergeCell ref="JC4:JE4"/>
    <mergeCell ref="JH4:JJ4"/>
    <mergeCell ref="JM4:JO4"/>
    <mergeCell ref="HT4:HV4"/>
    <mergeCell ref="HY4:IA4"/>
    <mergeCell ref="ID4:IF4"/>
    <mergeCell ref="II4:IK4"/>
    <mergeCell ref="IN4:IP4"/>
    <mergeCell ref="GU4:GW4"/>
    <mergeCell ref="GZ4:HB4"/>
    <mergeCell ref="HE4:HG4"/>
  </mergeCells>
  <phoneticPr fontId="0" type="noConversion"/>
  <printOptions horizontalCentered="1" verticalCentered="1" gridLines="1"/>
  <pageMargins left="0.5" right="0.5" top="1" bottom="0.75" header="0.3" footer="0.5"/>
  <pageSetup scale="60" fitToWidth="63"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ignoredErrors>
    <ignoredError sqref="LC56 LC11:LC48 LC51:LC54" 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8.85546875" defaultRowHeight="12.75"/>
  <cols>
    <col min="1" max="1" width="13.7109375" style="194" customWidth="1"/>
    <col min="2" max="2" width="45.7109375" style="194" customWidth="1"/>
    <col min="3" max="7" width="18.7109375" style="194" customWidth="1"/>
    <col min="8" max="12" width="18.42578125" style="194" customWidth="1"/>
    <col min="13" max="13" width="18.7109375" style="194" customWidth="1"/>
    <col min="14" max="16384" width="8.85546875" style="194"/>
  </cols>
  <sheetData>
    <row r="1" spans="1:18" ht="18" customHeight="1">
      <c r="A1" s="215"/>
      <c r="B1" s="215"/>
      <c r="C1" s="199" t="s">
        <v>738</v>
      </c>
      <c r="D1" s="199" t="s">
        <v>738</v>
      </c>
      <c r="E1" s="199" t="s">
        <v>738</v>
      </c>
      <c r="F1" s="199" t="s">
        <v>738</v>
      </c>
      <c r="G1" s="199" t="s">
        <v>738</v>
      </c>
      <c r="H1" s="199" t="s">
        <v>738</v>
      </c>
      <c r="I1" s="199" t="s">
        <v>738</v>
      </c>
      <c r="J1" s="199" t="s">
        <v>738</v>
      </c>
      <c r="K1" s="199" t="s">
        <v>738</v>
      </c>
      <c r="L1" s="199" t="s">
        <v>738</v>
      </c>
      <c r="M1" s="9" t="s">
        <v>753</v>
      </c>
      <c r="N1" s="199"/>
      <c r="O1" s="196"/>
      <c r="P1" s="196"/>
      <c r="Q1" s="196"/>
      <c r="R1" s="196"/>
    </row>
    <row r="2" spans="1:18" ht="18" customHeight="1">
      <c r="A2" s="196"/>
      <c r="B2" s="196"/>
      <c r="C2" s="1700" t="s">
        <v>739</v>
      </c>
      <c r="D2" s="1700" t="s">
        <v>739</v>
      </c>
      <c r="E2" s="1700" t="s">
        <v>739</v>
      </c>
      <c r="F2" s="1700" t="s">
        <v>739</v>
      </c>
      <c r="G2" s="1700" t="s">
        <v>739</v>
      </c>
      <c r="H2" s="1700" t="s">
        <v>739</v>
      </c>
      <c r="I2" s="1700" t="s">
        <v>739</v>
      </c>
      <c r="J2" s="1700" t="s">
        <v>739</v>
      </c>
      <c r="K2" s="1700" t="s">
        <v>739</v>
      </c>
      <c r="L2" s="1700" t="s">
        <v>739</v>
      </c>
      <c r="M2" s="9" t="s">
        <v>757</v>
      </c>
      <c r="N2" s="199"/>
      <c r="O2" s="196"/>
      <c r="P2" s="196"/>
      <c r="Q2" s="196"/>
      <c r="R2" s="196"/>
    </row>
    <row r="3" spans="1:18" ht="18" customHeight="1">
      <c r="A3" s="9" t="s">
        <v>735</v>
      </c>
      <c r="B3" s="9"/>
      <c r="C3" s="1700"/>
      <c r="D3" s="1700"/>
      <c r="E3" s="1700"/>
      <c r="F3" s="1700"/>
      <c r="G3" s="1700"/>
      <c r="H3" s="1700"/>
      <c r="I3" s="1700"/>
      <c r="J3" s="1700"/>
      <c r="K3" s="1700"/>
      <c r="L3" s="1700"/>
      <c r="M3" s="9" t="s">
        <v>758</v>
      </c>
      <c r="N3" s="196"/>
      <c r="O3" s="196"/>
      <c r="P3" s="196"/>
      <c r="Q3" s="196"/>
      <c r="R3" s="196"/>
    </row>
    <row r="4" spans="1:18" ht="18" customHeight="1" thickBot="1">
      <c r="A4" s="449" t="s">
        <v>736</v>
      </c>
      <c r="B4" s="449" t="s">
        <v>737</v>
      </c>
      <c r="C4" s="1701"/>
      <c r="D4" s="1701"/>
      <c r="E4" s="1701"/>
      <c r="F4" s="1701"/>
      <c r="G4" s="1701"/>
      <c r="H4" s="1701"/>
      <c r="I4" s="1701"/>
      <c r="J4" s="1701"/>
      <c r="K4" s="1701"/>
      <c r="L4" s="1701"/>
      <c r="M4" s="449" t="s">
        <v>754</v>
      </c>
      <c r="N4" s="196"/>
      <c r="O4" s="196"/>
      <c r="P4" s="196"/>
      <c r="Q4" s="196"/>
      <c r="R4" s="196"/>
    </row>
    <row r="5" spans="1:18" ht="18" customHeight="1">
      <c r="A5" s="284"/>
      <c r="B5" s="450" t="s">
        <v>779</v>
      </c>
      <c r="C5" s="279"/>
      <c r="D5" s="279"/>
      <c r="E5" s="279"/>
      <c r="F5" s="279"/>
      <c r="G5" s="279"/>
      <c r="H5" s="279"/>
      <c r="I5" s="279"/>
      <c r="J5" s="279"/>
      <c r="K5" s="279"/>
      <c r="L5" s="279"/>
      <c r="M5" s="279"/>
      <c r="N5" s="196"/>
      <c r="O5" s="196"/>
      <c r="P5" s="196"/>
      <c r="Q5" s="196"/>
      <c r="R5" s="196"/>
    </row>
    <row r="6" spans="1:18" ht="18" customHeight="1">
      <c r="A6" s="284">
        <v>101000</v>
      </c>
      <c r="B6" s="6" t="s">
        <v>780</v>
      </c>
      <c r="C6" s="202"/>
      <c r="D6" s="202"/>
      <c r="E6" s="202"/>
      <c r="F6" s="202"/>
      <c r="G6" s="202"/>
      <c r="H6" s="202"/>
      <c r="I6" s="202"/>
      <c r="J6" s="202"/>
      <c r="K6" s="202"/>
      <c r="L6" s="202"/>
      <c r="M6" s="210">
        <f t="shared" ref="M6:M11" si="0">SUM(C6:L6)</f>
        <v>0</v>
      </c>
      <c r="N6" s="196"/>
      <c r="O6" s="196"/>
      <c r="P6" s="196"/>
      <c r="Q6" s="196"/>
      <c r="R6" s="196"/>
    </row>
    <row r="7" spans="1:18" ht="18" customHeight="1">
      <c r="A7" s="284">
        <v>103000</v>
      </c>
      <c r="B7" s="6" t="s">
        <v>878</v>
      </c>
      <c r="C7" s="202"/>
      <c r="D7" s="202"/>
      <c r="E7" s="202"/>
      <c r="F7" s="202"/>
      <c r="G7" s="202"/>
      <c r="H7" s="202"/>
      <c r="I7" s="202"/>
      <c r="J7" s="202"/>
      <c r="K7" s="202"/>
      <c r="L7" s="202"/>
      <c r="M7" s="210">
        <f t="shared" si="0"/>
        <v>0</v>
      </c>
      <c r="N7" s="196"/>
      <c r="O7" s="196"/>
      <c r="P7" s="196"/>
      <c r="Q7" s="196"/>
      <c r="R7" s="196"/>
    </row>
    <row r="8" spans="1:18" ht="18" customHeight="1">
      <c r="A8" s="284">
        <v>101100</v>
      </c>
      <c r="B8" s="6" t="s">
        <v>781</v>
      </c>
      <c r="C8" s="202"/>
      <c r="D8" s="202"/>
      <c r="E8" s="202"/>
      <c r="F8" s="202"/>
      <c r="G8" s="202"/>
      <c r="H8" s="202"/>
      <c r="I8" s="202"/>
      <c r="J8" s="202"/>
      <c r="K8" s="202"/>
      <c r="L8" s="202"/>
      <c r="M8" s="210">
        <f t="shared" si="0"/>
        <v>0</v>
      </c>
      <c r="N8" s="196"/>
      <c r="O8" s="196"/>
      <c r="P8" s="196"/>
      <c r="Q8" s="196"/>
      <c r="R8" s="196"/>
    </row>
    <row r="9" spans="1:18" ht="18" customHeight="1">
      <c r="A9" s="284">
        <v>102000</v>
      </c>
      <c r="B9" s="6" t="s">
        <v>740</v>
      </c>
      <c r="C9" s="202"/>
      <c r="D9" s="202"/>
      <c r="E9" s="202"/>
      <c r="F9" s="202"/>
      <c r="G9" s="202"/>
      <c r="H9" s="202"/>
      <c r="I9" s="202"/>
      <c r="J9" s="202"/>
      <c r="K9" s="202"/>
      <c r="L9" s="202"/>
      <c r="M9" s="210">
        <f t="shared" si="0"/>
        <v>0</v>
      </c>
      <c r="N9" s="196"/>
      <c r="O9" s="196"/>
      <c r="P9" s="196"/>
      <c r="Q9" s="196"/>
      <c r="R9" s="196"/>
    </row>
    <row r="10" spans="1:18" ht="18" customHeight="1">
      <c r="A10" s="284">
        <v>102300</v>
      </c>
      <c r="B10" s="6" t="s">
        <v>741</v>
      </c>
      <c r="C10" s="202"/>
      <c r="D10" s="202"/>
      <c r="E10" s="202"/>
      <c r="F10" s="202"/>
      <c r="G10" s="202"/>
      <c r="H10" s="202"/>
      <c r="I10" s="202"/>
      <c r="J10" s="202"/>
      <c r="K10" s="202"/>
      <c r="L10" s="202"/>
      <c r="M10" s="210">
        <f t="shared" si="0"/>
        <v>0</v>
      </c>
      <c r="N10" s="196"/>
      <c r="O10" s="196"/>
      <c r="P10" s="196"/>
      <c r="Q10" s="196"/>
      <c r="R10" s="196"/>
    </row>
    <row r="11" spans="1:18" ht="18" customHeight="1">
      <c r="A11" s="284">
        <v>106000</v>
      </c>
      <c r="B11" s="6" t="s">
        <v>742</v>
      </c>
      <c r="C11" s="202"/>
      <c r="D11" s="202"/>
      <c r="E11" s="202"/>
      <c r="F11" s="202"/>
      <c r="G11" s="202"/>
      <c r="H11" s="202"/>
      <c r="I11" s="202"/>
      <c r="J11" s="202"/>
      <c r="K11" s="202"/>
      <c r="L11" s="202"/>
      <c r="M11" s="210">
        <f t="shared" si="0"/>
        <v>0</v>
      </c>
      <c r="N11" s="196"/>
      <c r="O11" s="196"/>
      <c r="P11" s="196"/>
      <c r="Q11" s="196"/>
      <c r="R11" s="196"/>
    </row>
    <row r="12" spans="1:18" customFormat="1" ht="18" customHeight="1">
      <c r="A12" s="284"/>
      <c r="B12" s="6" t="s">
        <v>743</v>
      </c>
      <c r="C12" s="210"/>
      <c r="D12" s="210"/>
      <c r="E12" s="210"/>
      <c r="F12" s="210"/>
      <c r="G12" s="210"/>
      <c r="H12" s="210"/>
      <c r="I12" s="210"/>
      <c r="J12" s="210"/>
      <c r="K12" s="210"/>
      <c r="L12" s="210"/>
      <c r="M12" s="210"/>
      <c r="N12" s="6"/>
      <c r="O12" s="6"/>
      <c r="P12" s="6"/>
      <c r="Q12" s="6"/>
      <c r="R12" s="6"/>
    </row>
    <row r="13" spans="1:18" ht="18" customHeight="1">
      <c r="A13" s="284">
        <v>111000</v>
      </c>
      <c r="B13" s="6" t="s">
        <v>744</v>
      </c>
      <c r="C13" s="202"/>
      <c r="D13" s="202"/>
      <c r="E13" s="202"/>
      <c r="F13" s="202"/>
      <c r="G13" s="202"/>
      <c r="H13" s="202"/>
      <c r="I13" s="202"/>
      <c r="J13" s="202"/>
      <c r="K13" s="202"/>
      <c r="L13" s="202"/>
      <c r="M13" s="210">
        <f t="shared" ref="M13:M26" si="1">SUM(C13:L13)</f>
        <v>0</v>
      </c>
      <c r="N13" s="196"/>
      <c r="O13" s="196"/>
      <c r="P13" s="196"/>
      <c r="Q13" s="196"/>
      <c r="R13" s="196"/>
    </row>
    <row r="14" spans="1:18" ht="18" customHeight="1">
      <c r="A14" s="284">
        <v>113000</v>
      </c>
      <c r="B14" s="6" t="s">
        <v>745</v>
      </c>
      <c r="C14" s="202"/>
      <c r="D14" s="202"/>
      <c r="E14" s="202"/>
      <c r="F14" s="202"/>
      <c r="G14" s="202"/>
      <c r="H14" s="202"/>
      <c r="I14" s="202"/>
      <c r="J14" s="202"/>
      <c r="K14" s="202"/>
      <c r="L14" s="202"/>
      <c r="M14" s="210">
        <f t="shared" si="1"/>
        <v>0</v>
      </c>
      <c r="N14" s="196"/>
      <c r="O14" s="196"/>
      <c r="P14" s="196"/>
      <c r="Q14" s="196"/>
      <c r="R14" s="196"/>
    </row>
    <row r="15" spans="1:18" ht="18" customHeight="1">
      <c r="A15" s="284">
        <v>114000</v>
      </c>
      <c r="B15" s="6" t="s">
        <v>746</v>
      </c>
      <c r="C15" s="202"/>
      <c r="D15" s="202"/>
      <c r="E15" s="202"/>
      <c r="F15" s="202"/>
      <c r="G15" s="202"/>
      <c r="H15" s="202"/>
      <c r="I15" s="202"/>
      <c r="J15" s="202"/>
      <c r="K15" s="202"/>
      <c r="L15" s="202"/>
      <c r="M15" s="210">
        <f t="shared" si="1"/>
        <v>0</v>
      </c>
      <c r="N15" s="196"/>
      <c r="O15" s="196"/>
      <c r="P15" s="196"/>
      <c r="Q15" s="196"/>
      <c r="R15" s="196"/>
    </row>
    <row r="16" spans="1:18" ht="18" customHeight="1">
      <c r="A16" s="284">
        <v>115000</v>
      </c>
      <c r="B16" s="6" t="s">
        <v>747</v>
      </c>
      <c r="C16" s="202"/>
      <c r="D16" s="202"/>
      <c r="E16" s="202"/>
      <c r="F16" s="202"/>
      <c r="G16" s="202"/>
      <c r="H16" s="202"/>
      <c r="I16" s="202"/>
      <c r="J16" s="202"/>
      <c r="K16" s="202"/>
      <c r="L16" s="202"/>
      <c r="M16" s="210">
        <f t="shared" si="1"/>
        <v>0</v>
      </c>
      <c r="N16" s="196"/>
      <c r="O16" s="196"/>
      <c r="P16" s="196"/>
      <c r="Q16" s="196"/>
      <c r="R16" s="196"/>
    </row>
    <row r="17" spans="1:18" ht="18" customHeight="1">
      <c r="A17" s="284">
        <v>116000</v>
      </c>
      <c r="B17" s="6" t="s">
        <v>748</v>
      </c>
      <c r="C17" s="202"/>
      <c r="D17" s="202"/>
      <c r="E17" s="202"/>
      <c r="F17" s="202"/>
      <c r="G17" s="202"/>
      <c r="H17" s="202"/>
      <c r="I17" s="202"/>
      <c r="J17" s="202"/>
      <c r="K17" s="202"/>
      <c r="L17" s="202"/>
      <c r="M17" s="210">
        <f t="shared" si="1"/>
        <v>0</v>
      </c>
      <c r="N17" s="196"/>
      <c r="O17" s="196"/>
      <c r="P17" s="196"/>
      <c r="Q17" s="196"/>
      <c r="R17" s="196"/>
    </row>
    <row r="18" spans="1:18" ht="18" customHeight="1">
      <c r="A18" s="284">
        <v>118000</v>
      </c>
      <c r="B18" s="6" t="s">
        <v>602</v>
      </c>
      <c r="C18" s="202"/>
      <c r="D18" s="202"/>
      <c r="E18" s="202"/>
      <c r="F18" s="202"/>
      <c r="G18" s="202"/>
      <c r="H18" s="202"/>
      <c r="I18" s="202"/>
      <c r="J18" s="202"/>
      <c r="K18" s="202"/>
      <c r="L18" s="202"/>
      <c r="M18" s="210">
        <f t="shared" si="1"/>
        <v>0</v>
      </c>
      <c r="N18" s="196"/>
      <c r="O18" s="196"/>
      <c r="P18" s="196"/>
      <c r="Q18" s="196"/>
      <c r="R18" s="196"/>
    </row>
    <row r="19" spans="1:18" ht="30" customHeight="1">
      <c r="A19" s="284">
        <v>120000</v>
      </c>
      <c r="B19" s="451" t="s">
        <v>462</v>
      </c>
      <c r="C19" s="202"/>
      <c r="D19" s="202"/>
      <c r="E19" s="202"/>
      <c r="F19" s="202"/>
      <c r="G19" s="202"/>
      <c r="H19" s="202"/>
      <c r="I19" s="202"/>
      <c r="J19" s="202"/>
      <c r="K19" s="202"/>
      <c r="L19" s="202"/>
      <c r="M19" s="210">
        <f t="shared" si="1"/>
        <v>0</v>
      </c>
      <c r="N19" s="196"/>
      <c r="O19" s="196"/>
      <c r="P19" s="196"/>
      <c r="Q19" s="196"/>
      <c r="R19" s="196"/>
    </row>
    <row r="20" spans="1:18" ht="19.5" customHeight="1">
      <c r="A20" s="284">
        <v>127500</v>
      </c>
      <c r="B20" s="451" t="s">
        <v>2444</v>
      </c>
      <c r="C20" s="202"/>
      <c r="D20" s="202"/>
      <c r="E20" s="202"/>
      <c r="F20" s="202"/>
      <c r="G20" s="202"/>
      <c r="H20" s="202"/>
      <c r="I20" s="202"/>
      <c r="J20" s="202"/>
      <c r="K20" s="202"/>
      <c r="L20" s="202"/>
      <c r="M20" s="210">
        <f t="shared" si="1"/>
        <v>0</v>
      </c>
      <c r="N20" s="196"/>
      <c r="O20" s="196"/>
      <c r="P20" s="196"/>
      <c r="Q20" s="196"/>
      <c r="R20" s="196"/>
    </row>
    <row r="21" spans="1:18" ht="18" customHeight="1">
      <c r="A21" s="284">
        <v>131000</v>
      </c>
      <c r="B21" s="6" t="s">
        <v>183</v>
      </c>
      <c r="C21" s="202"/>
      <c r="D21" s="202"/>
      <c r="E21" s="202"/>
      <c r="F21" s="202"/>
      <c r="G21" s="202"/>
      <c r="H21" s="202"/>
      <c r="I21" s="202"/>
      <c r="J21" s="202"/>
      <c r="K21" s="202"/>
      <c r="L21" s="202"/>
      <c r="M21" s="210">
        <f t="shared" si="1"/>
        <v>0</v>
      </c>
      <c r="N21" s="196"/>
      <c r="O21" s="196"/>
      <c r="P21" s="196"/>
      <c r="Q21" s="196"/>
      <c r="R21" s="196"/>
    </row>
    <row r="22" spans="1:18" ht="18" customHeight="1">
      <c r="A22" s="284">
        <v>132000</v>
      </c>
      <c r="B22" s="6" t="s">
        <v>184</v>
      </c>
      <c r="C22" s="202"/>
      <c r="D22" s="202"/>
      <c r="E22" s="202"/>
      <c r="F22" s="202"/>
      <c r="G22" s="202"/>
      <c r="H22" s="202"/>
      <c r="I22" s="202"/>
      <c r="J22" s="202"/>
      <c r="K22" s="202"/>
      <c r="L22" s="202"/>
      <c r="M22" s="210">
        <f t="shared" si="1"/>
        <v>0</v>
      </c>
      <c r="N22" s="196"/>
      <c r="O22" s="196"/>
      <c r="P22" s="196"/>
      <c r="Q22" s="196"/>
      <c r="R22" s="196"/>
    </row>
    <row r="23" spans="1:18" ht="18" customHeight="1">
      <c r="A23" s="284">
        <v>133000</v>
      </c>
      <c r="B23" s="6" t="s">
        <v>882</v>
      </c>
      <c r="C23" s="202"/>
      <c r="D23" s="202"/>
      <c r="E23" s="202"/>
      <c r="F23" s="202"/>
      <c r="G23" s="202"/>
      <c r="H23" s="202"/>
      <c r="I23" s="202"/>
      <c r="J23" s="202"/>
      <c r="K23" s="202"/>
      <c r="L23" s="202"/>
      <c r="M23" s="210">
        <f t="shared" si="1"/>
        <v>0</v>
      </c>
      <c r="N23" s="196"/>
      <c r="O23" s="196"/>
      <c r="P23" s="196"/>
      <c r="Q23" s="196"/>
      <c r="R23" s="196"/>
    </row>
    <row r="24" spans="1:18" ht="18" customHeight="1">
      <c r="A24" s="284">
        <v>140000</v>
      </c>
      <c r="B24" s="6" t="s">
        <v>147</v>
      </c>
      <c r="C24" s="202"/>
      <c r="D24" s="202"/>
      <c r="E24" s="202"/>
      <c r="F24" s="202"/>
      <c r="G24" s="202"/>
      <c r="H24" s="202"/>
      <c r="I24" s="202"/>
      <c r="J24" s="202"/>
      <c r="K24" s="202"/>
      <c r="L24" s="202"/>
      <c r="M24" s="210">
        <f t="shared" si="1"/>
        <v>0</v>
      </c>
      <c r="N24" s="196"/>
      <c r="O24" s="196"/>
      <c r="P24" s="196"/>
      <c r="Q24" s="196"/>
      <c r="R24" s="196"/>
    </row>
    <row r="25" spans="1:18" ht="18" customHeight="1">
      <c r="A25" s="284">
        <v>150000</v>
      </c>
      <c r="B25" s="6" t="s">
        <v>784</v>
      </c>
      <c r="C25" s="202"/>
      <c r="D25" s="202"/>
      <c r="E25" s="202"/>
      <c r="F25" s="202"/>
      <c r="G25" s="202"/>
      <c r="H25" s="202"/>
      <c r="I25" s="202"/>
      <c r="J25" s="202"/>
      <c r="K25" s="202"/>
      <c r="L25" s="202"/>
      <c r="M25" s="210">
        <f t="shared" si="1"/>
        <v>0</v>
      </c>
      <c r="N25" s="196"/>
      <c r="O25" s="196"/>
      <c r="P25" s="196"/>
      <c r="Q25" s="196"/>
      <c r="R25" s="196"/>
    </row>
    <row r="26" spans="1:18" ht="18" customHeight="1" thickBot="1">
      <c r="A26" s="284">
        <v>170000</v>
      </c>
      <c r="B26" s="6" t="s">
        <v>125</v>
      </c>
      <c r="C26" s="204"/>
      <c r="D26" s="204"/>
      <c r="E26" s="204"/>
      <c r="F26" s="204"/>
      <c r="G26" s="204"/>
      <c r="H26" s="204"/>
      <c r="I26" s="204"/>
      <c r="J26" s="204"/>
      <c r="K26" s="204"/>
      <c r="L26" s="204"/>
      <c r="M26" s="211">
        <f t="shared" si="1"/>
        <v>0</v>
      </c>
      <c r="N26" s="196"/>
      <c r="O26" s="196"/>
      <c r="P26" s="196"/>
      <c r="Q26" s="196"/>
      <c r="R26" s="196"/>
    </row>
    <row r="27" spans="1:18" customFormat="1" ht="18" customHeight="1">
      <c r="A27" s="284"/>
      <c r="B27" s="9" t="s">
        <v>788</v>
      </c>
      <c r="C27" s="210">
        <f>SUM(C6:C26)</f>
        <v>0</v>
      </c>
      <c r="D27" s="210">
        <f t="shared" ref="D27:M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6"/>
      <c r="O27" s="6"/>
      <c r="P27" s="6"/>
      <c r="Q27" s="6"/>
      <c r="R27" s="6"/>
    </row>
    <row r="28" spans="1:18" customFormat="1" ht="9" customHeight="1">
      <c r="A28" s="284"/>
      <c r="B28" s="9"/>
      <c r="C28" s="210"/>
      <c r="D28" s="210"/>
      <c r="E28" s="210"/>
      <c r="F28" s="210"/>
      <c r="G28" s="210"/>
      <c r="H28" s="210"/>
      <c r="I28" s="210"/>
      <c r="J28" s="210"/>
      <c r="K28" s="210"/>
      <c r="L28" s="210"/>
      <c r="M28" s="210"/>
      <c r="N28" s="6"/>
      <c r="O28" s="6"/>
      <c r="P28" s="6"/>
      <c r="Q28" s="6"/>
      <c r="R28" s="6"/>
    </row>
    <row r="29" spans="1:18" customFormat="1" ht="18" customHeight="1">
      <c r="A29" s="285"/>
      <c r="B29" s="450" t="s">
        <v>1296</v>
      </c>
      <c r="C29" s="210"/>
      <c r="D29" s="210"/>
      <c r="E29" s="210"/>
      <c r="F29" s="210"/>
      <c r="G29" s="210"/>
      <c r="H29" s="210"/>
      <c r="I29" s="210"/>
      <c r="J29" s="210"/>
      <c r="K29" s="210"/>
      <c r="L29" s="210"/>
      <c r="M29" s="210"/>
      <c r="N29" s="6"/>
      <c r="O29" s="6"/>
      <c r="P29" s="6"/>
      <c r="Q29" s="6"/>
      <c r="R29" s="6"/>
    </row>
    <row r="30" spans="1:18" ht="18" customHeight="1">
      <c r="A30" s="225">
        <v>190000</v>
      </c>
      <c r="B30" s="196" t="s">
        <v>1297</v>
      </c>
      <c r="C30" s="202"/>
      <c r="D30" s="202"/>
      <c r="E30" s="202"/>
      <c r="F30" s="202"/>
      <c r="G30" s="202"/>
      <c r="H30" s="202"/>
      <c r="I30" s="202"/>
      <c r="J30" s="202"/>
      <c r="K30" s="202"/>
      <c r="L30" s="202"/>
      <c r="M30" s="210">
        <f>SUM(C30:L30)</f>
        <v>0</v>
      </c>
      <c r="N30" s="196"/>
      <c r="O30" s="196"/>
      <c r="P30" s="196"/>
      <c r="Q30" s="196"/>
      <c r="R30" s="196"/>
    </row>
    <row r="31" spans="1:18" ht="18" customHeight="1" thickBot="1">
      <c r="A31" s="225" t="s">
        <v>1345</v>
      </c>
      <c r="B31" s="196" t="s">
        <v>1306</v>
      </c>
      <c r="C31" s="204"/>
      <c r="D31" s="204"/>
      <c r="E31" s="204"/>
      <c r="F31" s="204"/>
      <c r="G31" s="204"/>
      <c r="H31" s="204"/>
      <c r="I31" s="204"/>
      <c r="J31" s="204"/>
      <c r="K31" s="204"/>
      <c r="L31" s="204"/>
      <c r="M31" s="211">
        <f>SUM(C31:L31)</f>
        <v>0</v>
      </c>
      <c r="N31" s="196"/>
      <c r="O31" s="196"/>
      <c r="P31" s="196"/>
      <c r="Q31" s="196"/>
      <c r="R31" s="196"/>
    </row>
    <row r="32" spans="1:18" customFormat="1" ht="18" customHeight="1">
      <c r="A32" s="285"/>
      <c r="B32" s="9" t="s">
        <v>1298</v>
      </c>
      <c r="C32" s="210">
        <f>SUM(C30:C31)</f>
        <v>0</v>
      </c>
      <c r="D32" s="210">
        <f t="shared" ref="D32:M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6"/>
      <c r="O32" s="6"/>
      <c r="P32" s="6"/>
      <c r="Q32" s="6"/>
      <c r="R32" s="6"/>
    </row>
    <row r="33" spans="1:18" customFormat="1" ht="9" customHeight="1">
      <c r="A33" s="284"/>
      <c r="B33" s="6"/>
      <c r="C33" s="210"/>
      <c r="D33" s="210"/>
      <c r="E33" s="210"/>
      <c r="F33" s="210"/>
      <c r="G33" s="210"/>
      <c r="H33" s="210"/>
      <c r="I33" s="210"/>
      <c r="J33" s="210"/>
      <c r="K33" s="210"/>
      <c r="L33" s="210"/>
      <c r="M33" s="210"/>
      <c r="N33" s="6"/>
      <c r="O33" s="6"/>
      <c r="P33" s="6"/>
      <c r="Q33" s="6"/>
      <c r="R33" s="6"/>
    </row>
    <row r="34" spans="1:18" customFormat="1" ht="18" customHeight="1">
      <c r="A34" s="284"/>
      <c r="B34" s="8" t="s">
        <v>789</v>
      </c>
      <c r="C34" s="210"/>
      <c r="D34" s="210"/>
      <c r="E34" s="210"/>
      <c r="F34" s="210"/>
      <c r="G34" s="210"/>
      <c r="H34" s="210"/>
      <c r="I34" s="210"/>
      <c r="J34" s="210"/>
      <c r="K34" s="210"/>
      <c r="L34" s="210"/>
      <c r="M34" s="210"/>
      <c r="N34" s="6"/>
      <c r="O34" s="6"/>
      <c r="P34" s="6"/>
      <c r="Q34" s="6"/>
      <c r="R34" s="6"/>
    </row>
    <row r="35" spans="1:18" ht="18" customHeight="1">
      <c r="A35" s="284">
        <v>201000</v>
      </c>
      <c r="B35" s="6" t="s">
        <v>520</v>
      </c>
      <c r="C35" s="202"/>
      <c r="D35" s="202"/>
      <c r="E35" s="202"/>
      <c r="F35" s="202"/>
      <c r="G35" s="202"/>
      <c r="H35" s="202"/>
      <c r="I35" s="202"/>
      <c r="J35" s="202"/>
      <c r="K35" s="202"/>
      <c r="L35" s="202"/>
      <c r="M35" s="210">
        <f>SUM(C35:L35)</f>
        <v>0</v>
      </c>
      <c r="N35" s="196"/>
      <c r="O35" s="196"/>
      <c r="P35" s="196"/>
      <c r="Q35" s="196"/>
      <c r="R35" s="196"/>
    </row>
    <row r="36" spans="1:18" ht="18" customHeight="1">
      <c r="A36" s="284">
        <v>202100</v>
      </c>
      <c r="B36" s="6" t="s">
        <v>150</v>
      </c>
      <c r="C36" s="202"/>
      <c r="D36" s="202"/>
      <c r="E36" s="202"/>
      <c r="F36" s="202"/>
      <c r="G36" s="202"/>
      <c r="H36" s="202"/>
      <c r="I36" s="202"/>
      <c r="J36" s="202"/>
      <c r="K36" s="202"/>
      <c r="L36" s="202"/>
      <c r="M36" s="210">
        <f t="shared" ref="M36:M45" si="4">SUM(C36:L36)</f>
        <v>0</v>
      </c>
      <c r="N36" s="196"/>
      <c r="O36" s="196"/>
      <c r="P36" s="196"/>
      <c r="Q36" s="196"/>
      <c r="R36" s="196"/>
    </row>
    <row r="37" spans="1:18" ht="18" customHeight="1">
      <c r="A37" s="284">
        <v>203100</v>
      </c>
      <c r="B37" s="6" t="s">
        <v>214</v>
      </c>
      <c r="C37" s="202"/>
      <c r="D37" s="202"/>
      <c r="E37" s="202"/>
      <c r="F37" s="202"/>
      <c r="G37" s="202"/>
      <c r="H37" s="202"/>
      <c r="I37" s="202"/>
      <c r="J37" s="202"/>
      <c r="K37" s="202"/>
      <c r="L37" s="202"/>
      <c r="M37" s="210">
        <f t="shared" si="4"/>
        <v>0</v>
      </c>
      <c r="N37" s="196"/>
      <c r="O37" s="196"/>
      <c r="P37" s="196"/>
      <c r="Q37" s="196"/>
      <c r="R37" s="196"/>
    </row>
    <row r="38" spans="1:18" ht="18" customHeight="1">
      <c r="A38" s="284">
        <v>204000</v>
      </c>
      <c r="B38" s="6" t="s">
        <v>591</v>
      </c>
      <c r="C38" s="202"/>
      <c r="D38" s="202"/>
      <c r="E38" s="202"/>
      <c r="F38" s="202"/>
      <c r="G38" s="202"/>
      <c r="H38" s="202"/>
      <c r="I38" s="202"/>
      <c r="J38" s="202"/>
      <c r="K38" s="202"/>
      <c r="L38" s="202"/>
      <c r="M38" s="210">
        <f t="shared" si="4"/>
        <v>0</v>
      </c>
      <c r="N38" s="196"/>
      <c r="O38" s="196"/>
      <c r="P38" s="196"/>
      <c r="Q38" s="196"/>
      <c r="R38" s="196"/>
    </row>
    <row r="39" spans="1:18" ht="18" customHeight="1">
      <c r="A39" s="284">
        <v>205200</v>
      </c>
      <c r="B39" s="6" t="s">
        <v>213</v>
      </c>
      <c r="C39" s="202"/>
      <c r="D39" s="202"/>
      <c r="E39" s="202"/>
      <c r="F39" s="202"/>
      <c r="G39" s="202"/>
      <c r="H39" s="202"/>
      <c r="I39" s="202"/>
      <c r="J39" s="202"/>
      <c r="K39" s="202"/>
      <c r="L39" s="202"/>
      <c r="M39" s="210">
        <f t="shared" si="4"/>
        <v>0</v>
      </c>
      <c r="N39" s="196"/>
      <c r="O39" s="196"/>
      <c r="P39" s="196"/>
      <c r="Q39" s="196"/>
      <c r="R39" s="196"/>
    </row>
    <row r="40" spans="1:18" ht="18" customHeight="1">
      <c r="A40" s="285">
        <v>205500</v>
      </c>
      <c r="B40" s="6" t="s">
        <v>2397</v>
      </c>
      <c r="C40" s="202"/>
      <c r="D40" s="202"/>
      <c r="E40" s="202"/>
      <c r="F40" s="202"/>
      <c r="G40" s="202"/>
      <c r="H40" s="202"/>
      <c r="I40" s="202"/>
      <c r="J40" s="202"/>
      <c r="K40" s="202"/>
      <c r="L40" s="202"/>
      <c r="M40" s="210">
        <f t="shared" si="4"/>
        <v>0</v>
      </c>
      <c r="N40" s="196"/>
      <c r="O40" s="196"/>
      <c r="P40" s="196"/>
      <c r="Q40" s="196"/>
      <c r="R40" s="196"/>
    </row>
    <row r="41" spans="1:18" ht="18" customHeight="1">
      <c r="A41" s="284">
        <v>206100</v>
      </c>
      <c r="B41" s="6" t="s">
        <v>867</v>
      </c>
      <c r="C41" s="202"/>
      <c r="D41" s="202"/>
      <c r="E41" s="202"/>
      <c r="F41" s="202"/>
      <c r="G41" s="202"/>
      <c r="H41" s="202"/>
      <c r="I41" s="202"/>
      <c r="J41" s="202"/>
      <c r="K41" s="202"/>
      <c r="L41" s="202"/>
      <c r="M41" s="210">
        <f t="shared" si="4"/>
        <v>0</v>
      </c>
      <c r="N41" s="196"/>
      <c r="O41" s="196"/>
      <c r="P41" s="196"/>
      <c r="Q41" s="196"/>
      <c r="R41" s="196"/>
    </row>
    <row r="42" spans="1:18" ht="18" customHeight="1">
      <c r="A42" s="284">
        <v>211000</v>
      </c>
      <c r="B42" s="6" t="s">
        <v>869</v>
      </c>
      <c r="C42" s="202"/>
      <c r="D42" s="202"/>
      <c r="E42" s="202"/>
      <c r="F42" s="202"/>
      <c r="G42" s="202"/>
      <c r="H42" s="202"/>
      <c r="I42" s="202"/>
      <c r="J42" s="202"/>
      <c r="K42" s="202"/>
      <c r="L42" s="202"/>
      <c r="M42" s="210">
        <f t="shared" si="4"/>
        <v>0</v>
      </c>
      <c r="N42" s="196"/>
      <c r="O42" s="196"/>
      <c r="P42" s="196"/>
      <c r="Q42" s="196"/>
      <c r="R42" s="196"/>
    </row>
    <row r="43" spans="1:18" ht="18" customHeight="1">
      <c r="A43" s="284">
        <v>212000</v>
      </c>
      <c r="B43" s="6" t="s">
        <v>877</v>
      </c>
      <c r="C43" s="202"/>
      <c r="D43" s="202"/>
      <c r="E43" s="202"/>
      <c r="F43" s="202"/>
      <c r="G43" s="202"/>
      <c r="H43" s="202"/>
      <c r="I43" s="202"/>
      <c r="J43" s="202"/>
      <c r="K43" s="202"/>
      <c r="L43" s="202"/>
      <c r="M43" s="210">
        <f t="shared" si="4"/>
        <v>0</v>
      </c>
      <c r="N43" s="196"/>
      <c r="O43" s="196"/>
      <c r="P43" s="196"/>
      <c r="Q43" s="196"/>
      <c r="R43" s="196"/>
    </row>
    <row r="44" spans="1:18" ht="18" customHeight="1">
      <c r="A44" s="284">
        <v>214000</v>
      </c>
      <c r="B44" s="6" t="s">
        <v>588</v>
      </c>
      <c r="C44" s="202"/>
      <c r="D44" s="202"/>
      <c r="E44" s="202"/>
      <c r="F44" s="202"/>
      <c r="G44" s="202"/>
      <c r="H44" s="202"/>
      <c r="I44" s="202"/>
      <c r="J44" s="202"/>
      <c r="K44" s="202"/>
      <c r="L44" s="202"/>
      <c r="M44" s="210">
        <f t="shared" si="4"/>
        <v>0</v>
      </c>
      <c r="N44" s="196"/>
      <c r="O44" s="196"/>
      <c r="P44" s="196"/>
      <c r="Q44" s="196"/>
      <c r="R44" s="196"/>
    </row>
    <row r="45" spans="1:18" ht="18" customHeight="1">
      <c r="A45" s="284">
        <v>216000</v>
      </c>
      <c r="B45" s="6" t="s">
        <v>1358</v>
      </c>
      <c r="C45" s="202"/>
      <c r="D45" s="202"/>
      <c r="E45" s="202"/>
      <c r="F45" s="202"/>
      <c r="G45" s="202"/>
      <c r="H45" s="202"/>
      <c r="I45" s="202"/>
      <c r="J45" s="202"/>
      <c r="K45" s="202"/>
      <c r="L45" s="202"/>
      <c r="M45" s="210">
        <f t="shared" si="4"/>
        <v>0</v>
      </c>
      <c r="N45" s="196"/>
      <c r="O45" s="196"/>
      <c r="P45" s="196"/>
      <c r="Q45" s="196"/>
      <c r="R45" s="196"/>
    </row>
    <row r="46" spans="1:18" ht="18" customHeight="1" thickBot="1">
      <c r="A46" s="284">
        <v>233000</v>
      </c>
      <c r="B46" s="6" t="s">
        <v>192</v>
      </c>
      <c r="C46" s="204"/>
      <c r="D46" s="204"/>
      <c r="E46" s="204"/>
      <c r="F46" s="204"/>
      <c r="G46" s="204"/>
      <c r="H46" s="204"/>
      <c r="I46" s="204"/>
      <c r="J46" s="204"/>
      <c r="K46" s="204"/>
      <c r="L46" s="204"/>
      <c r="M46" s="211">
        <f>SUM(C46:L46)</f>
        <v>0</v>
      </c>
      <c r="N46" s="196"/>
      <c r="O46" s="196"/>
      <c r="P46" s="196"/>
      <c r="Q46" s="196"/>
      <c r="R46" s="196"/>
    </row>
    <row r="47" spans="1:18" customFormat="1" ht="18" customHeight="1">
      <c r="A47" s="284"/>
      <c r="B47" s="9" t="s">
        <v>793</v>
      </c>
      <c r="C47" s="210">
        <f t="shared" ref="C47:M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6"/>
      <c r="O47" s="6"/>
      <c r="P47" s="6"/>
      <c r="Q47" s="6"/>
      <c r="R47" s="6"/>
    </row>
    <row r="48" spans="1:18" customFormat="1" ht="9" customHeight="1">
      <c r="A48" s="284"/>
      <c r="B48" s="9"/>
      <c r="C48" s="210"/>
      <c r="D48" s="210"/>
      <c r="E48" s="210"/>
      <c r="F48" s="210"/>
      <c r="G48" s="210"/>
      <c r="H48" s="210"/>
      <c r="I48" s="210"/>
      <c r="J48" s="210"/>
      <c r="K48" s="210"/>
      <c r="L48" s="210"/>
      <c r="M48" s="210"/>
      <c r="N48" s="6"/>
      <c r="O48" s="6"/>
      <c r="P48" s="6"/>
      <c r="Q48" s="6"/>
      <c r="R48" s="6"/>
    </row>
    <row r="49" spans="1:18" customFormat="1" ht="18" customHeight="1">
      <c r="A49" s="285"/>
      <c r="B49" s="450" t="s">
        <v>1299</v>
      </c>
      <c r="C49" s="210"/>
      <c r="D49" s="210"/>
      <c r="E49" s="210"/>
      <c r="F49" s="210"/>
      <c r="G49" s="210"/>
      <c r="H49" s="210"/>
      <c r="I49" s="210"/>
      <c r="J49" s="210"/>
      <c r="K49" s="210"/>
      <c r="L49" s="210"/>
      <c r="M49" s="210"/>
      <c r="N49" s="6"/>
      <c r="O49" s="6"/>
      <c r="P49" s="6"/>
      <c r="Q49" s="6"/>
      <c r="R49" s="6"/>
    </row>
    <row r="50" spans="1:18" ht="18" customHeight="1">
      <c r="A50" s="225">
        <v>220000</v>
      </c>
      <c r="B50" s="196" t="s">
        <v>1301</v>
      </c>
      <c r="C50" s="202"/>
      <c r="D50" s="202"/>
      <c r="E50" s="202"/>
      <c r="F50" s="202"/>
      <c r="G50" s="202"/>
      <c r="H50" s="202"/>
      <c r="I50" s="202"/>
      <c r="J50" s="202"/>
      <c r="K50" s="202"/>
      <c r="L50" s="202"/>
      <c r="M50" s="210">
        <f>SUM(C50:L50)</f>
        <v>0</v>
      </c>
      <c r="N50" s="196"/>
      <c r="O50" s="196"/>
      <c r="P50" s="196"/>
      <c r="Q50" s="196"/>
      <c r="R50" s="196"/>
    </row>
    <row r="51" spans="1:18" ht="18" customHeight="1" thickBot="1">
      <c r="A51" s="225">
        <v>223000</v>
      </c>
      <c r="B51" s="196" t="s">
        <v>1300</v>
      </c>
      <c r="C51" s="204"/>
      <c r="D51" s="204"/>
      <c r="E51" s="204"/>
      <c r="F51" s="204"/>
      <c r="G51" s="204"/>
      <c r="H51" s="204"/>
      <c r="I51" s="204"/>
      <c r="J51" s="204"/>
      <c r="K51" s="204"/>
      <c r="L51" s="204"/>
      <c r="M51" s="211">
        <f>SUM(C51:L51)</f>
        <v>0</v>
      </c>
      <c r="N51" s="196"/>
      <c r="O51" s="196"/>
      <c r="P51" s="196"/>
      <c r="Q51" s="196"/>
      <c r="R51" s="196"/>
    </row>
    <row r="52" spans="1:18" customFormat="1" ht="18" customHeight="1">
      <c r="A52" s="285"/>
      <c r="B52" s="9" t="s">
        <v>1302</v>
      </c>
      <c r="C52" s="210">
        <f>SUM(C50:C51)</f>
        <v>0</v>
      </c>
      <c r="D52" s="210">
        <f t="shared" ref="D52:M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6"/>
      <c r="O52" s="6"/>
      <c r="P52" s="6"/>
      <c r="Q52" s="6"/>
      <c r="R52" s="6"/>
    </row>
    <row r="53" spans="1:18" customFormat="1" ht="9" customHeight="1">
      <c r="A53" s="284"/>
      <c r="B53" s="6"/>
      <c r="C53" s="210"/>
      <c r="D53" s="210"/>
      <c r="E53" s="210"/>
      <c r="F53" s="210"/>
      <c r="G53" s="210"/>
      <c r="H53" s="210"/>
      <c r="I53" s="210"/>
      <c r="J53" s="210"/>
      <c r="K53" s="210"/>
      <c r="L53" s="210"/>
      <c r="M53" s="210"/>
      <c r="N53" s="6"/>
      <c r="O53" s="6"/>
      <c r="P53" s="6"/>
      <c r="Q53" s="6"/>
      <c r="R53" s="6"/>
    </row>
    <row r="54" spans="1:18" customFormat="1" ht="18" customHeight="1">
      <c r="A54" s="284"/>
      <c r="B54" s="8" t="s">
        <v>1068</v>
      </c>
      <c r="C54" s="210"/>
      <c r="D54" s="210"/>
      <c r="E54" s="210"/>
      <c r="F54" s="210"/>
      <c r="G54" s="210"/>
      <c r="H54" s="210"/>
      <c r="I54" s="210"/>
      <c r="J54" s="210"/>
      <c r="K54" s="210"/>
      <c r="L54" s="210"/>
      <c r="M54" s="210"/>
      <c r="N54" s="6"/>
      <c r="O54" s="6"/>
      <c r="P54" s="6"/>
      <c r="Q54" s="6"/>
      <c r="R54" s="6"/>
    </row>
    <row r="55" spans="1:18" ht="18" customHeight="1">
      <c r="A55" s="284">
        <v>250100</v>
      </c>
      <c r="B55" s="6" t="s">
        <v>1063</v>
      </c>
      <c r="C55" s="202"/>
      <c r="D55" s="202"/>
      <c r="E55" s="202"/>
      <c r="F55" s="202"/>
      <c r="G55" s="202"/>
      <c r="H55" s="202"/>
      <c r="I55" s="202"/>
      <c r="J55" s="202"/>
      <c r="K55" s="202"/>
      <c r="L55" s="202"/>
      <c r="M55" s="210">
        <f>SUM(C55:L55)</f>
        <v>0</v>
      </c>
      <c r="N55" s="196"/>
      <c r="O55" s="196"/>
      <c r="P55" s="196"/>
      <c r="Q55" s="196"/>
      <c r="R55" s="196"/>
    </row>
    <row r="56" spans="1:18" ht="18" customHeight="1">
      <c r="A56" s="284">
        <v>250200</v>
      </c>
      <c r="B56" s="6" t="s">
        <v>1064</v>
      </c>
      <c r="C56" s="202"/>
      <c r="D56" s="202"/>
      <c r="E56" s="202"/>
      <c r="F56" s="202"/>
      <c r="G56" s="202"/>
      <c r="H56" s="202"/>
      <c r="I56" s="202"/>
      <c r="J56" s="202"/>
      <c r="K56" s="202"/>
      <c r="L56" s="202"/>
      <c r="M56" s="210">
        <f>SUM(C56:L56)</f>
        <v>0</v>
      </c>
      <c r="N56" s="196"/>
      <c r="O56" s="196"/>
      <c r="P56" s="196"/>
      <c r="Q56" s="196"/>
      <c r="R56" s="196"/>
    </row>
    <row r="57" spans="1:18" ht="18" customHeight="1">
      <c r="A57" s="284">
        <v>260100</v>
      </c>
      <c r="B57" s="6" t="s">
        <v>1062</v>
      </c>
      <c r="C57" s="202"/>
      <c r="D57" s="202"/>
      <c r="E57" s="202"/>
      <c r="F57" s="202"/>
      <c r="G57" s="202"/>
      <c r="H57" s="202"/>
      <c r="I57" s="202"/>
      <c r="J57" s="202"/>
      <c r="K57" s="202"/>
      <c r="L57" s="202"/>
      <c r="M57" s="210">
        <f>SUM(C57:L57)</f>
        <v>0</v>
      </c>
      <c r="N57" s="196"/>
      <c r="O57" s="196"/>
      <c r="P57" s="196"/>
      <c r="Q57" s="196"/>
      <c r="R57" s="196"/>
    </row>
    <row r="58" spans="1:18" ht="18" customHeight="1">
      <c r="A58" s="284">
        <v>260200</v>
      </c>
      <c r="B58" s="6" t="s">
        <v>1061</v>
      </c>
      <c r="C58" s="202"/>
      <c r="D58" s="202"/>
      <c r="E58" s="202"/>
      <c r="F58" s="202"/>
      <c r="G58" s="202"/>
      <c r="H58" s="202"/>
      <c r="I58" s="202"/>
      <c r="J58" s="202"/>
      <c r="K58" s="202"/>
      <c r="L58" s="202"/>
      <c r="M58" s="210">
        <f>SUM(C58:L58)</f>
        <v>0</v>
      </c>
      <c r="N58" s="196"/>
      <c r="O58" s="196"/>
      <c r="P58" s="196"/>
      <c r="Q58" s="196"/>
      <c r="R58" s="196"/>
    </row>
    <row r="59" spans="1:18" ht="18" customHeight="1" thickBot="1">
      <c r="A59" s="284">
        <v>271000</v>
      </c>
      <c r="B59" s="6" t="s">
        <v>1066</v>
      </c>
      <c r="C59" s="211">
        <f>C27+C32-C47-C52-C55-C56-C57-C58</f>
        <v>0</v>
      </c>
      <c r="D59" s="211">
        <f t="shared" ref="D59:L59" si="7">D27+D32-D47-D52-D55-D56-D57-D58</f>
        <v>0</v>
      </c>
      <c r="E59" s="211">
        <f t="shared" si="7"/>
        <v>0</v>
      </c>
      <c r="F59" s="211">
        <f t="shared" si="7"/>
        <v>0</v>
      </c>
      <c r="G59" s="211">
        <f t="shared" si="7"/>
        <v>0</v>
      </c>
      <c r="H59" s="211">
        <f t="shared" si="7"/>
        <v>0</v>
      </c>
      <c r="I59" s="211">
        <f t="shared" si="7"/>
        <v>0</v>
      </c>
      <c r="J59" s="211">
        <f t="shared" si="7"/>
        <v>0</v>
      </c>
      <c r="K59" s="211">
        <f t="shared" si="7"/>
        <v>0</v>
      </c>
      <c r="L59" s="211">
        <f t="shared" si="7"/>
        <v>0</v>
      </c>
      <c r="M59" s="211">
        <f>SUM(C59:L59)</f>
        <v>0</v>
      </c>
      <c r="N59" s="196"/>
      <c r="O59" s="196"/>
      <c r="P59" s="196"/>
      <c r="Q59" s="196"/>
      <c r="R59" s="196"/>
    </row>
    <row r="60" spans="1:18" customFormat="1" ht="18" customHeight="1" thickBot="1">
      <c r="A60" s="284"/>
      <c r="B60" s="9" t="s">
        <v>1341</v>
      </c>
      <c r="C60" s="211">
        <f t="shared" ref="C60:M60" si="8">SUM(C55:C59)</f>
        <v>0</v>
      </c>
      <c r="D60" s="211">
        <f t="shared" si="8"/>
        <v>0</v>
      </c>
      <c r="E60" s="211">
        <f t="shared" si="8"/>
        <v>0</v>
      </c>
      <c r="F60" s="211">
        <f t="shared" si="8"/>
        <v>0</v>
      </c>
      <c r="G60" s="211">
        <f t="shared" si="8"/>
        <v>0</v>
      </c>
      <c r="H60" s="211">
        <f t="shared" si="8"/>
        <v>0</v>
      </c>
      <c r="I60" s="211">
        <f t="shared" si="8"/>
        <v>0</v>
      </c>
      <c r="J60" s="211">
        <f t="shared" si="8"/>
        <v>0</v>
      </c>
      <c r="K60" s="211">
        <f t="shared" si="8"/>
        <v>0</v>
      </c>
      <c r="L60" s="211">
        <f t="shared" si="8"/>
        <v>0</v>
      </c>
      <c r="M60" s="211">
        <f t="shared" si="8"/>
        <v>0</v>
      </c>
      <c r="N60" s="6"/>
      <c r="O60" s="6"/>
      <c r="P60" s="6"/>
      <c r="Q60" s="6"/>
      <c r="R60" s="6"/>
    </row>
    <row r="61" spans="1:18" customFormat="1" ht="39" customHeight="1" thickBot="1">
      <c r="A61" s="284"/>
      <c r="B61" s="452" t="s">
        <v>1342</v>
      </c>
      <c r="C61" s="213">
        <f>+C47+C60+C52</f>
        <v>0</v>
      </c>
      <c r="D61" s="213">
        <f t="shared" ref="D61:M61" si="9">+D47+D60+D52</f>
        <v>0</v>
      </c>
      <c r="E61" s="213">
        <f t="shared" si="9"/>
        <v>0</v>
      </c>
      <c r="F61" s="213">
        <f t="shared" si="9"/>
        <v>0</v>
      </c>
      <c r="G61" s="213">
        <f t="shared" si="9"/>
        <v>0</v>
      </c>
      <c r="H61" s="213">
        <f t="shared" si="9"/>
        <v>0</v>
      </c>
      <c r="I61" s="213">
        <f t="shared" si="9"/>
        <v>0</v>
      </c>
      <c r="J61" s="213">
        <f t="shared" si="9"/>
        <v>0</v>
      </c>
      <c r="K61" s="213">
        <f t="shared" si="9"/>
        <v>0</v>
      </c>
      <c r="L61" s="213">
        <f t="shared" si="9"/>
        <v>0</v>
      </c>
      <c r="M61" s="213">
        <f t="shared" si="9"/>
        <v>0</v>
      </c>
      <c r="N61" s="6"/>
      <c r="O61" s="6"/>
      <c r="P61" s="6"/>
      <c r="Q61" s="6"/>
      <c r="R61" s="6"/>
    </row>
    <row r="62" spans="1:18" customFormat="1" ht="16.5" thickTop="1">
      <c r="A62" s="284"/>
      <c r="B62" s="6"/>
      <c r="C62" s="454" t="s">
        <v>3494</v>
      </c>
      <c r="D62" s="6"/>
      <c r="E62" s="6"/>
      <c r="F62" s="454"/>
      <c r="G62" s="581" t="s">
        <v>3495</v>
      </c>
      <c r="H62" s="6"/>
      <c r="I62" s="6"/>
      <c r="J62" s="6"/>
      <c r="K62" s="581" t="s">
        <v>3496</v>
      </c>
      <c r="L62" s="6"/>
      <c r="M62" s="6"/>
      <c r="N62" s="6"/>
      <c r="O62" s="6"/>
      <c r="P62" s="6"/>
      <c r="Q62" s="6"/>
      <c r="R62" s="6"/>
    </row>
    <row r="63" spans="1:18" ht="15">
      <c r="A63" s="225"/>
      <c r="B63" s="196"/>
      <c r="C63" s="196"/>
      <c r="D63" s="196"/>
      <c r="E63" s="196"/>
      <c r="F63" s="196"/>
      <c r="G63" s="196"/>
      <c r="H63" s="196"/>
      <c r="I63" s="196"/>
      <c r="J63" s="196"/>
      <c r="K63" s="196"/>
      <c r="L63" s="196"/>
      <c r="M63" s="196"/>
      <c r="N63" s="196"/>
      <c r="O63" s="196"/>
      <c r="P63" s="196"/>
      <c r="Q63" s="196"/>
      <c r="R63" s="196"/>
    </row>
    <row r="64" spans="1:18" ht="15">
      <c r="A64" s="225"/>
      <c r="B64" s="196"/>
      <c r="C64" s="196"/>
      <c r="D64" s="196"/>
      <c r="E64" s="196"/>
      <c r="F64" s="196"/>
      <c r="G64" s="196"/>
      <c r="H64" s="196"/>
      <c r="I64" s="196"/>
      <c r="J64" s="196"/>
      <c r="K64" s="196"/>
      <c r="L64" s="196"/>
      <c r="M64" s="196"/>
      <c r="N64" s="196"/>
      <c r="O64" s="196"/>
      <c r="P64" s="196"/>
      <c r="Q64" s="196"/>
      <c r="R64" s="196"/>
    </row>
    <row r="65" spans="1:18" ht="15">
      <c r="A65" s="225"/>
      <c r="B65" s="196"/>
      <c r="C65" s="196"/>
      <c r="D65" s="196"/>
      <c r="E65" s="196"/>
      <c r="F65" s="196"/>
      <c r="G65" s="196"/>
      <c r="H65" s="196"/>
      <c r="I65" s="196"/>
      <c r="J65" s="196"/>
      <c r="K65" s="196"/>
      <c r="L65" s="196"/>
      <c r="M65" s="196"/>
      <c r="N65" s="196"/>
      <c r="O65" s="196"/>
      <c r="P65" s="196"/>
      <c r="Q65" s="196"/>
      <c r="R65" s="196"/>
    </row>
    <row r="66" spans="1:18" ht="15">
      <c r="A66" s="225"/>
      <c r="B66" s="196"/>
      <c r="C66" s="196"/>
      <c r="D66" s="196"/>
      <c r="E66" s="196"/>
      <c r="F66" s="196"/>
      <c r="G66" s="196"/>
      <c r="H66" s="196"/>
      <c r="I66" s="196"/>
      <c r="J66" s="196"/>
      <c r="K66" s="196"/>
      <c r="L66" s="196"/>
      <c r="M66" s="196"/>
      <c r="N66" s="196"/>
      <c r="O66" s="196"/>
      <c r="P66" s="196"/>
      <c r="Q66" s="196"/>
      <c r="R66" s="196"/>
    </row>
    <row r="67" spans="1:18" ht="15">
      <c r="A67" s="225"/>
      <c r="B67" s="196"/>
      <c r="C67" s="196"/>
      <c r="D67" s="196"/>
      <c r="E67" s="196"/>
      <c r="F67" s="196"/>
      <c r="G67" s="196"/>
      <c r="H67" s="196"/>
      <c r="I67" s="196"/>
      <c r="J67" s="196"/>
      <c r="K67" s="196"/>
      <c r="L67" s="196"/>
      <c r="M67" s="196"/>
      <c r="N67" s="196"/>
      <c r="O67" s="196"/>
      <c r="P67" s="196"/>
      <c r="Q67" s="196"/>
      <c r="R67" s="196"/>
    </row>
    <row r="68" spans="1:18" ht="15">
      <c r="A68" s="225"/>
      <c r="B68" s="196"/>
      <c r="C68" s="196"/>
      <c r="D68" s="196"/>
      <c r="E68" s="196"/>
      <c r="F68" s="196"/>
      <c r="G68" s="196"/>
      <c r="H68" s="196"/>
      <c r="I68" s="196"/>
      <c r="J68" s="196"/>
      <c r="K68" s="196"/>
      <c r="L68" s="196"/>
      <c r="M68" s="196"/>
      <c r="N68" s="196"/>
      <c r="O68" s="196"/>
      <c r="P68" s="196"/>
      <c r="Q68" s="196"/>
      <c r="R68" s="196"/>
    </row>
    <row r="69" spans="1:18" ht="15">
      <c r="A69" s="225"/>
      <c r="B69" s="196"/>
      <c r="C69" s="196"/>
      <c r="D69" s="196"/>
      <c r="E69" s="196"/>
      <c r="F69" s="196"/>
      <c r="G69" s="196"/>
      <c r="H69" s="196"/>
      <c r="I69" s="196"/>
      <c r="J69" s="196"/>
      <c r="K69" s="196"/>
      <c r="L69" s="196"/>
      <c r="M69" s="196"/>
      <c r="N69" s="196"/>
      <c r="O69" s="196"/>
      <c r="P69" s="196"/>
      <c r="Q69" s="196"/>
      <c r="R69" s="196"/>
    </row>
    <row r="70" spans="1:18" ht="15">
      <c r="A70" s="225"/>
      <c r="B70" s="196"/>
      <c r="C70" s="196"/>
      <c r="D70" s="196"/>
      <c r="E70" s="196"/>
      <c r="F70" s="196"/>
      <c r="G70" s="196"/>
      <c r="H70" s="196"/>
      <c r="I70" s="196"/>
      <c r="J70" s="196"/>
      <c r="K70" s="196"/>
      <c r="L70" s="196"/>
      <c r="M70" s="196"/>
      <c r="N70" s="196"/>
      <c r="O70" s="196"/>
      <c r="P70" s="196"/>
      <c r="Q70" s="196"/>
      <c r="R70" s="196"/>
    </row>
    <row r="71" spans="1:18" ht="15">
      <c r="A71" s="225"/>
      <c r="B71" s="196"/>
      <c r="C71" s="196"/>
      <c r="D71" s="196"/>
      <c r="E71" s="196"/>
      <c r="F71" s="196"/>
      <c r="G71" s="196"/>
      <c r="H71" s="196"/>
      <c r="I71" s="196"/>
      <c r="J71" s="196"/>
      <c r="K71" s="196"/>
      <c r="L71" s="196"/>
      <c r="M71" s="196"/>
      <c r="N71" s="196"/>
      <c r="O71" s="196"/>
      <c r="P71" s="196"/>
      <c r="Q71" s="196"/>
      <c r="R71" s="196"/>
    </row>
    <row r="72" spans="1:18" ht="15">
      <c r="A72" s="225"/>
      <c r="B72" s="196"/>
      <c r="C72" s="196"/>
      <c r="D72" s="196"/>
      <c r="E72" s="196"/>
      <c r="F72" s="196"/>
      <c r="G72" s="196"/>
      <c r="H72" s="196"/>
      <c r="I72" s="196"/>
      <c r="J72" s="196"/>
      <c r="K72" s="196"/>
      <c r="L72" s="196"/>
      <c r="M72" s="196"/>
      <c r="N72" s="196"/>
      <c r="O72" s="196"/>
      <c r="P72" s="196"/>
      <c r="Q72" s="196"/>
      <c r="R72" s="196"/>
    </row>
    <row r="73" spans="1:18" ht="15">
      <c r="A73" s="225"/>
      <c r="B73" s="196"/>
      <c r="C73" s="196"/>
      <c r="D73" s="196"/>
      <c r="E73" s="196"/>
      <c r="F73" s="196"/>
      <c r="G73" s="196"/>
      <c r="H73" s="196"/>
      <c r="I73" s="196"/>
      <c r="J73" s="196"/>
      <c r="K73" s="196"/>
      <c r="L73" s="196"/>
      <c r="M73" s="196"/>
      <c r="N73" s="196"/>
      <c r="O73" s="196"/>
      <c r="P73" s="196"/>
      <c r="Q73" s="196"/>
      <c r="R73" s="196"/>
    </row>
    <row r="74" spans="1:18" ht="15">
      <c r="A74" s="225"/>
      <c r="B74" s="196"/>
      <c r="C74" s="196"/>
      <c r="D74" s="196"/>
      <c r="E74" s="196"/>
      <c r="F74" s="196"/>
      <c r="G74" s="196"/>
      <c r="H74" s="196"/>
      <c r="I74" s="196"/>
      <c r="J74" s="196"/>
      <c r="K74" s="196"/>
      <c r="L74" s="196"/>
      <c r="M74" s="196"/>
      <c r="N74" s="196"/>
      <c r="O74" s="196"/>
      <c r="P74" s="196"/>
      <c r="Q74" s="196"/>
      <c r="R74" s="196"/>
    </row>
    <row r="75" spans="1:18" ht="15">
      <c r="A75" s="225"/>
      <c r="B75" s="196"/>
      <c r="C75" s="196"/>
      <c r="D75" s="196"/>
      <c r="E75" s="196"/>
      <c r="F75" s="196"/>
      <c r="G75" s="196"/>
      <c r="H75" s="196"/>
      <c r="I75" s="196"/>
      <c r="J75" s="196"/>
      <c r="K75" s="196"/>
      <c r="L75" s="196"/>
      <c r="M75" s="196"/>
      <c r="N75" s="196"/>
      <c r="O75" s="196"/>
      <c r="P75" s="196"/>
      <c r="Q75" s="196"/>
      <c r="R75" s="196"/>
    </row>
    <row r="76" spans="1:18" ht="15">
      <c r="A76" s="225"/>
      <c r="B76" s="196"/>
      <c r="C76" s="196"/>
      <c r="D76" s="196"/>
      <c r="E76" s="196"/>
      <c r="F76" s="196"/>
      <c r="G76" s="196"/>
      <c r="H76" s="196"/>
      <c r="I76" s="196"/>
      <c r="J76" s="196"/>
      <c r="K76" s="196"/>
      <c r="L76" s="196"/>
      <c r="M76" s="196"/>
      <c r="N76" s="196"/>
      <c r="O76" s="196"/>
      <c r="P76" s="196"/>
      <c r="Q76" s="196"/>
      <c r="R76" s="196"/>
    </row>
    <row r="77" spans="1:18" ht="15">
      <c r="A77" s="196"/>
      <c r="B77" s="196"/>
      <c r="C77" s="196"/>
      <c r="D77" s="196"/>
      <c r="E77" s="196"/>
      <c r="F77" s="196"/>
      <c r="G77" s="196"/>
      <c r="H77" s="196"/>
      <c r="I77" s="196"/>
      <c r="J77" s="196"/>
      <c r="K77" s="196"/>
      <c r="L77" s="196"/>
      <c r="M77" s="196"/>
      <c r="N77" s="196"/>
      <c r="O77" s="196"/>
      <c r="P77" s="196"/>
      <c r="Q77" s="196"/>
      <c r="R77" s="196"/>
    </row>
    <row r="78" spans="1:18" ht="15">
      <c r="A78" s="196"/>
      <c r="B78" s="196"/>
      <c r="C78" s="196"/>
      <c r="D78" s="196"/>
      <c r="E78" s="196"/>
      <c r="F78" s="196"/>
      <c r="G78" s="196"/>
      <c r="H78" s="196"/>
      <c r="I78" s="196"/>
      <c r="J78" s="196"/>
      <c r="K78" s="196"/>
      <c r="L78" s="196"/>
      <c r="M78" s="196"/>
      <c r="N78" s="196"/>
      <c r="O78" s="196"/>
      <c r="P78" s="196"/>
      <c r="Q78" s="196"/>
      <c r="R78" s="196"/>
    </row>
    <row r="79" spans="1:18" ht="15">
      <c r="A79" s="196"/>
      <c r="B79" s="196"/>
      <c r="C79" s="196"/>
      <c r="D79" s="196"/>
      <c r="E79" s="196"/>
      <c r="F79" s="196"/>
      <c r="G79" s="196"/>
      <c r="H79" s="196"/>
      <c r="I79" s="196"/>
      <c r="J79" s="196"/>
      <c r="K79" s="196"/>
      <c r="L79" s="196"/>
      <c r="M79" s="196"/>
      <c r="N79" s="196"/>
      <c r="O79" s="196"/>
      <c r="P79" s="196"/>
      <c r="Q79" s="196"/>
      <c r="R79" s="196"/>
    </row>
    <row r="80" spans="1:18" ht="15">
      <c r="A80" s="196"/>
      <c r="B80" s="196"/>
      <c r="C80" s="196"/>
      <c r="D80" s="196"/>
      <c r="E80" s="196"/>
      <c r="F80" s="196"/>
      <c r="G80" s="196"/>
      <c r="H80" s="196"/>
      <c r="I80" s="196"/>
      <c r="J80" s="196"/>
      <c r="K80" s="196"/>
      <c r="L80" s="196"/>
      <c r="M80" s="196"/>
      <c r="N80" s="196"/>
      <c r="O80" s="196"/>
      <c r="P80" s="196"/>
      <c r="Q80" s="196"/>
      <c r="R80" s="196"/>
    </row>
    <row r="81" spans="1:18" ht="15">
      <c r="A81" s="196"/>
      <c r="B81" s="196"/>
      <c r="C81" s="196"/>
      <c r="D81" s="196"/>
      <c r="E81" s="196"/>
      <c r="F81" s="196"/>
      <c r="G81" s="196"/>
      <c r="H81" s="196"/>
      <c r="I81" s="196"/>
      <c r="J81" s="196"/>
      <c r="K81" s="196"/>
      <c r="L81" s="196"/>
      <c r="M81" s="196"/>
      <c r="N81" s="196"/>
      <c r="O81" s="196"/>
      <c r="P81" s="196"/>
      <c r="Q81" s="196"/>
      <c r="R81" s="196"/>
    </row>
    <row r="82" spans="1:18" ht="15">
      <c r="A82" s="196"/>
      <c r="B82" s="196"/>
      <c r="C82" s="196"/>
      <c r="D82" s="196"/>
      <c r="E82" s="196"/>
      <c r="F82" s="196"/>
      <c r="G82" s="196"/>
      <c r="H82" s="196"/>
      <c r="I82" s="196"/>
      <c r="J82" s="196"/>
      <c r="K82" s="196"/>
      <c r="L82" s="196"/>
      <c r="M82" s="196"/>
      <c r="N82" s="196"/>
      <c r="O82" s="196"/>
      <c r="P82" s="196"/>
      <c r="Q82" s="196"/>
      <c r="R82" s="196"/>
    </row>
    <row r="83" spans="1:18" ht="15">
      <c r="A83" s="196"/>
      <c r="B83" s="196"/>
      <c r="C83" s="196"/>
      <c r="D83" s="196"/>
      <c r="E83" s="196"/>
      <c r="F83" s="196"/>
      <c r="G83" s="196"/>
      <c r="H83" s="196"/>
      <c r="I83" s="196"/>
      <c r="J83" s="196"/>
      <c r="K83" s="196"/>
      <c r="L83" s="196"/>
      <c r="M83" s="196"/>
      <c r="N83" s="196"/>
      <c r="O83" s="196"/>
      <c r="P83" s="196"/>
      <c r="Q83" s="196"/>
      <c r="R83" s="196"/>
    </row>
    <row r="84" spans="1:18" ht="15">
      <c r="A84" s="196"/>
      <c r="B84" s="196"/>
      <c r="C84" s="196"/>
      <c r="D84" s="196"/>
      <c r="E84" s="196"/>
      <c r="F84" s="196"/>
      <c r="G84" s="196"/>
      <c r="H84" s="196"/>
      <c r="I84" s="196"/>
      <c r="J84" s="196"/>
      <c r="K84" s="196"/>
      <c r="L84" s="196"/>
      <c r="M84" s="196"/>
      <c r="N84" s="196"/>
      <c r="O84" s="196"/>
      <c r="P84" s="196"/>
      <c r="Q84" s="196"/>
      <c r="R84" s="196"/>
    </row>
    <row r="85" spans="1:18" ht="15">
      <c r="A85" s="196"/>
      <c r="B85" s="196"/>
      <c r="C85" s="196"/>
      <c r="D85" s="196"/>
      <c r="E85" s="196"/>
      <c r="F85" s="196"/>
      <c r="G85" s="196"/>
      <c r="H85" s="196"/>
      <c r="I85" s="196"/>
      <c r="J85" s="196"/>
      <c r="K85" s="196"/>
      <c r="L85" s="196"/>
      <c r="M85" s="196"/>
      <c r="N85" s="196"/>
      <c r="O85" s="196"/>
      <c r="P85" s="196"/>
      <c r="Q85" s="196"/>
      <c r="R85" s="196"/>
    </row>
    <row r="86" spans="1:18" ht="15">
      <c r="A86" s="196"/>
      <c r="B86" s="196"/>
      <c r="C86" s="196"/>
      <c r="D86" s="196"/>
      <c r="E86" s="196"/>
      <c r="F86" s="196"/>
      <c r="G86" s="196"/>
      <c r="H86" s="196"/>
      <c r="I86" s="196"/>
      <c r="J86" s="196"/>
      <c r="K86" s="196"/>
      <c r="L86" s="196"/>
      <c r="M86" s="196"/>
      <c r="N86" s="196"/>
      <c r="O86" s="196"/>
      <c r="P86" s="196"/>
      <c r="Q86" s="196"/>
      <c r="R86" s="196"/>
    </row>
    <row r="87" spans="1:18" ht="15">
      <c r="A87" s="196"/>
      <c r="B87" s="196"/>
      <c r="C87" s="196"/>
      <c r="D87" s="196"/>
      <c r="E87" s="196"/>
      <c r="F87" s="196"/>
      <c r="G87" s="196"/>
      <c r="H87" s="196"/>
      <c r="I87" s="196"/>
      <c r="J87" s="196"/>
      <c r="K87" s="196"/>
      <c r="L87" s="196"/>
      <c r="M87" s="196"/>
      <c r="N87" s="196"/>
      <c r="O87" s="196"/>
      <c r="P87" s="196"/>
      <c r="Q87" s="196"/>
      <c r="R87" s="196"/>
    </row>
    <row r="88" spans="1:18" ht="15">
      <c r="A88" s="196"/>
      <c r="B88" s="196"/>
      <c r="C88" s="196"/>
      <c r="D88" s="196"/>
      <c r="E88" s="196"/>
      <c r="F88" s="196"/>
      <c r="G88" s="196"/>
      <c r="H88" s="196"/>
      <c r="I88" s="196"/>
      <c r="J88" s="196"/>
      <c r="K88" s="196"/>
      <c r="L88" s="196"/>
      <c r="M88" s="196"/>
      <c r="N88" s="196"/>
      <c r="O88" s="196"/>
      <c r="P88" s="196"/>
      <c r="Q88" s="196"/>
      <c r="R88" s="196"/>
    </row>
    <row r="89" spans="1:18" ht="15">
      <c r="A89" s="196"/>
      <c r="B89" s="196"/>
      <c r="C89" s="196"/>
      <c r="D89" s="196"/>
      <c r="E89" s="196"/>
      <c r="F89" s="196"/>
      <c r="G89" s="196"/>
      <c r="H89" s="196"/>
      <c r="I89" s="196"/>
      <c r="J89" s="196"/>
      <c r="K89" s="196"/>
      <c r="L89" s="196"/>
      <c r="M89" s="196"/>
      <c r="N89" s="196"/>
      <c r="O89" s="196"/>
      <c r="P89" s="196"/>
      <c r="Q89" s="196"/>
      <c r="R89" s="196"/>
    </row>
    <row r="90" spans="1:18" ht="15">
      <c r="A90" s="196"/>
      <c r="B90" s="196"/>
      <c r="C90" s="196"/>
      <c r="D90" s="196"/>
      <c r="E90" s="196"/>
      <c r="F90" s="196"/>
      <c r="G90" s="196"/>
      <c r="H90" s="196"/>
      <c r="I90" s="196"/>
      <c r="J90" s="196"/>
      <c r="K90" s="196"/>
      <c r="L90" s="196"/>
      <c r="M90" s="196"/>
      <c r="N90" s="196"/>
      <c r="O90" s="196"/>
      <c r="P90" s="196"/>
      <c r="Q90" s="196"/>
      <c r="R90" s="196"/>
    </row>
    <row r="91" spans="1:18" ht="15">
      <c r="A91" s="196"/>
      <c r="B91" s="196"/>
      <c r="C91" s="196"/>
      <c r="D91" s="196"/>
      <c r="E91" s="196"/>
      <c r="F91" s="196"/>
      <c r="G91" s="196"/>
      <c r="H91" s="196"/>
      <c r="I91" s="196"/>
      <c r="J91" s="196"/>
      <c r="K91" s="196"/>
      <c r="L91" s="196"/>
      <c r="M91" s="196"/>
      <c r="N91" s="196"/>
      <c r="O91" s="196"/>
      <c r="P91" s="196"/>
      <c r="Q91" s="196"/>
      <c r="R91" s="196"/>
    </row>
    <row r="92" spans="1:18" ht="15">
      <c r="A92" s="196"/>
      <c r="B92" s="196"/>
      <c r="C92" s="196"/>
      <c r="D92" s="196"/>
      <c r="E92" s="196"/>
      <c r="F92" s="196"/>
      <c r="G92" s="196"/>
      <c r="H92" s="196"/>
      <c r="I92" s="196"/>
      <c r="J92" s="196"/>
      <c r="K92" s="196"/>
      <c r="L92" s="196"/>
      <c r="M92" s="196"/>
      <c r="N92" s="196"/>
      <c r="O92" s="196"/>
      <c r="P92" s="196"/>
      <c r="Q92" s="196"/>
      <c r="R92" s="196"/>
    </row>
    <row r="93" spans="1:18" ht="15">
      <c r="A93" s="196"/>
      <c r="B93" s="196"/>
      <c r="C93" s="196"/>
      <c r="D93" s="196"/>
      <c r="E93" s="196"/>
      <c r="F93" s="196"/>
      <c r="G93" s="196"/>
      <c r="H93" s="196"/>
      <c r="I93" s="196"/>
      <c r="J93" s="196"/>
      <c r="K93" s="196"/>
      <c r="L93" s="196"/>
      <c r="M93" s="196"/>
      <c r="N93" s="196"/>
      <c r="O93" s="196"/>
      <c r="P93" s="196"/>
      <c r="Q93" s="196"/>
      <c r="R93" s="196"/>
    </row>
    <row r="94" spans="1:18" ht="15">
      <c r="A94" s="196"/>
      <c r="B94" s="196"/>
      <c r="C94" s="196"/>
      <c r="D94" s="196"/>
      <c r="E94" s="196"/>
      <c r="F94" s="196"/>
      <c r="G94" s="196"/>
      <c r="H94" s="196"/>
      <c r="I94" s="196"/>
      <c r="J94" s="196"/>
      <c r="K94" s="196"/>
      <c r="L94" s="196"/>
      <c r="M94" s="196"/>
      <c r="N94" s="196"/>
      <c r="O94" s="196"/>
      <c r="P94" s="196"/>
      <c r="Q94" s="196"/>
      <c r="R94" s="196"/>
    </row>
    <row r="95" spans="1:18" ht="15">
      <c r="A95" s="196"/>
      <c r="B95" s="196"/>
      <c r="C95" s="196"/>
      <c r="D95" s="196"/>
      <c r="E95" s="196"/>
      <c r="F95" s="196"/>
      <c r="G95" s="196"/>
      <c r="H95" s="196"/>
      <c r="I95" s="196"/>
      <c r="J95" s="196"/>
      <c r="K95" s="196"/>
      <c r="L95" s="196"/>
      <c r="M95" s="196"/>
      <c r="N95" s="196"/>
      <c r="O95" s="196"/>
      <c r="P95" s="196"/>
      <c r="Q95" s="196"/>
      <c r="R95" s="196"/>
    </row>
    <row r="96" spans="1:18" ht="15">
      <c r="A96" s="196"/>
      <c r="B96" s="196"/>
      <c r="C96" s="196"/>
      <c r="D96" s="196"/>
      <c r="E96" s="196"/>
      <c r="F96" s="196"/>
      <c r="G96" s="196"/>
      <c r="H96" s="196"/>
      <c r="I96" s="196"/>
      <c r="J96" s="196"/>
      <c r="K96" s="196"/>
      <c r="L96" s="196"/>
      <c r="M96" s="196"/>
      <c r="N96" s="196"/>
      <c r="O96" s="196"/>
      <c r="P96" s="196"/>
      <c r="Q96" s="196"/>
      <c r="R96" s="196"/>
    </row>
    <row r="97" spans="1:18" ht="15">
      <c r="A97" s="196"/>
      <c r="B97" s="196"/>
      <c r="C97" s="196"/>
      <c r="D97" s="196"/>
      <c r="E97" s="196"/>
      <c r="F97" s="196"/>
      <c r="G97" s="196"/>
      <c r="H97" s="196"/>
      <c r="I97" s="196"/>
      <c r="J97" s="196"/>
      <c r="K97" s="196"/>
      <c r="L97" s="196"/>
      <c r="M97" s="196"/>
      <c r="N97" s="196"/>
      <c r="O97" s="196"/>
      <c r="P97" s="196"/>
      <c r="Q97" s="196"/>
      <c r="R97" s="196"/>
    </row>
    <row r="98" spans="1:18" ht="15">
      <c r="A98" s="196"/>
      <c r="B98" s="196"/>
      <c r="C98" s="196"/>
      <c r="D98" s="196"/>
      <c r="E98" s="196"/>
      <c r="F98" s="196"/>
      <c r="G98" s="196"/>
      <c r="H98" s="196"/>
      <c r="I98" s="196"/>
      <c r="J98" s="196"/>
      <c r="K98" s="196"/>
      <c r="L98" s="196"/>
      <c r="M98" s="196"/>
      <c r="N98" s="196"/>
      <c r="O98" s="196"/>
      <c r="P98" s="196"/>
      <c r="Q98" s="196"/>
      <c r="R98" s="196"/>
    </row>
    <row r="99" spans="1:18" ht="15">
      <c r="A99" s="196"/>
      <c r="B99" s="196"/>
      <c r="C99" s="196"/>
      <c r="D99" s="196"/>
      <c r="E99" s="196"/>
      <c r="F99" s="196"/>
      <c r="G99" s="196"/>
      <c r="H99" s="196"/>
      <c r="I99" s="196"/>
      <c r="J99" s="196"/>
      <c r="K99" s="196"/>
      <c r="L99" s="196"/>
      <c r="M99" s="196"/>
      <c r="N99" s="196"/>
      <c r="O99" s="196"/>
      <c r="P99" s="196"/>
      <c r="Q99" s="196"/>
      <c r="R99" s="196"/>
    </row>
    <row r="100" spans="1:18" ht="15">
      <c r="A100" s="196"/>
      <c r="B100" s="196"/>
      <c r="C100" s="196"/>
      <c r="D100" s="196"/>
      <c r="E100" s="196"/>
      <c r="F100" s="196"/>
      <c r="G100" s="196"/>
      <c r="H100" s="196"/>
      <c r="I100" s="196"/>
      <c r="J100" s="196"/>
      <c r="K100" s="196"/>
      <c r="L100" s="196"/>
      <c r="M100" s="196"/>
      <c r="N100" s="196"/>
      <c r="O100" s="196"/>
      <c r="P100" s="196"/>
      <c r="Q100" s="196"/>
      <c r="R100" s="196"/>
    </row>
    <row r="101" spans="1:18" ht="15">
      <c r="A101" s="196"/>
      <c r="B101" s="196"/>
      <c r="C101" s="196"/>
      <c r="D101" s="196"/>
      <c r="E101" s="196"/>
      <c r="F101" s="196"/>
      <c r="G101" s="196"/>
      <c r="H101" s="196"/>
      <c r="I101" s="196"/>
      <c r="J101" s="196"/>
      <c r="K101" s="196"/>
      <c r="L101" s="196"/>
      <c r="M101" s="196"/>
      <c r="N101" s="196"/>
      <c r="O101" s="196"/>
      <c r="P101" s="196"/>
      <c r="Q101" s="196"/>
      <c r="R101" s="196"/>
    </row>
    <row r="102" spans="1:18" ht="15">
      <c r="A102" s="196"/>
      <c r="B102" s="196"/>
      <c r="C102" s="196"/>
      <c r="D102" s="196"/>
      <c r="E102" s="196"/>
      <c r="F102" s="196"/>
      <c r="G102" s="196"/>
      <c r="H102" s="196"/>
      <c r="I102" s="196"/>
      <c r="J102" s="196"/>
      <c r="K102" s="196"/>
      <c r="L102" s="196"/>
      <c r="M102" s="196"/>
      <c r="N102" s="196"/>
      <c r="O102" s="196"/>
      <c r="P102" s="196"/>
      <c r="Q102" s="196"/>
      <c r="R102" s="196"/>
    </row>
    <row r="103" spans="1:18" ht="15">
      <c r="A103" s="196"/>
      <c r="B103" s="196"/>
      <c r="C103" s="196"/>
      <c r="D103" s="196"/>
      <c r="E103" s="196"/>
      <c r="F103" s="196"/>
      <c r="G103" s="196"/>
      <c r="H103" s="196"/>
      <c r="I103" s="196"/>
      <c r="J103" s="196"/>
      <c r="K103" s="196"/>
      <c r="L103" s="196"/>
      <c r="M103" s="196"/>
      <c r="N103" s="196"/>
      <c r="O103" s="196"/>
      <c r="P103" s="196"/>
      <c r="Q103" s="196"/>
      <c r="R103" s="196"/>
    </row>
    <row r="104" spans="1:18" ht="15">
      <c r="A104" s="196"/>
      <c r="B104" s="196"/>
      <c r="C104" s="196"/>
      <c r="D104" s="196"/>
      <c r="E104" s="196"/>
      <c r="F104" s="196"/>
      <c r="G104" s="196"/>
      <c r="H104" s="196"/>
      <c r="I104" s="196"/>
      <c r="J104" s="196"/>
      <c r="K104" s="196"/>
      <c r="L104" s="196"/>
      <c r="M104" s="196"/>
      <c r="N104" s="196"/>
      <c r="O104" s="196"/>
      <c r="P104" s="196"/>
      <c r="Q104" s="196"/>
      <c r="R104" s="196"/>
    </row>
    <row r="105" spans="1:18" ht="15">
      <c r="A105" s="196"/>
      <c r="B105" s="196"/>
      <c r="C105" s="196"/>
      <c r="D105" s="196"/>
      <c r="E105" s="196"/>
      <c r="F105" s="196"/>
      <c r="G105" s="196"/>
      <c r="H105" s="196"/>
      <c r="I105" s="196"/>
      <c r="J105" s="196"/>
      <c r="K105" s="196"/>
      <c r="L105" s="196"/>
      <c r="M105" s="196"/>
      <c r="N105" s="196"/>
      <c r="O105" s="196"/>
      <c r="P105" s="196"/>
      <c r="Q105" s="196"/>
      <c r="R105" s="196"/>
    </row>
    <row r="106" spans="1:18" ht="15">
      <c r="A106" s="196"/>
      <c r="B106" s="196"/>
      <c r="C106" s="196"/>
      <c r="D106" s="196"/>
      <c r="E106" s="196"/>
      <c r="F106" s="196"/>
      <c r="G106" s="196"/>
      <c r="H106" s="196"/>
      <c r="I106" s="196"/>
      <c r="J106" s="196"/>
      <c r="K106" s="196"/>
      <c r="L106" s="196"/>
      <c r="M106" s="196"/>
      <c r="N106" s="196"/>
      <c r="O106" s="196"/>
      <c r="P106" s="196"/>
      <c r="Q106" s="196"/>
      <c r="R106" s="196"/>
    </row>
    <row r="107" spans="1:18" ht="15">
      <c r="A107" s="196"/>
      <c r="B107" s="196"/>
      <c r="C107" s="196"/>
      <c r="D107" s="196"/>
      <c r="E107" s="196"/>
      <c r="F107" s="196"/>
      <c r="G107" s="196"/>
      <c r="H107" s="196"/>
      <c r="I107" s="196"/>
      <c r="J107" s="196"/>
      <c r="K107" s="196"/>
      <c r="L107" s="196"/>
      <c r="M107" s="196"/>
      <c r="N107" s="196"/>
      <c r="O107" s="196"/>
      <c r="P107" s="196"/>
      <c r="Q107" s="196"/>
      <c r="R107" s="196"/>
    </row>
    <row r="108" spans="1:18" ht="15">
      <c r="A108" s="196"/>
      <c r="B108" s="196"/>
      <c r="C108" s="196"/>
      <c r="D108" s="196"/>
      <c r="E108" s="196"/>
      <c r="F108" s="196"/>
      <c r="G108" s="196"/>
      <c r="H108" s="196"/>
      <c r="I108" s="196"/>
      <c r="J108" s="196"/>
      <c r="K108" s="196"/>
      <c r="L108" s="196"/>
      <c r="M108" s="196"/>
      <c r="N108" s="196"/>
      <c r="O108" s="196"/>
      <c r="P108" s="196"/>
      <c r="Q108" s="196"/>
      <c r="R108" s="196"/>
    </row>
    <row r="109" spans="1:18" ht="15">
      <c r="A109" s="196"/>
      <c r="B109" s="196"/>
      <c r="C109" s="196"/>
      <c r="D109" s="196"/>
      <c r="E109" s="196"/>
      <c r="F109" s="196"/>
      <c r="G109" s="196"/>
      <c r="H109" s="196"/>
      <c r="I109" s="196"/>
      <c r="J109" s="196"/>
      <c r="K109" s="196"/>
      <c r="L109" s="196"/>
      <c r="M109" s="196"/>
      <c r="N109" s="196"/>
      <c r="O109" s="196"/>
      <c r="P109" s="196"/>
      <c r="Q109" s="196"/>
      <c r="R109" s="196"/>
    </row>
    <row r="110" spans="1:18" ht="15">
      <c r="A110" s="196"/>
      <c r="B110" s="196"/>
      <c r="C110" s="196"/>
      <c r="D110" s="196"/>
      <c r="E110" s="196"/>
      <c r="F110" s="196"/>
      <c r="G110" s="196"/>
      <c r="H110" s="196"/>
      <c r="I110" s="196"/>
      <c r="J110" s="196"/>
      <c r="K110" s="196"/>
      <c r="L110" s="196"/>
      <c r="M110" s="196"/>
      <c r="N110" s="196"/>
      <c r="O110" s="196"/>
      <c r="P110" s="196"/>
      <c r="Q110" s="196"/>
      <c r="R110" s="196"/>
    </row>
    <row r="111" spans="1:18" ht="15">
      <c r="A111" s="196"/>
      <c r="B111" s="196"/>
      <c r="C111" s="196"/>
      <c r="D111" s="196"/>
      <c r="E111" s="196"/>
      <c r="F111" s="196"/>
      <c r="G111" s="196"/>
      <c r="H111" s="196"/>
      <c r="I111" s="196"/>
      <c r="J111" s="196"/>
      <c r="K111" s="196"/>
      <c r="L111" s="196"/>
      <c r="M111" s="196"/>
      <c r="N111" s="196"/>
      <c r="O111" s="196"/>
      <c r="P111" s="196"/>
      <c r="Q111" s="196"/>
      <c r="R111" s="196"/>
    </row>
    <row r="112" spans="1:18" ht="15">
      <c r="A112" s="196"/>
      <c r="B112" s="196"/>
      <c r="C112" s="196"/>
      <c r="D112" s="196"/>
      <c r="E112" s="196"/>
      <c r="F112" s="196"/>
      <c r="G112" s="196"/>
      <c r="H112" s="196"/>
      <c r="I112" s="196"/>
      <c r="J112" s="196"/>
      <c r="K112" s="196"/>
      <c r="L112" s="196"/>
      <c r="M112" s="196"/>
      <c r="N112" s="196"/>
      <c r="O112" s="196"/>
      <c r="P112" s="196"/>
      <c r="Q112" s="196"/>
      <c r="R112" s="196"/>
    </row>
    <row r="113" spans="1:18" ht="15">
      <c r="A113" s="196"/>
      <c r="B113" s="196"/>
      <c r="C113" s="196"/>
      <c r="D113" s="196"/>
      <c r="E113" s="196"/>
      <c r="F113" s="196"/>
      <c r="G113" s="196"/>
      <c r="H113" s="196"/>
      <c r="I113" s="196"/>
      <c r="J113" s="196"/>
      <c r="K113" s="196"/>
      <c r="L113" s="196"/>
      <c r="M113" s="196"/>
      <c r="N113" s="196"/>
      <c r="O113" s="196"/>
      <c r="P113" s="196"/>
      <c r="Q113" s="196"/>
      <c r="R113" s="196"/>
    </row>
    <row r="114" spans="1:18" ht="15">
      <c r="A114" s="196"/>
      <c r="B114" s="196"/>
      <c r="C114" s="196"/>
      <c r="D114" s="196"/>
      <c r="E114" s="196"/>
      <c r="F114" s="196"/>
      <c r="G114" s="196"/>
      <c r="H114" s="196"/>
      <c r="I114" s="196"/>
      <c r="J114" s="196"/>
      <c r="K114" s="196"/>
      <c r="L114" s="196"/>
      <c r="M114" s="196"/>
      <c r="N114" s="196"/>
      <c r="O114" s="196"/>
      <c r="P114" s="196"/>
      <c r="Q114" s="196"/>
      <c r="R114" s="196"/>
    </row>
    <row r="115" spans="1:18" ht="15">
      <c r="A115" s="196"/>
      <c r="B115" s="196"/>
      <c r="C115" s="196"/>
      <c r="D115" s="196"/>
      <c r="E115" s="196"/>
      <c r="F115" s="196"/>
      <c r="G115" s="196"/>
      <c r="H115" s="196"/>
      <c r="I115" s="196"/>
      <c r="J115" s="196"/>
      <c r="K115" s="196"/>
      <c r="L115" s="196"/>
      <c r="M115" s="196"/>
      <c r="N115" s="196"/>
      <c r="O115" s="196"/>
      <c r="P115" s="196"/>
      <c r="Q115" s="196"/>
      <c r="R115" s="196"/>
    </row>
    <row r="116" spans="1:18" ht="15">
      <c r="A116" s="196"/>
      <c r="B116" s="196"/>
      <c r="C116" s="196"/>
      <c r="D116" s="196"/>
      <c r="E116" s="196"/>
      <c r="F116" s="196"/>
      <c r="G116" s="196"/>
      <c r="H116" s="196"/>
      <c r="I116" s="196"/>
      <c r="J116" s="196"/>
      <c r="K116" s="196"/>
      <c r="L116" s="196"/>
      <c r="M116" s="196"/>
      <c r="N116" s="196"/>
      <c r="O116" s="196"/>
      <c r="P116" s="196"/>
      <c r="Q116" s="196"/>
      <c r="R116" s="196"/>
    </row>
    <row r="117" spans="1:18" ht="15">
      <c r="A117" s="196"/>
      <c r="B117" s="196"/>
      <c r="C117" s="196"/>
      <c r="D117" s="196"/>
      <c r="E117" s="196"/>
      <c r="F117" s="196"/>
      <c r="G117" s="196"/>
      <c r="H117" s="196"/>
      <c r="I117" s="196"/>
      <c r="J117" s="196"/>
      <c r="K117" s="196"/>
      <c r="L117" s="196"/>
      <c r="M117" s="196"/>
      <c r="N117" s="196"/>
      <c r="O117" s="196"/>
      <c r="P117" s="196"/>
      <c r="Q117" s="196"/>
      <c r="R117" s="196"/>
    </row>
    <row r="118" spans="1:18" ht="15">
      <c r="A118" s="196"/>
      <c r="B118" s="196"/>
      <c r="C118" s="196"/>
      <c r="D118" s="196"/>
      <c r="E118" s="196"/>
      <c r="F118" s="196"/>
      <c r="G118" s="196"/>
      <c r="H118" s="196"/>
      <c r="I118" s="196"/>
      <c r="J118" s="196"/>
      <c r="K118" s="196"/>
      <c r="L118" s="196"/>
      <c r="M118" s="196"/>
      <c r="N118" s="196"/>
      <c r="O118" s="196"/>
      <c r="P118" s="196"/>
      <c r="Q118" s="196"/>
      <c r="R118" s="196"/>
    </row>
    <row r="119" spans="1:18" ht="15">
      <c r="A119" s="196"/>
      <c r="B119" s="196"/>
      <c r="C119" s="196"/>
      <c r="D119" s="196"/>
      <c r="E119" s="196"/>
      <c r="F119" s="196"/>
      <c r="G119" s="196"/>
      <c r="H119" s="196"/>
      <c r="I119" s="196"/>
      <c r="J119" s="196"/>
      <c r="K119" s="196"/>
      <c r="L119" s="196"/>
      <c r="M119" s="196"/>
      <c r="N119" s="196"/>
      <c r="O119" s="196"/>
      <c r="P119" s="196"/>
      <c r="Q119" s="196"/>
      <c r="R119" s="196"/>
    </row>
    <row r="120" spans="1:18" ht="15">
      <c r="A120" s="196"/>
      <c r="B120" s="196"/>
      <c r="C120" s="196"/>
      <c r="D120" s="196"/>
      <c r="E120" s="196"/>
      <c r="F120" s="196"/>
      <c r="G120" s="196"/>
      <c r="H120" s="196"/>
      <c r="I120" s="196"/>
      <c r="J120" s="196"/>
      <c r="K120" s="196"/>
      <c r="L120" s="196"/>
      <c r="M120" s="196"/>
      <c r="N120" s="196"/>
      <c r="O120" s="196"/>
      <c r="P120" s="196"/>
      <c r="Q120" s="196"/>
      <c r="R120" s="196"/>
    </row>
    <row r="121" spans="1:18" ht="15">
      <c r="A121" s="196"/>
      <c r="B121" s="196"/>
      <c r="C121" s="196"/>
      <c r="D121" s="196"/>
      <c r="E121" s="196"/>
      <c r="F121" s="196"/>
      <c r="G121" s="196"/>
      <c r="H121" s="196"/>
      <c r="I121" s="196"/>
      <c r="J121" s="196"/>
      <c r="K121" s="196"/>
      <c r="L121" s="196"/>
      <c r="M121" s="196"/>
      <c r="N121" s="196"/>
      <c r="O121" s="196"/>
      <c r="P121" s="196"/>
      <c r="Q121" s="196"/>
      <c r="R121" s="196"/>
    </row>
    <row r="122" spans="1:18" ht="15">
      <c r="A122" s="196"/>
      <c r="B122" s="196"/>
      <c r="C122" s="196"/>
      <c r="D122" s="196"/>
      <c r="E122" s="196"/>
      <c r="F122" s="196"/>
      <c r="G122" s="196"/>
      <c r="H122" s="196"/>
      <c r="I122" s="196"/>
      <c r="J122" s="196"/>
      <c r="K122" s="196"/>
      <c r="L122" s="196"/>
      <c r="M122" s="196"/>
      <c r="N122" s="196"/>
      <c r="O122" s="196"/>
      <c r="P122" s="196"/>
      <c r="Q122" s="196"/>
      <c r="R122" s="196"/>
    </row>
    <row r="123" spans="1:18" ht="15">
      <c r="A123" s="196"/>
      <c r="B123" s="196"/>
      <c r="C123" s="196"/>
      <c r="D123" s="196"/>
      <c r="E123" s="196"/>
      <c r="F123" s="196"/>
      <c r="G123" s="196"/>
      <c r="H123" s="196"/>
      <c r="I123" s="196"/>
      <c r="J123" s="196"/>
      <c r="K123" s="196"/>
      <c r="L123" s="196"/>
      <c r="M123" s="196"/>
      <c r="N123" s="196"/>
      <c r="O123" s="196"/>
      <c r="P123" s="196"/>
      <c r="Q123" s="196"/>
      <c r="R123" s="196"/>
    </row>
    <row r="124" spans="1:18" ht="15">
      <c r="A124" s="196"/>
      <c r="B124" s="196"/>
      <c r="C124" s="196"/>
      <c r="D124" s="196"/>
      <c r="E124" s="196"/>
      <c r="F124" s="196"/>
      <c r="G124" s="196"/>
      <c r="H124" s="196"/>
      <c r="I124" s="196"/>
      <c r="J124" s="196"/>
      <c r="K124" s="196"/>
      <c r="L124" s="196"/>
      <c r="M124" s="196"/>
      <c r="N124" s="196"/>
      <c r="O124" s="196"/>
      <c r="P124" s="196"/>
      <c r="Q124" s="196"/>
      <c r="R124" s="196"/>
    </row>
    <row r="125" spans="1:18" ht="15">
      <c r="A125" s="196"/>
      <c r="B125" s="196"/>
      <c r="C125" s="196"/>
      <c r="D125" s="196"/>
      <c r="E125" s="196"/>
      <c r="F125" s="196"/>
      <c r="G125" s="196"/>
      <c r="H125" s="196"/>
      <c r="I125" s="196"/>
      <c r="J125" s="196"/>
      <c r="K125" s="196"/>
      <c r="L125" s="196"/>
      <c r="M125" s="196"/>
      <c r="N125" s="196"/>
      <c r="O125" s="196"/>
      <c r="P125" s="196"/>
      <c r="Q125" s="196"/>
      <c r="R125" s="196"/>
    </row>
    <row r="126" spans="1:18" ht="15">
      <c r="A126" s="196"/>
      <c r="B126" s="196"/>
      <c r="C126" s="196"/>
      <c r="D126" s="196"/>
      <c r="E126" s="196"/>
      <c r="F126" s="196"/>
      <c r="G126" s="196"/>
      <c r="H126" s="196"/>
      <c r="I126" s="196"/>
      <c r="J126" s="196"/>
      <c r="K126" s="196"/>
      <c r="L126" s="196"/>
      <c r="M126" s="196"/>
      <c r="N126" s="196"/>
      <c r="O126" s="196"/>
      <c r="P126" s="196"/>
      <c r="Q126" s="196"/>
      <c r="R126" s="196"/>
    </row>
    <row r="127" spans="1:18" ht="15">
      <c r="A127" s="196"/>
      <c r="B127" s="196"/>
      <c r="C127" s="196"/>
      <c r="D127" s="196"/>
      <c r="E127" s="196"/>
      <c r="F127" s="196"/>
      <c r="G127" s="196"/>
      <c r="H127" s="196"/>
      <c r="I127" s="196"/>
      <c r="J127" s="196"/>
      <c r="K127" s="196"/>
      <c r="L127" s="196"/>
      <c r="M127" s="196"/>
      <c r="N127" s="196"/>
      <c r="O127" s="196"/>
      <c r="P127" s="196"/>
      <c r="Q127" s="196"/>
      <c r="R127" s="196"/>
    </row>
    <row r="128" spans="1:18" ht="15">
      <c r="A128" s="196"/>
      <c r="B128" s="196"/>
      <c r="C128" s="196"/>
      <c r="D128" s="196"/>
      <c r="E128" s="196"/>
      <c r="F128" s="196"/>
      <c r="G128" s="196"/>
      <c r="H128" s="196"/>
      <c r="I128" s="196"/>
      <c r="J128" s="196"/>
      <c r="K128" s="196"/>
      <c r="L128" s="196"/>
      <c r="M128" s="196"/>
      <c r="N128" s="196"/>
      <c r="O128" s="196"/>
      <c r="P128" s="196"/>
      <c r="Q128" s="196"/>
      <c r="R128" s="196"/>
    </row>
    <row r="129" spans="1:18" ht="15">
      <c r="A129" s="196"/>
      <c r="B129" s="196"/>
      <c r="C129" s="196"/>
      <c r="D129" s="196"/>
      <c r="E129" s="196"/>
      <c r="F129" s="196"/>
      <c r="G129" s="196"/>
      <c r="H129" s="196"/>
      <c r="I129" s="196"/>
      <c r="J129" s="196"/>
      <c r="K129" s="196"/>
      <c r="L129" s="196"/>
      <c r="M129" s="196"/>
      <c r="N129" s="196"/>
      <c r="O129" s="196"/>
      <c r="P129" s="196"/>
      <c r="Q129" s="196"/>
      <c r="R129" s="196"/>
    </row>
    <row r="130" spans="1:18" ht="15">
      <c r="A130" s="196"/>
      <c r="B130" s="196"/>
      <c r="C130" s="196"/>
      <c r="D130" s="196"/>
      <c r="E130" s="196"/>
      <c r="F130" s="196"/>
      <c r="G130" s="196"/>
      <c r="H130" s="196"/>
      <c r="I130" s="196"/>
      <c r="J130" s="196"/>
      <c r="K130" s="196"/>
      <c r="L130" s="196"/>
      <c r="M130" s="196"/>
      <c r="N130" s="196"/>
      <c r="O130" s="196"/>
      <c r="P130" s="196"/>
      <c r="Q130" s="196"/>
      <c r="R130" s="196"/>
    </row>
    <row r="131" spans="1:18" ht="15">
      <c r="A131" s="196"/>
      <c r="B131" s="196"/>
      <c r="C131" s="196"/>
      <c r="D131" s="196"/>
      <c r="E131" s="196"/>
      <c r="F131" s="196"/>
      <c r="G131" s="196"/>
      <c r="H131" s="196"/>
      <c r="I131" s="196"/>
      <c r="J131" s="196"/>
      <c r="K131" s="196"/>
      <c r="L131" s="196"/>
      <c r="M131" s="196"/>
      <c r="N131" s="196"/>
      <c r="O131" s="196"/>
      <c r="P131" s="196"/>
      <c r="Q131" s="196"/>
      <c r="R131" s="196"/>
    </row>
    <row r="132" spans="1:18" ht="15">
      <c r="A132" s="196"/>
      <c r="B132" s="196"/>
      <c r="C132" s="196"/>
      <c r="D132" s="196"/>
      <c r="E132" s="196"/>
      <c r="F132" s="196"/>
      <c r="G132" s="196"/>
      <c r="H132" s="196"/>
      <c r="I132" s="196"/>
      <c r="J132" s="196"/>
      <c r="K132" s="196"/>
      <c r="L132" s="196"/>
      <c r="M132" s="196"/>
      <c r="N132" s="196"/>
      <c r="O132" s="196"/>
      <c r="P132" s="196"/>
      <c r="Q132" s="196"/>
      <c r="R132" s="196"/>
    </row>
    <row r="133" spans="1:18" ht="15">
      <c r="A133" s="196"/>
      <c r="B133" s="196"/>
      <c r="C133" s="196"/>
      <c r="D133" s="196"/>
      <c r="E133" s="196"/>
      <c r="F133" s="196"/>
      <c r="G133" s="196"/>
      <c r="H133" s="196"/>
      <c r="I133" s="196"/>
      <c r="J133" s="196"/>
      <c r="K133" s="196"/>
      <c r="L133" s="196"/>
      <c r="M133" s="196"/>
      <c r="N133" s="196"/>
      <c r="O133" s="196"/>
      <c r="P133" s="196"/>
      <c r="Q133" s="196"/>
      <c r="R133" s="196"/>
    </row>
    <row r="134" spans="1:18" ht="15">
      <c r="A134" s="196"/>
      <c r="B134" s="196"/>
      <c r="C134" s="196"/>
      <c r="D134" s="196"/>
      <c r="E134" s="196"/>
      <c r="F134" s="196"/>
      <c r="G134" s="196"/>
      <c r="H134" s="196"/>
      <c r="I134" s="196"/>
      <c r="J134" s="196"/>
      <c r="K134" s="196"/>
      <c r="L134" s="196"/>
      <c r="M134" s="196"/>
      <c r="N134" s="196"/>
      <c r="O134" s="196"/>
      <c r="P134" s="196"/>
      <c r="Q134" s="196"/>
      <c r="R134" s="196"/>
    </row>
    <row r="135" spans="1:18" ht="15">
      <c r="A135" s="196"/>
      <c r="B135" s="196"/>
      <c r="C135" s="196"/>
      <c r="D135" s="196"/>
      <c r="E135" s="196"/>
      <c r="F135" s="196"/>
      <c r="G135" s="196"/>
      <c r="H135" s="196"/>
      <c r="I135" s="196"/>
      <c r="J135" s="196"/>
      <c r="K135" s="196"/>
      <c r="L135" s="196"/>
      <c r="M135" s="196"/>
      <c r="N135" s="196"/>
      <c r="O135" s="196"/>
      <c r="P135" s="196"/>
      <c r="Q135" s="196"/>
      <c r="R135" s="196"/>
    </row>
    <row r="136" spans="1:18" ht="15">
      <c r="A136" s="196"/>
      <c r="B136" s="196"/>
      <c r="C136" s="196"/>
      <c r="D136" s="196"/>
      <c r="E136" s="196"/>
      <c r="F136" s="196"/>
      <c r="G136" s="196"/>
      <c r="H136" s="196"/>
      <c r="I136" s="196"/>
      <c r="J136" s="196"/>
      <c r="K136" s="196"/>
      <c r="L136" s="196"/>
      <c r="M136" s="196"/>
      <c r="N136" s="196"/>
      <c r="O136" s="196"/>
      <c r="P136" s="196"/>
      <c r="Q136" s="196"/>
      <c r="R136" s="196"/>
    </row>
    <row r="137" spans="1:18" ht="15">
      <c r="A137" s="196"/>
      <c r="B137" s="196"/>
      <c r="C137" s="196"/>
      <c r="D137" s="196"/>
      <c r="E137" s="196"/>
      <c r="F137" s="196"/>
      <c r="G137" s="196"/>
      <c r="H137" s="196"/>
      <c r="I137" s="196"/>
      <c r="J137" s="196"/>
      <c r="K137" s="196"/>
      <c r="L137" s="196"/>
      <c r="M137" s="196"/>
      <c r="N137" s="196"/>
      <c r="O137" s="196"/>
      <c r="P137" s="196"/>
      <c r="Q137" s="196"/>
      <c r="R137" s="196"/>
    </row>
    <row r="138" spans="1:18" ht="15">
      <c r="A138" s="196"/>
      <c r="B138" s="196"/>
      <c r="C138" s="196"/>
      <c r="D138" s="196"/>
      <c r="E138" s="196"/>
      <c r="F138" s="196"/>
      <c r="G138" s="196"/>
      <c r="H138" s="196"/>
      <c r="I138" s="196"/>
      <c r="J138" s="196"/>
      <c r="K138" s="196"/>
      <c r="L138" s="196"/>
      <c r="M138" s="196"/>
      <c r="N138" s="196"/>
      <c r="O138" s="196"/>
      <c r="P138" s="196"/>
      <c r="Q138" s="196"/>
      <c r="R138" s="196"/>
    </row>
    <row r="139" spans="1:18" ht="15">
      <c r="A139" s="196"/>
      <c r="B139" s="196"/>
      <c r="C139" s="196"/>
      <c r="D139" s="196"/>
      <c r="E139" s="196"/>
      <c r="F139" s="196"/>
      <c r="G139" s="196"/>
      <c r="H139" s="196"/>
      <c r="I139" s="196"/>
      <c r="J139" s="196"/>
      <c r="K139" s="196"/>
      <c r="L139" s="196"/>
      <c r="M139" s="196"/>
      <c r="N139" s="196"/>
      <c r="O139" s="196"/>
      <c r="P139" s="196"/>
      <c r="Q139" s="196"/>
      <c r="R139" s="196"/>
    </row>
    <row r="140" spans="1:18" ht="15">
      <c r="A140" s="196"/>
      <c r="B140" s="196"/>
      <c r="C140" s="196"/>
      <c r="D140" s="196"/>
      <c r="E140" s="196"/>
      <c r="F140" s="196"/>
      <c r="G140" s="196"/>
      <c r="H140" s="196"/>
      <c r="I140" s="196"/>
      <c r="J140" s="196"/>
      <c r="K140" s="196"/>
      <c r="L140" s="196"/>
      <c r="M140" s="196"/>
      <c r="N140" s="196"/>
      <c r="O140" s="196"/>
      <c r="P140" s="196"/>
      <c r="Q140" s="196"/>
      <c r="R140" s="196"/>
    </row>
    <row r="141" spans="1:18" ht="15">
      <c r="A141" s="196"/>
      <c r="B141" s="196"/>
      <c r="C141" s="196"/>
      <c r="D141" s="196"/>
      <c r="E141" s="196"/>
      <c r="F141" s="196"/>
      <c r="G141" s="196"/>
      <c r="H141" s="196"/>
      <c r="I141" s="196"/>
      <c r="J141" s="196"/>
      <c r="K141" s="196"/>
      <c r="L141" s="196"/>
      <c r="M141" s="196"/>
      <c r="N141" s="196"/>
      <c r="O141" s="196"/>
      <c r="P141" s="196"/>
      <c r="Q141" s="196"/>
      <c r="R141" s="196"/>
    </row>
    <row r="142" spans="1:18" ht="15">
      <c r="A142" s="196"/>
      <c r="B142" s="196"/>
      <c r="C142" s="196"/>
      <c r="D142" s="196"/>
      <c r="E142" s="196"/>
      <c r="F142" s="196"/>
      <c r="G142" s="196"/>
      <c r="H142" s="196"/>
      <c r="I142" s="196"/>
      <c r="J142" s="196"/>
      <c r="K142" s="196"/>
      <c r="L142" s="196"/>
      <c r="M142" s="196"/>
      <c r="N142" s="196"/>
      <c r="O142" s="196"/>
      <c r="P142" s="196"/>
      <c r="Q142" s="196"/>
      <c r="R142" s="196"/>
    </row>
    <row r="143" spans="1:18" ht="15">
      <c r="A143" s="196"/>
      <c r="B143" s="196"/>
      <c r="C143" s="196"/>
      <c r="D143" s="196"/>
      <c r="E143" s="196"/>
      <c r="F143" s="196"/>
      <c r="G143" s="196"/>
      <c r="H143" s="196"/>
      <c r="I143" s="196"/>
      <c r="J143" s="196"/>
      <c r="K143" s="196"/>
      <c r="L143" s="196"/>
      <c r="M143" s="196"/>
      <c r="N143" s="196"/>
      <c r="O143" s="196"/>
      <c r="P143" s="196"/>
      <c r="Q143" s="196"/>
      <c r="R143" s="196"/>
    </row>
    <row r="144" spans="1:18" ht="15">
      <c r="A144" s="196"/>
      <c r="B144" s="196"/>
      <c r="C144" s="196"/>
      <c r="D144" s="196"/>
      <c r="E144" s="196"/>
      <c r="F144" s="196"/>
      <c r="G144" s="196"/>
      <c r="H144" s="196"/>
      <c r="I144" s="196"/>
      <c r="J144" s="196"/>
      <c r="K144" s="196"/>
      <c r="L144" s="196"/>
      <c r="M144" s="196"/>
      <c r="N144" s="196"/>
      <c r="O144" s="196"/>
      <c r="P144" s="196"/>
      <c r="Q144" s="196"/>
      <c r="R144" s="196"/>
    </row>
    <row r="145" spans="1:18" ht="15">
      <c r="A145" s="196"/>
      <c r="B145" s="196"/>
      <c r="C145" s="196"/>
      <c r="D145" s="196"/>
      <c r="E145" s="196"/>
      <c r="F145" s="196"/>
      <c r="G145" s="196"/>
      <c r="H145" s="196"/>
      <c r="I145" s="196"/>
      <c r="J145" s="196"/>
      <c r="K145" s="196"/>
      <c r="L145" s="196"/>
      <c r="M145" s="196"/>
      <c r="N145" s="196"/>
      <c r="O145" s="196"/>
      <c r="P145" s="196"/>
      <c r="Q145" s="196"/>
      <c r="R145" s="196"/>
    </row>
    <row r="146" spans="1:18" ht="15">
      <c r="A146" s="196"/>
      <c r="B146" s="196"/>
      <c r="C146" s="196"/>
      <c r="D146" s="196"/>
      <c r="E146" s="196"/>
      <c r="F146" s="196"/>
      <c r="G146" s="196"/>
      <c r="H146" s="196"/>
      <c r="I146" s="196"/>
      <c r="J146" s="196"/>
      <c r="K146" s="196"/>
      <c r="L146" s="196"/>
      <c r="M146" s="196"/>
      <c r="N146" s="196"/>
      <c r="O146" s="196"/>
      <c r="P146" s="196"/>
      <c r="Q146" s="196"/>
      <c r="R146" s="196"/>
    </row>
  </sheetData>
  <sheetProtection algorithmName="SHA-512" hashValue="7ahlgPBZPS92FnKNWR5OQ1ImQScm1IygdjE7K16/GZ9WVEfnvCzqC2gRMzYm3zH4k7TJ6w96i/iHCW7+5Lc4uw==" saltValue="YMhvVfSADAVaIrON9PlXQ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I2:I4"/>
    <mergeCell ref="J2:J4"/>
    <mergeCell ref="K2:K4"/>
    <mergeCell ref="L2:L4"/>
    <mergeCell ref="H2:H4"/>
    <mergeCell ref="C2:C4"/>
    <mergeCell ref="D2:D4"/>
    <mergeCell ref="E2:E4"/>
    <mergeCell ref="F2:F4"/>
    <mergeCell ref="G2:G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pageSetUpPr fitToPage="1"/>
  </sheetPr>
  <dimension ref="A1:BE120"/>
  <sheetViews>
    <sheetView zoomScaleNormal="100" workbookViewId="0">
      <pane xSplit="2" ySplit="9" topLeftCell="C10" activePane="bottomRight" state="frozen"/>
      <selection pane="topRight" activeCell="C1" sqref="C1"/>
      <selection pane="bottomLeft" activeCell="A10" sqref="A10"/>
      <selection pane="bottomRight"/>
    </sheetView>
  </sheetViews>
  <sheetFormatPr defaultColWidth="8.85546875" defaultRowHeight="12.75"/>
  <cols>
    <col min="1" max="1" width="14.7109375" style="194" customWidth="1"/>
    <col min="2" max="2" width="46.42578125" style="194" customWidth="1"/>
    <col min="3" max="57" width="16.7109375" style="194" customWidth="1"/>
    <col min="58" max="16384" width="8.85546875" style="194"/>
  </cols>
  <sheetData>
    <row r="1" spans="1:57" ht="15.75">
      <c r="C1" s="10" t="str">
        <f>'BS-NONMAJOR DEBT SERVICE(64)'!C1</f>
        <v>FUND#</v>
      </c>
      <c r="D1" s="10"/>
      <c r="E1" s="10"/>
      <c r="F1" s="10"/>
      <c r="G1" s="10"/>
      <c r="H1" s="10" t="str">
        <f>'BS-NONMAJOR DEBT SERVICE(64)'!D1</f>
        <v>FUND#</v>
      </c>
      <c r="I1" s="10"/>
      <c r="J1" s="10"/>
      <c r="K1" s="10"/>
      <c r="L1" s="10"/>
      <c r="M1" s="10" t="str">
        <f>'BS-NONMAJOR DEBT SERVICE(64)'!E1</f>
        <v>FUND#</v>
      </c>
      <c r="N1" s="10"/>
      <c r="O1" s="10"/>
      <c r="P1" s="10"/>
      <c r="Q1" s="10"/>
      <c r="R1" s="10" t="str">
        <f>'BS-NONMAJOR DEBT SERVICE(64)'!F1</f>
        <v>FUND#</v>
      </c>
      <c r="S1" s="10"/>
      <c r="T1" s="10"/>
      <c r="U1" s="10"/>
      <c r="V1" s="10"/>
      <c r="W1" s="10" t="str">
        <f>'BS-NONMAJOR DEBT SERVICE(64)'!G1</f>
        <v>FUND#</v>
      </c>
      <c r="X1" s="10"/>
      <c r="Y1" s="10"/>
      <c r="Z1" s="10"/>
      <c r="AA1" s="10"/>
      <c r="AB1" s="1352" t="str">
        <f>'BS-NONMAJOR DEBT SERVICE(64)'!H1</f>
        <v>FUND#</v>
      </c>
      <c r="AC1" s="1352"/>
      <c r="AD1" s="1352"/>
      <c r="AE1" s="1352"/>
      <c r="AF1" s="1352"/>
      <c r="AG1" s="1352" t="str">
        <f>'BS-NONMAJOR DEBT SERVICE(64)'!I1</f>
        <v>FUND#</v>
      </c>
      <c r="AH1" s="1352"/>
      <c r="AI1" s="1352"/>
      <c r="AJ1" s="1352"/>
      <c r="AK1" s="1352"/>
      <c r="AL1" s="1352" t="str">
        <f>'BS-NONMAJOR DEBT SERVICE(64)'!J1</f>
        <v>FUND#</v>
      </c>
      <c r="AM1" s="1352"/>
      <c r="AN1" s="1352"/>
      <c r="AO1" s="1352"/>
      <c r="AP1" s="1352"/>
      <c r="AQ1" s="1352" t="str">
        <f>'BS-NONMAJOR DEBT SERVICE(64)'!K1</f>
        <v>FUND#</v>
      </c>
      <c r="AR1" s="1352"/>
      <c r="AS1" s="1352"/>
      <c r="AT1" s="1352"/>
      <c r="AU1" s="1352"/>
      <c r="AV1" s="1352" t="str">
        <f>'BS-NONMAJOR DEBT SERVICE(64)'!L1</f>
        <v>FUND#</v>
      </c>
      <c r="AW1" s="1352"/>
      <c r="AX1" s="1352"/>
      <c r="AY1" s="1352"/>
      <c r="AZ1" s="1352"/>
      <c r="BA1" s="10" t="s">
        <v>83</v>
      </c>
      <c r="BB1" s="10"/>
      <c r="BC1" s="10"/>
      <c r="BD1" s="10"/>
      <c r="BE1" s="10"/>
    </row>
    <row r="2" spans="1:57" ht="15.75">
      <c r="C2" s="1352" t="str">
        <f>'BS-NONMAJOR DEBT SERVICE(64)'!C2:C4</f>
        <v>NAME</v>
      </c>
      <c r="D2" s="1352"/>
      <c r="E2" s="1352"/>
      <c r="F2" s="1352"/>
      <c r="G2" s="1352"/>
      <c r="H2" s="1352" t="str">
        <f>'BS-NONMAJOR DEBT SERVICE(64)'!D2:D4</f>
        <v>NAME</v>
      </c>
      <c r="I2" s="1352"/>
      <c r="J2" s="1352"/>
      <c r="K2" s="1352"/>
      <c r="L2" s="1352"/>
      <c r="M2" s="1352" t="str">
        <f>'BS-NONMAJOR DEBT SERVICE(64)'!E2:E4</f>
        <v>NAME</v>
      </c>
      <c r="N2" s="1352"/>
      <c r="O2" s="1352"/>
      <c r="P2" s="1352"/>
      <c r="Q2" s="1352"/>
      <c r="R2" s="1352" t="str">
        <f>'BS-NONMAJOR DEBT SERVICE(64)'!F2:F4</f>
        <v>NAME</v>
      </c>
      <c r="S2" s="1352"/>
      <c r="T2" s="1352"/>
      <c r="U2" s="1352"/>
      <c r="V2" s="1352"/>
      <c r="W2" s="1352" t="str">
        <f>'BS-NONMAJOR DEBT SERVICE(64)'!G2:G4</f>
        <v>NAME</v>
      </c>
      <c r="X2" s="1352"/>
      <c r="Y2" s="1352"/>
      <c r="Z2" s="1352"/>
      <c r="AA2" s="1352"/>
      <c r="AB2" s="1352" t="str">
        <f>'BS-NONMAJOR DEBT SERVICE(64)'!H2:H4</f>
        <v>NAME</v>
      </c>
      <c r="AC2" s="1352"/>
      <c r="AD2" s="1352"/>
      <c r="AE2" s="1352"/>
      <c r="AF2" s="1352"/>
      <c r="AG2" s="1352" t="str">
        <f>'BS-NONMAJOR DEBT SERVICE(64)'!L2:L4</f>
        <v>NAME</v>
      </c>
      <c r="AH2" s="1352"/>
      <c r="AI2" s="1352"/>
      <c r="AJ2" s="1352"/>
      <c r="AK2" s="1352"/>
      <c r="AL2" s="1352" t="str">
        <f>'BS-NONMAJOR DEBT SERVICE(64)'!J2:J4</f>
        <v>NAME</v>
      </c>
      <c r="AM2" s="1352"/>
      <c r="AN2" s="1352"/>
      <c r="AO2" s="1352"/>
      <c r="AP2" s="1352"/>
      <c r="AQ2" s="1352" t="str">
        <f>'BS-NONMAJOR DEBT SERVICE(64)'!K2:K4</f>
        <v>NAME</v>
      </c>
      <c r="AR2" s="1352"/>
      <c r="AS2" s="1352"/>
      <c r="AT2" s="1352"/>
      <c r="AU2" s="1352"/>
      <c r="AV2" s="1352" t="str">
        <f>'BS-NONMAJOR DEBT SERVICE(64)'!L2:L4</f>
        <v>NAME</v>
      </c>
      <c r="AW2" s="1352"/>
      <c r="AX2" s="1352"/>
      <c r="AY2" s="1352"/>
      <c r="AZ2" s="1352"/>
      <c r="BA2" s="8"/>
      <c r="BB2" s="8"/>
      <c r="BC2" s="8"/>
      <c r="BD2" s="8"/>
      <c r="BE2" s="8"/>
    </row>
    <row r="3" spans="1:57" ht="15.75">
      <c r="A3" s="209"/>
      <c r="B3" s="209"/>
      <c r="C3" s="462"/>
      <c r="D3" s="10"/>
      <c r="E3" s="10"/>
      <c r="F3" s="10"/>
      <c r="G3" s="463"/>
      <c r="H3" s="462"/>
      <c r="I3" s="10"/>
      <c r="J3" s="10"/>
      <c r="K3" s="10"/>
      <c r="L3" s="463"/>
      <c r="M3" s="462"/>
      <c r="N3" s="10"/>
      <c r="O3" s="10"/>
      <c r="P3" s="10"/>
      <c r="Q3" s="463"/>
      <c r="R3" s="462"/>
      <c r="S3" s="10"/>
      <c r="T3" s="10"/>
      <c r="U3" s="10"/>
      <c r="V3" s="463"/>
      <c r="W3" s="462"/>
      <c r="X3" s="10"/>
      <c r="Y3" s="10"/>
      <c r="Z3" s="10"/>
      <c r="AA3" s="463"/>
      <c r="AB3" s="462"/>
      <c r="AC3" s="10"/>
      <c r="AD3" s="10"/>
      <c r="AE3" s="10"/>
      <c r="AF3" s="463"/>
      <c r="AG3" s="462"/>
      <c r="AH3" s="10"/>
      <c r="AI3" s="10"/>
      <c r="AJ3" s="10"/>
      <c r="AK3" s="463"/>
      <c r="AL3" s="462"/>
      <c r="AM3" s="10"/>
      <c r="AN3" s="10"/>
      <c r="AO3" s="10"/>
      <c r="AP3" s="463"/>
      <c r="AQ3" s="462"/>
      <c r="AR3" s="10"/>
      <c r="AS3" s="10"/>
      <c r="AT3" s="10"/>
      <c r="AU3" s="463"/>
      <c r="AV3" s="462"/>
      <c r="AW3" s="10"/>
      <c r="AX3" s="10"/>
      <c r="AY3" s="10"/>
      <c r="AZ3" s="463"/>
      <c r="BA3" s="462"/>
      <c r="BB3" s="10"/>
      <c r="BC3" s="10"/>
      <c r="BD3" s="10"/>
      <c r="BE3" s="463"/>
    </row>
    <row r="4" spans="1:57" ht="16.5" thickBot="1">
      <c r="A4" s="215"/>
      <c r="B4" s="215"/>
      <c r="C4" s="1353" t="s">
        <v>720</v>
      </c>
      <c r="D4" s="1353"/>
      <c r="E4" s="1353"/>
      <c r="F4" s="9"/>
      <c r="G4" s="9"/>
      <c r="H4" s="1353" t="s">
        <v>720</v>
      </c>
      <c r="I4" s="1353"/>
      <c r="J4" s="1353"/>
      <c r="K4" s="9"/>
      <c r="L4" s="9"/>
      <c r="M4" s="1353" t="s">
        <v>720</v>
      </c>
      <c r="N4" s="1353"/>
      <c r="O4" s="1353"/>
      <c r="P4" s="9"/>
      <c r="Q4" s="9"/>
      <c r="R4" s="1353" t="s">
        <v>720</v>
      </c>
      <c r="S4" s="1353"/>
      <c r="T4" s="1353"/>
      <c r="U4" s="9"/>
      <c r="V4" s="9"/>
      <c r="W4" s="1353" t="s">
        <v>720</v>
      </c>
      <c r="X4" s="1353"/>
      <c r="Y4" s="1353"/>
      <c r="Z4" s="9"/>
      <c r="AA4" s="9"/>
      <c r="AB4" s="1353" t="s">
        <v>720</v>
      </c>
      <c r="AC4" s="1353"/>
      <c r="AD4" s="1353"/>
      <c r="AE4" s="9"/>
      <c r="AF4" s="9"/>
      <c r="AG4" s="1353" t="s">
        <v>720</v>
      </c>
      <c r="AH4" s="1353"/>
      <c r="AI4" s="1353"/>
      <c r="AJ4" s="9"/>
      <c r="AK4" s="9"/>
      <c r="AL4" s="1353" t="s">
        <v>720</v>
      </c>
      <c r="AM4" s="1353"/>
      <c r="AN4" s="1353"/>
      <c r="AO4" s="9"/>
      <c r="AP4" s="9"/>
      <c r="AQ4" s="1353" t="s">
        <v>720</v>
      </c>
      <c r="AR4" s="1353"/>
      <c r="AS4" s="1353"/>
      <c r="AT4" s="9"/>
      <c r="AU4" s="9"/>
      <c r="AV4" s="1353" t="s">
        <v>720</v>
      </c>
      <c r="AW4" s="1353"/>
      <c r="AX4" s="1353"/>
      <c r="AY4" s="9"/>
      <c r="AZ4" s="9"/>
      <c r="BA4" s="1353" t="s">
        <v>720</v>
      </c>
      <c r="BB4" s="1353"/>
      <c r="BC4" s="1353"/>
      <c r="BD4" s="9"/>
      <c r="BE4" s="9"/>
    </row>
    <row r="5" spans="1:57" ht="15.75">
      <c r="A5" s="196"/>
      <c r="B5" s="196"/>
      <c r="E5" s="199" t="s">
        <v>727</v>
      </c>
      <c r="F5" s="9"/>
      <c r="G5" s="9" t="s">
        <v>727</v>
      </c>
      <c r="J5" s="199" t="s">
        <v>727</v>
      </c>
      <c r="K5" s="9"/>
      <c r="L5" s="9" t="s">
        <v>727</v>
      </c>
      <c r="O5" s="199" t="s">
        <v>727</v>
      </c>
      <c r="P5" s="9"/>
      <c r="Q5" s="9" t="s">
        <v>727</v>
      </c>
      <c r="T5" s="199" t="s">
        <v>727</v>
      </c>
      <c r="U5" s="9"/>
      <c r="V5" s="9" t="s">
        <v>727</v>
      </c>
      <c r="Y5" s="199" t="s">
        <v>727</v>
      </c>
      <c r="Z5" s="9"/>
      <c r="AA5" s="9" t="s">
        <v>727</v>
      </c>
      <c r="AD5" s="199" t="s">
        <v>727</v>
      </c>
      <c r="AE5" s="9"/>
      <c r="AF5" s="9" t="s">
        <v>727</v>
      </c>
      <c r="AI5" s="199" t="s">
        <v>727</v>
      </c>
      <c r="AJ5" s="9"/>
      <c r="AK5" s="9" t="s">
        <v>727</v>
      </c>
      <c r="AN5" s="199" t="s">
        <v>727</v>
      </c>
      <c r="AO5" s="9"/>
      <c r="AP5" s="9" t="s">
        <v>727</v>
      </c>
      <c r="AS5" s="199" t="s">
        <v>727</v>
      </c>
      <c r="AT5" s="9"/>
      <c r="AU5" s="9" t="s">
        <v>727</v>
      </c>
      <c r="AX5" s="199" t="s">
        <v>727</v>
      </c>
      <c r="AY5" s="9"/>
      <c r="AZ5" s="9" t="s">
        <v>727</v>
      </c>
      <c r="BC5" s="199" t="s">
        <v>727</v>
      </c>
      <c r="BD5" s="9"/>
      <c r="BE5" s="9" t="s">
        <v>727</v>
      </c>
    </row>
    <row r="6" spans="1:57" ht="15.75">
      <c r="A6" s="199" t="s">
        <v>735</v>
      </c>
      <c r="B6" s="199"/>
      <c r="C6" s="9"/>
      <c r="D6" s="9"/>
      <c r="E6" s="9" t="s">
        <v>3212</v>
      </c>
      <c r="F6" s="9" t="s">
        <v>725</v>
      </c>
      <c r="G6" s="9" t="s">
        <v>3211</v>
      </c>
      <c r="H6" s="9"/>
      <c r="I6" s="9"/>
      <c r="J6" s="9" t="s">
        <v>3212</v>
      </c>
      <c r="K6" s="9" t="s">
        <v>725</v>
      </c>
      <c r="L6" s="9" t="s">
        <v>3211</v>
      </c>
      <c r="M6" s="9"/>
      <c r="N6" s="9"/>
      <c r="O6" s="9" t="s">
        <v>3212</v>
      </c>
      <c r="P6" s="9" t="s">
        <v>725</v>
      </c>
      <c r="Q6" s="9" t="s">
        <v>3211</v>
      </c>
      <c r="R6" s="9"/>
      <c r="S6" s="9"/>
      <c r="T6" s="9" t="s">
        <v>3212</v>
      </c>
      <c r="U6" s="9" t="s">
        <v>725</v>
      </c>
      <c r="V6" s="9" t="s">
        <v>3211</v>
      </c>
      <c r="W6" s="9"/>
      <c r="X6" s="9"/>
      <c r="Y6" s="9" t="s">
        <v>3212</v>
      </c>
      <c r="Z6" s="9" t="s">
        <v>725</v>
      </c>
      <c r="AA6" s="9" t="s">
        <v>3211</v>
      </c>
      <c r="AB6" s="9"/>
      <c r="AC6" s="9"/>
      <c r="AD6" s="9" t="s">
        <v>3212</v>
      </c>
      <c r="AE6" s="9" t="s">
        <v>725</v>
      </c>
      <c r="AF6" s="9" t="s">
        <v>3211</v>
      </c>
      <c r="AG6" s="9"/>
      <c r="AH6" s="9"/>
      <c r="AI6" s="9" t="s">
        <v>3212</v>
      </c>
      <c r="AJ6" s="9" t="s">
        <v>725</v>
      </c>
      <c r="AK6" s="9" t="s">
        <v>3211</v>
      </c>
      <c r="AL6" s="9"/>
      <c r="AM6" s="9"/>
      <c r="AN6" s="9" t="s">
        <v>3212</v>
      </c>
      <c r="AO6" s="9" t="s">
        <v>725</v>
      </c>
      <c r="AP6" s="9" t="s">
        <v>3211</v>
      </c>
      <c r="AQ6" s="9"/>
      <c r="AR6" s="9"/>
      <c r="AS6" s="9" t="s">
        <v>3212</v>
      </c>
      <c r="AT6" s="9" t="s">
        <v>725</v>
      </c>
      <c r="AU6" s="9" t="s">
        <v>3211</v>
      </c>
      <c r="AV6" s="9"/>
      <c r="AW6" s="9"/>
      <c r="AX6" s="9" t="s">
        <v>3212</v>
      </c>
      <c r="AY6" s="9" t="s">
        <v>725</v>
      </c>
      <c r="AZ6" s="9" t="s">
        <v>3211</v>
      </c>
      <c r="BA6" s="9"/>
      <c r="BB6" s="9"/>
      <c r="BC6" s="9" t="s">
        <v>3212</v>
      </c>
      <c r="BD6" s="9" t="s">
        <v>725</v>
      </c>
      <c r="BE6" s="9" t="s">
        <v>3211</v>
      </c>
    </row>
    <row r="7" spans="1:57" ht="16.5" thickBot="1">
      <c r="A7" s="200" t="s">
        <v>736</v>
      </c>
      <c r="B7" s="200" t="s">
        <v>737</v>
      </c>
      <c r="C7" s="449" t="s">
        <v>721</v>
      </c>
      <c r="D7" s="449" t="s">
        <v>722</v>
      </c>
      <c r="E7" s="449" t="s">
        <v>722</v>
      </c>
      <c r="F7" s="449" t="s">
        <v>726</v>
      </c>
      <c r="G7" s="449" t="s">
        <v>725</v>
      </c>
      <c r="H7" s="449" t="s">
        <v>721</v>
      </c>
      <c r="I7" s="449" t="s">
        <v>722</v>
      </c>
      <c r="J7" s="449" t="s">
        <v>722</v>
      </c>
      <c r="K7" s="449" t="s">
        <v>726</v>
      </c>
      <c r="L7" s="449" t="s">
        <v>725</v>
      </c>
      <c r="M7" s="449" t="s">
        <v>721</v>
      </c>
      <c r="N7" s="449" t="s">
        <v>722</v>
      </c>
      <c r="O7" s="449" t="s">
        <v>722</v>
      </c>
      <c r="P7" s="449" t="s">
        <v>726</v>
      </c>
      <c r="Q7" s="449" t="s">
        <v>725</v>
      </c>
      <c r="R7" s="449" t="s">
        <v>721</v>
      </c>
      <c r="S7" s="449" t="s">
        <v>722</v>
      </c>
      <c r="T7" s="449" t="s">
        <v>722</v>
      </c>
      <c r="U7" s="449" t="s">
        <v>726</v>
      </c>
      <c r="V7" s="449" t="s">
        <v>725</v>
      </c>
      <c r="W7" s="449" t="s">
        <v>721</v>
      </c>
      <c r="X7" s="449" t="s">
        <v>722</v>
      </c>
      <c r="Y7" s="449" t="s">
        <v>722</v>
      </c>
      <c r="Z7" s="449" t="s">
        <v>726</v>
      </c>
      <c r="AA7" s="449" t="s">
        <v>725</v>
      </c>
      <c r="AB7" s="449" t="s">
        <v>721</v>
      </c>
      <c r="AC7" s="449" t="s">
        <v>722</v>
      </c>
      <c r="AD7" s="449" t="s">
        <v>722</v>
      </c>
      <c r="AE7" s="449" t="s">
        <v>726</v>
      </c>
      <c r="AF7" s="449" t="s">
        <v>725</v>
      </c>
      <c r="AG7" s="449" t="s">
        <v>721</v>
      </c>
      <c r="AH7" s="449" t="s">
        <v>722</v>
      </c>
      <c r="AI7" s="449" t="s">
        <v>722</v>
      </c>
      <c r="AJ7" s="449" t="s">
        <v>726</v>
      </c>
      <c r="AK7" s="449" t="s">
        <v>725</v>
      </c>
      <c r="AL7" s="449" t="s">
        <v>721</v>
      </c>
      <c r="AM7" s="449" t="s">
        <v>722</v>
      </c>
      <c r="AN7" s="449" t="s">
        <v>722</v>
      </c>
      <c r="AO7" s="449" t="s">
        <v>726</v>
      </c>
      <c r="AP7" s="449" t="s">
        <v>725</v>
      </c>
      <c r="AQ7" s="449" t="s">
        <v>721</v>
      </c>
      <c r="AR7" s="449" t="s">
        <v>722</v>
      </c>
      <c r="AS7" s="449" t="s">
        <v>722</v>
      </c>
      <c r="AT7" s="449" t="s">
        <v>726</v>
      </c>
      <c r="AU7" s="449" t="s">
        <v>725</v>
      </c>
      <c r="AV7" s="449" t="s">
        <v>721</v>
      </c>
      <c r="AW7" s="449" t="s">
        <v>722</v>
      </c>
      <c r="AX7" s="449" t="s">
        <v>722</v>
      </c>
      <c r="AY7" s="449" t="s">
        <v>726</v>
      </c>
      <c r="AZ7" s="449" t="s">
        <v>725</v>
      </c>
      <c r="BA7" s="449" t="s">
        <v>721</v>
      </c>
      <c r="BB7" s="449" t="s">
        <v>722</v>
      </c>
      <c r="BC7" s="449" t="s">
        <v>722</v>
      </c>
      <c r="BD7" s="449" t="s">
        <v>726</v>
      </c>
      <c r="BE7" s="449" t="s">
        <v>725</v>
      </c>
    </row>
    <row r="8" spans="1:57" customFormat="1" ht="18" customHeight="1">
      <c r="A8" s="284"/>
      <c r="B8" s="8" t="s">
        <v>153</v>
      </c>
      <c r="C8" s="289"/>
      <c r="D8" s="289"/>
      <c r="E8" s="289"/>
      <c r="F8" s="279"/>
      <c r="G8" s="279"/>
      <c r="H8" s="289"/>
      <c r="I8" s="289"/>
      <c r="J8" s="289"/>
      <c r="K8" s="279"/>
      <c r="L8" s="279"/>
      <c r="M8" s="289"/>
      <c r="N8" s="289"/>
      <c r="O8" s="289"/>
      <c r="P8" s="279"/>
      <c r="Q8" s="279"/>
      <c r="R8" s="289"/>
      <c r="S8" s="289"/>
      <c r="T8" s="289"/>
      <c r="U8" s="279"/>
      <c r="V8" s="279"/>
      <c r="W8" s="289"/>
      <c r="X8" s="289"/>
      <c r="Y8" s="289"/>
      <c r="Z8" s="279"/>
      <c r="AA8" s="279"/>
      <c r="AB8" s="289"/>
      <c r="AC8" s="289"/>
      <c r="AD8" s="289"/>
      <c r="AE8" s="279"/>
      <c r="AF8" s="279"/>
      <c r="AG8" s="289"/>
      <c r="AH8" s="289"/>
      <c r="AI8" s="289"/>
      <c r="AJ8" s="279"/>
      <c r="AK8" s="279"/>
      <c r="AL8" s="289"/>
      <c r="AM8" s="289"/>
      <c r="AN8" s="289"/>
      <c r="AO8" s="279"/>
      <c r="AP8" s="279"/>
      <c r="AQ8" s="289"/>
      <c r="AR8" s="289"/>
      <c r="AS8" s="289"/>
      <c r="AT8" s="279"/>
      <c r="AU8" s="279"/>
      <c r="AV8" s="289"/>
      <c r="AW8" s="289"/>
      <c r="AX8" s="289"/>
      <c r="AY8" s="279"/>
      <c r="AZ8" s="279"/>
      <c r="BA8" s="246"/>
      <c r="BB8" s="246"/>
      <c r="BC8" s="246"/>
      <c r="BD8" s="246"/>
      <c r="BE8" s="246"/>
    </row>
    <row r="9" spans="1:57" customFormat="1" ht="18" customHeight="1">
      <c r="A9" s="284"/>
      <c r="B9" s="8" t="s">
        <v>84</v>
      </c>
      <c r="C9" s="465"/>
      <c r="D9" s="465"/>
      <c r="E9" s="465"/>
      <c r="F9" s="280"/>
      <c r="G9" s="280"/>
      <c r="H9" s="465"/>
      <c r="I9" s="465"/>
      <c r="J9" s="465"/>
      <c r="K9" s="280"/>
      <c r="L9" s="280"/>
      <c r="M9" s="465"/>
      <c r="N9" s="465"/>
      <c r="O9" s="465"/>
      <c r="P9" s="280"/>
      <c r="Q9" s="280"/>
      <c r="R9" s="465"/>
      <c r="S9" s="465"/>
      <c r="T9" s="465"/>
      <c r="U9" s="280"/>
      <c r="V9" s="280"/>
      <c r="W9" s="465"/>
      <c r="X9" s="465"/>
      <c r="Y9" s="465"/>
      <c r="Z9" s="280"/>
      <c r="AA9" s="280"/>
      <c r="AB9" s="465"/>
      <c r="AC9" s="465"/>
      <c r="AD9" s="465"/>
      <c r="AE9" s="280"/>
      <c r="AF9" s="280"/>
      <c r="AG9" s="465"/>
      <c r="AH9" s="465"/>
      <c r="AI9" s="465"/>
      <c r="AJ9" s="280"/>
      <c r="AK9" s="280"/>
      <c r="AL9" s="465"/>
      <c r="AM9" s="465"/>
      <c r="AN9" s="465"/>
      <c r="AO9" s="280"/>
      <c r="AP9" s="280"/>
      <c r="AQ9" s="465"/>
      <c r="AR9" s="465"/>
      <c r="AS9" s="465"/>
      <c r="AT9" s="280"/>
      <c r="AU9" s="280"/>
      <c r="AV9" s="465"/>
      <c r="AW9" s="465"/>
      <c r="AX9" s="465"/>
      <c r="AY9" s="280"/>
      <c r="AZ9" s="280"/>
      <c r="BA9" s="210"/>
      <c r="BB9" s="210"/>
      <c r="BC9" s="210"/>
      <c r="BD9" s="210"/>
      <c r="BE9" s="210"/>
    </row>
    <row r="10" spans="1:57" ht="18" customHeight="1">
      <c r="A10" s="226" t="s">
        <v>132</v>
      </c>
      <c r="B10" s="196" t="s">
        <v>85</v>
      </c>
      <c r="C10" s="277"/>
      <c r="D10" s="277"/>
      <c r="E10" s="210">
        <f>-C10+D10</f>
        <v>0</v>
      </c>
      <c r="F10" s="231"/>
      <c r="G10" s="234">
        <f>-D10+F10</f>
        <v>0</v>
      </c>
      <c r="H10" s="277"/>
      <c r="I10" s="277"/>
      <c r="J10" s="210">
        <f>-H10+I10</f>
        <v>0</v>
      </c>
      <c r="K10" s="277"/>
      <c r="L10" s="234">
        <f>-I10+K10</f>
        <v>0</v>
      </c>
      <c r="M10" s="277"/>
      <c r="N10" s="277"/>
      <c r="O10" s="210">
        <f>-M10+N10</f>
        <v>0</v>
      </c>
      <c r="P10" s="277"/>
      <c r="Q10" s="234">
        <f>-N10+P10</f>
        <v>0</v>
      </c>
      <c r="R10" s="277"/>
      <c r="S10" s="277"/>
      <c r="T10" s="210">
        <f>-R10+S10</f>
        <v>0</v>
      </c>
      <c r="U10" s="277"/>
      <c r="V10" s="234">
        <f>-S10+U10</f>
        <v>0</v>
      </c>
      <c r="W10" s="277"/>
      <c r="X10" s="277"/>
      <c r="Y10" s="210">
        <f>-W10+X10</f>
        <v>0</v>
      </c>
      <c r="Z10" s="277"/>
      <c r="AA10" s="234">
        <f>-X10+Z10</f>
        <v>0</v>
      </c>
      <c r="AB10" s="277"/>
      <c r="AC10" s="277"/>
      <c r="AD10" s="210">
        <f>-AB10+AC10</f>
        <v>0</v>
      </c>
      <c r="AE10" s="277"/>
      <c r="AF10" s="234">
        <f>-AC10+AE10</f>
        <v>0</v>
      </c>
      <c r="AG10" s="277"/>
      <c r="AH10" s="277"/>
      <c r="AI10" s="210">
        <f>-AG10+AH10</f>
        <v>0</v>
      </c>
      <c r="AJ10" s="277"/>
      <c r="AK10" s="234">
        <f>-AH10+AJ10</f>
        <v>0</v>
      </c>
      <c r="AL10" s="277"/>
      <c r="AM10" s="277"/>
      <c r="AN10" s="210">
        <f>-AL10+AM10</f>
        <v>0</v>
      </c>
      <c r="AO10" s="277"/>
      <c r="AP10" s="234">
        <f>-AM10+AO10</f>
        <v>0</v>
      </c>
      <c r="AQ10" s="277"/>
      <c r="AR10" s="277"/>
      <c r="AS10" s="210">
        <f>-AQ10+AR10</f>
        <v>0</v>
      </c>
      <c r="AT10" s="277"/>
      <c r="AU10" s="234">
        <f>-AR10+AT10</f>
        <v>0</v>
      </c>
      <c r="AV10" s="277"/>
      <c r="AW10" s="277"/>
      <c r="AX10" s="210">
        <f>-AV10+AW10</f>
        <v>0</v>
      </c>
      <c r="AY10" s="277"/>
      <c r="AZ10" s="234">
        <f>-AW10+AY10</f>
        <v>0</v>
      </c>
      <c r="BA10" s="210">
        <f>+C10+H10+M10+R10+W10+AB10+AG10+AL10+AQ10+AV10</f>
        <v>0</v>
      </c>
      <c r="BB10" s="210">
        <f>+D10+I10+N10+S10+X10+AC10+AH10+AM10+AR10+AW10</f>
        <v>0</v>
      </c>
      <c r="BC10" s="210">
        <f>-BA10+BB10</f>
        <v>0</v>
      </c>
      <c r="BD10" s="210">
        <f>+F10+K10+P10+U10+Z10+AE10+AJ10+AO10+AT10+AY10</f>
        <v>0</v>
      </c>
      <c r="BE10" s="234">
        <f>-BB10+BD10</f>
        <v>0</v>
      </c>
    </row>
    <row r="11" spans="1:57" ht="18" customHeight="1">
      <c r="A11" s="226">
        <v>314140</v>
      </c>
      <c r="B11" s="196" t="s">
        <v>86</v>
      </c>
      <c r="C11" s="202"/>
      <c r="D11" s="202"/>
      <c r="E11" s="210">
        <f t="shared" ref="E11:E25" si="0">-C11+D11</f>
        <v>0</v>
      </c>
      <c r="F11" s="202"/>
      <c r="G11" s="234">
        <f>-D11+F11</f>
        <v>0</v>
      </c>
      <c r="H11" s="202"/>
      <c r="I11" s="202"/>
      <c r="J11" s="210">
        <f t="shared" ref="J11:J25" si="1">-H11+I11</f>
        <v>0</v>
      </c>
      <c r="K11" s="202"/>
      <c r="L11" s="234">
        <f>-I11+K11</f>
        <v>0</v>
      </c>
      <c r="M11" s="202"/>
      <c r="N11" s="202"/>
      <c r="O11" s="210">
        <f t="shared" ref="O11:O25" si="2">-M11+N11</f>
        <v>0</v>
      </c>
      <c r="P11" s="202"/>
      <c r="Q11" s="234">
        <f>-N11+P11</f>
        <v>0</v>
      </c>
      <c r="R11" s="202"/>
      <c r="S11" s="202"/>
      <c r="T11" s="210">
        <f t="shared" ref="T11:T25" si="3">-R11+S11</f>
        <v>0</v>
      </c>
      <c r="U11" s="202"/>
      <c r="V11" s="234">
        <f>-S11+U11</f>
        <v>0</v>
      </c>
      <c r="W11" s="202"/>
      <c r="X11" s="202"/>
      <c r="Y11" s="210">
        <f t="shared" ref="Y11:Y25" si="4">-W11+X11</f>
        <v>0</v>
      </c>
      <c r="Z11" s="202"/>
      <c r="AA11" s="234">
        <f>-X11+Z11</f>
        <v>0</v>
      </c>
      <c r="AB11" s="202"/>
      <c r="AC11" s="202"/>
      <c r="AD11" s="210">
        <f t="shared" ref="AD11:AD25" si="5">-AB11+AC11</f>
        <v>0</v>
      </c>
      <c r="AE11" s="202"/>
      <c r="AF11" s="234">
        <f>-AC11+AE11</f>
        <v>0</v>
      </c>
      <c r="AG11" s="202"/>
      <c r="AH11" s="202"/>
      <c r="AI11" s="210">
        <f t="shared" ref="AI11:AI25" si="6">-AG11+AH11</f>
        <v>0</v>
      </c>
      <c r="AJ11" s="202"/>
      <c r="AK11" s="234">
        <f>-AH11+AJ11</f>
        <v>0</v>
      </c>
      <c r="AL11" s="202"/>
      <c r="AM11" s="202"/>
      <c r="AN11" s="210">
        <f t="shared" ref="AN11:AN25" si="7">-AL11+AM11</f>
        <v>0</v>
      </c>
      <c r="AO11" s="202"/>
      <c r="AP11" s="234">
        <f>-AM11+AO11</f>
        <v>0</v>
      </c>
      <c r="AQ11" s="202"/>
      <c r="AR11" s="202"/>
      <c r="AS11" s="210">
        <f t="shared" ref="AS11:AS25" si="8">-AQ11+AR11</f>
        <v>0</v>
      </c>
      <c r="AT11" s="202"/>
      <c r="AU11" s="234">
        <f>-AR11+AT11</f>
        <v>0</v>
      </c>
      <c r="AV11" s="202"/>
      <c r="AW11" s="202"/>
      <c r="AX11" s="210">
        <f t="shared" ref="AX11:AX25" si="9">-AV11+AW11</f>
        <v>0</v>
      </c>
      <c r="AY11" s="202"/>
      <c r="AZ11" s="234">
        <f>-AW11+AY11</f>
        <v>0</v>
      </c>
      <c r="BA11" s="210">
        <f>+C11+H11+M11+R11+W11+AB11+AG11+AL11+AQ11+AV11</f>
        <v>0</v>
      </c>
      <c r="BB11" s="210">
        <f>+D11+I11+N11+S11+X11+AC11+AH11+AM11+AR11+AW11</f>
        <v>0</v>
      </c>
      <c r="BC11" s="210">
        <f t="shared" ref="BC11:BC25" si="10">-BA11+BB11</f>
        <v>0</v>
      </c>
      <c r="BD11" s="210">
        <f>+F11+K11+P11+U11+Z11+AE11+AJ11+AO11+AT11+AY11</f>
        <v>0</v>
      </c>
      <c r="BE11" s="234">
        <f>-BB11+BD11</f>
        <v>0</v>
      </c>
    </row>
    <row r="12" spans="1:57" customFormat="1" ht="18" customHeight="1">
      <c r="A12" s="285"/>
      <c r="B12" s="8" t="s">
        <v>154</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row>
    <row r="13" spans="1:57" ht="18" customHeight="1">
      <c r="A13" s="226"/>
      <c r="B13" s="196"/>
      <c r="C13" s="202"/>
      <c r="D13" s="202"/>
      <c r="E13" s="210">
        <f t="shared" si="0"/>
        <v>0</v>
      </c>
      <c r="F13" s="202"/>
      <c r="G13" s="234">
        <f>-D13+F13</f>
        <v>0</v>
      </c>
      <c r="H13" s="202"/>
      <c r="I13" s="202"/>
      <c r="J13" s="210">
        <f t="shared" si="1"/>
        <v>0</v>
      </c>
      <c r="K13" s="202"/>
      <c r="L13" s="234">
        <f>-I13+K13</f>
        <v>0</v>
      </c>
      <c r="M13" s="202"/>
      <c r="N13" s="202"/>
      <c r="O13" s="210">
        <f t="shared" si="2"/>
        <v>0</v>
      </c>
      <c r="P13" s="202"/>
      <c r="Q13" s="234">
        <f>-N13+P13</f>
        <v>0</v>
      </c>
      <c r="R13" s="202"/>
      <c r="S13" s="202"/>
      <c r="T13" s="210">
        <f t="shared" si="3"/>
        <v>0</v>
      </c>
      <c r="U13" s="202"/>
      <c r="V13" s="234">
        <f>-S13+U13</f>
        <v>0</v>
      </c>
      <c r="W13" s="202"/>
      <c r="X13" s="202"/>
      <c r="Y13" s="210">
        <f t="shared" si="4"/>
        <v>0</v>
      </c>
      <c r="Z13" s="202"/>
      <c r="AA13" s="234">
        <f>-X13+Z13</f>
        <v>0</v>
      </c>
      <c r="AB13" s="202"/>
      <c r="AC13" s="202"/>
      <c r="AD13" s="210">
        <f t="shared" si="5"/>
        <v>0</v>
      </c>
      <c r="AE13" s="202"/>
      <c r="AF13" s="234">
        <f>-AC13+AE13</f>
        <v>0</v>
      </c>
      <c r="AG13" s="202"/>
      <c r="AH13" s="202"/>
      <c r="AI13" s="210">
        <f t="shared" si="6"/>
        <v>0</v>
      </c>
      <c r="AJ13" s="202"/>
      <c r="AK13" s="234">
        <f>-AH13+AJ13</f>
        <v>0</v>
      </c>
      <c r="AL13" s="202"/>
      <c r="AM13" s="202"/>
      <c r="AN13" s="210">
        <f t="shared" si="7"/>
        <v>0</v>
      </c>
      <c r="AO13" s="202"/>
      <c r="AP13" s="234">
        <f>-AM13+AO13</f>
        <v>0</v>
      </c>
      <c r="AQ13" s="202"/>
      <c r="AR13" s="202"/>
      <c r="AS13" s="210">
        <f t="shared" si="8"/>
        <v>0</v>
      </c>
      <c r="AT13" s="202"/>
      <c r="AU13" s="234">
        <f>-AR13+AT13</f>
        <v>0</v>
      </c>
      <c r="AV13" s="202"/>
      <c r="AW13" s="202"/>
      <c r="AX13" s="210">
        <f t="shared" si="9"/>
        <v>0</v>
      </c>
      <c r="AY13" s="202"/>
      <c r="AZ13" s="234">
        <f>-AW13+AY13</f>
        <v>0</v>
      </c>
      <c r="BA13" s="210">
        <f>+C13+H13+M13+R13+W13+AB13+AG13+AL13+AQ13+AV13</f>
        <v>0</v>
      </c>
      <c r="BB13" s="210">
        <f>+D13+I13+N13+S13+X13+AC13+AH13+AM13+AR13+AW13</f>
        <v>0</v>
      </c>
      <c r="BC13" s="210">
        <f t="shared" si="10"/>
        <v>0</v>
      </c>
      <c r="BD13" s="210">
        <f>+F13+K13+P13+U13+Z13+AE13+AJ13+AO13+AT13+AY13</f>
        <v>0</v>
      </c>
      <c r="BE13" s="234">
        <f>-BB13+BD13</f>
        <v>0</v>
      </c>
    </row>
    <row r="14" spans="1:57" ht="18" customHeight="1">
      <c r="A14" s="226"/>
      <c r="B14" s="196"/>
      <c r="C14" s="202"/>
      <c r="D14" s="202"/>
      <c r="E14" s="210">
        <f t="shared" si="0"/>
        <v>0</v>
      </c>
      <c r="F14" s="202"/>
      <c r="G14" s="234">
        <f>-D14+F14</f>
        <v>0</v>
      </c>
      <c r="H14" s="202"/>
      <c r="I14" s="202"/>
      <c r="J14" s="210">
        <f t="shared" si="1"/>
        <v>0</v>
      </c>
      <c r="K14" s="202"/>
      <c r="L14" s="234">
        <f>-I14+K14</f>
        <v>0</v>
      </c>
      <c r="M14" s="202"/>
      <c r="N14" s="202"/>
      <c r="O14" s="210">
        <f t="shared" si="2"/>
        <v>0</v>
      </c>
      <c r="P14" s="202"/>
      <c r="Q14" s="234">
        <f>-N14+P14</f>
        <v>0</v>
      </c>
      <c r="R14" s="202"/>
      <c r="S14" s="202"/>
      <c r="T14" s="210">
        <f t="shared" si="3"/>
        <v>0</v>
      </c>
      <c r="U14" s="202"/>
      <c r="V14" s="234">
        <f>-S14+U14</f>
        <v>0</v>
      </c>
      <c r="W14" s="202"/>
      <c r="X14" s="202"/>
      <c r="Y14" s="210">
        <f t="shared" si="4"/>
        <v>0</v>
      </c>
      <c r="Z14" s="202"/>
      <c r="AA14" s="234">
        <f>-X14+Z14</f>
        <v>0</v>
      </c>
      <c r="AB14" s="202"/>
      <c r="AC14" s="202"/>
      <c r="AD14" s="210">
        <f t="shared" si="5"/>
        <v>0</v>
      </c>
      <c r="AE14" s="202"/>
      <c r="AF14" s="234">
        <f>-AC14+AE14</f>
        <v>0</v>
      </c>
      <c r="AG14" s="202"/>
      <c r="AH14" s="202"/>
      <c r="AI14" s="210">
        <f t="shared" si="6"/>
        <v>0</v>
      </c>
      <c r="AJ14" s="202"/>
      <c r="AK14" s="234">
        <f>-AH14+AJ14</f>
        <v>0</v>
      </c>
      <c r="AL14" s="202"/>
      <c r="AM14" s="202"/>
      <c r="AN14" s="210">
        <f t="shared" si="7"/>
        <v>0</v>
      </c>
      <c r="AO14" s="202"/>
      <c r="AP14" s="234">
        <f>-AM14+AO14</f>
        <v>0</v>
      </c>
      <c r="AQ14" s="202"/>
      <c r="AR14" s="202"/>
      <c r="AS14" s="210">
        <f t="shared" si="8"/>
        <v>0</v>
      </c>
      <c r="AT14" s="202"/>
      <c r="AU14" s="234">
        <f>-AR14+AT14</f>
        <v>0</v>
      </c>
      <c r="AV14" s="202"/>
      <c r="AW14" s="202"/>
      <c r="AX14" s="210">
        <f t="shared" si="9"/>
        <v>0</v>
      </c>
      <c r="AY14" s="202"/>
      <c r="AZ14" s="234">
        <f>-AW14+AY14</f>
        <v>0</v>
      </c>
      <c r="BA14" s="210">
        <f>+C14+H14+M14+R14+W14+AB14+AG14+AL14+AQ14+AV14</f>
        <v>0</v>
      </c>
      <c r="BB14" s="210">
        <f>+D14+I14+N14+S14+X14+AC14+AH14+AM14+AR14+AW14</f>
        <v>0</v>
      </c>
      <c r="BC14" s="210">
        <f t="shared" si="10"/>
        <v>0</v>
      </c>
      <c r="BD14" s="210">
        <f>+F14+K14+P14+U14+Z14+AE14+AJ14+AO14+AT14+AY14</f>
        <v>0</v>
      </c>
      <c r="BE14" s="234">
        <f>-BB14+BD14</f>
        <v>0</v>
      </c>
    </row>
    <row r="15" spans="1:57" customFormat="1" ht="30" customHeight="1">
      <c r="A15" s="285"/>
      <c r="B15" s="287" t="s">
        <v>329</v>
      </c>
      <c r="C15" s="210"/>
      <c r="D15" s="210"/>
      <c r="E15" s="210"/>
      <c r="F15" s="210"/>
      <c r="G15" s="234"/>
      <c r="H15" s="210"/>
      <c r="I15" s="210"/>
      <c r="J15" s="210"/>
      <c r="K15" s="210"/>
      <c r="L15" s="234"/>
      <c r="M15" s="210"/>
      <c r="N15" s="210"/>
      <c r="O15" s="210"/>
      <c r="P15" s="210"/>
      <c r="Q15" s="234"/>
      <c r="R15" s="210"/>
      <c r="S15" s="210"/>
      <c r="T15" s="210"/>
      <c r="U15" s="210"/>
      <c r="V15" s="234"/>
      <c r="W15" s="210"/>
      <c r="X15" s="210"/>
      <c r="Y15" s="210"/>
      <c r="Z15" s="210"/>
      <c r="AA15" s="234"/>
      <c r="AB15" s="210"/>
      <c r="AC15" s="210"/>
      <c r="AD15" s="210"/>
      <c r="AE15" s="210"/>
      <c r="AF15" s="234"/>
      <c r="AG15" s="210"/>
      <c r="AH15" s="210"/>
      <c r="AI15" s="210"/>
      <c r="AJ15" s="210"/>
      <c r="AK15" s="234"/>
      <c r="AL15" s="210"/>
      <c r="AM15" s="210"/>
      <c r="AN15" s="210"/>
      <c r="AO15" s="210"/>
      <c r="AP15" s="234"/>
      <c r="AQ15" s="210"/>
      <c r="AR15" s="210"/>
      <c r="AS15" s="210"/>
      <c r="AT15" s="210"/>
      <c r="AU15" s="234"/>
      <c r="AV15" s="210"/>
      <c r="AW15" s="210"/>
      <c r="AX15" s="210"/>
      <c r="AY15" s="210"/>
      <c r="AZ15" s="234"/>
      <c r="BA15" s="210"/>
      <c r="BB15" s="210"/>
      <c r="BC15" s="210"/>
      <c r="BD15" s="210"/>
      <c r="BE15" s="234"/>
    </row>
    <row r="16" spans="1:57" ht="18" customHeight="1">
      <c r="A16" s="226">
        <v>331000</v>
      </c>
      <c r="B16" s="196" t="s">
        <v>325</v>
      </c>
      <c r="C16" s="202"/>
      <c r="D16" s="202"/>
      <c r="E16" s="210">
        <f t="shared" si="0"/>
        <v>0</v>
      </c>
      <c r="F16" s="202"/>
      <c r="G16" s="234">
        <f>-D16+F16</f>
        <v>0</v>
      </c>
      <c r="H16" s="202"/>
      <c r="I16" s="202"/>
      <c r="J16" s="210">
        <f t="shared" si="1"/>
        <v>0</v>
      </c>
      <c r="K16" s="202"/>
      <c r="L16" s="234">
        <f>-I16+K16</f>
        <v>0</v>
      </c>
      <c r="M16" s="202"/>
      <c r="N16" s="202"/>
      <c r="O16" s="210">
        <f t="shared" si="2"/>
        <v>0</v>
      </c>
      <c r="P16" s="202"/>
      <c r="Q16" s="234">
        <f>-N16+P16</f>
        <v>0</v>
      </c>
      <c r="R16" s="202"/>
      <c r="S16" s="202"/>
      <c r="T16" s="210">
        <f t="shared" si="3"/>
        <v>0</v>
      </c>
      <c r="U16" s="202"/>
      <c r="V16" s="234">
        <f>-S16+U16</f>
        <v>0</v>
      </c>
      <c r="W16" s="202"/>
      <c r="X16" s="202"/>
      <c r="Y16" s="210">
        <f t="shared" si="4"/>
        <v>0</v>
      </c>
      <c r="Z16" s="202"/>
      <c r="AA16" s="234">
        <f>-X16+Z16</f>
        <v>0</v>
      </c>
      <c r="AB16" s="202"/>
      <c r="AC16" s="202"/>
      <c r="AD16" s="210">
        <f t="shared" si="5"/>
        <v>0</v>
      </c>
      <c r="AE16" s="202"/>
      <c r="AF16" s="234">
        <f>-AC16+AE16</f>
        <v>0</v>
      </c>
      <c r="AG16" s="202"/>
      <c r="AH16" s="202"/>
      <c r="AI16" s="210">
        <f t="shared" si="6"/>
        <v>0</v>
      </c>
      <c r="AJ16" s="202"/>
      <c r="AK16" s="234">
        <f>-AH16+AJ16</f>
        <v>0</v>
      </c>
      <c r="AL16" s="202"/>
      <c r="AM16" s="202"/>
      <c r="AN16" s="210">
        <f t="shared" si="7"/>
        <v>0</v>
      </c>
      <c r="AO16" s="202"/>
      <c r="AP16" s="234">
        <f>-AM16+AO16</f>
        <v>0</v>
      </c>
      <c r="AQ16" s="202"/>
      <c r="AR16" s="202"/>
      <c r="AS16" s="210">
        <f t="shared" si="8"/>
        <v>0</v>
      </c>
      <c r="AT16" s="202"/>
      <c r="AU16" s="234">
        <f>-AR16+AT16</f>
        <v>0</v>
      </c>
      <c r="AV16" s="202"/>
      <c r="AW16" s="202"/>
      <c r="AX16" s="210">
        <f t="shared" si="9"/>
        <v>0</v>
      </c>
      <c r="AY16" s="202"/>
      <c r="AZ16" s="234">
        <f>-AW16+AY16</f>
        <v>0</v>
      </c>
      <c r="BA16" s="210">
        <f t="shared" ref="BA16:BB19" si="11">+C16+H16+M16+R16+W16+AB16+AG16+AL16+AQ16+AV16</f>
        <v>0</v>
      </c>
      <c r="BB16" s="210">
        <f t="shared" si="11"/>
        <v>0</v>
      </c>
      <c r="BC16" s="210">
        <f t="shared" si="10"/>
        <v>0</v>
      </c>
      <c r="BD16" s="210">
        <f>+F16+K16+P16+U16+Z16+AE16+AJ16+AO16+AT16+AY16</f>
        <v>0</v>
      </c>
      <c r="BE16" s="234">
        <f>-BB16+BD16</f>
        <v>0</v>
      </c>
    </row>
    <row r="17" spans="1:57" ht="18" customHeight="1">
      <c r="A17" s="226" t="s">
        <v>1369</v>
      </c>
      <c r="B17" s="196" t="s">
        <v>326</v>
      </c>
      <c r="C17" s="202"/>
      <c r="D17" s="202"/>
      <c r="E17" s="210">
        <f t="shared" si="0"/>
        <v>0</v>
      </c>
      <c r="F17" s="202"/>
      <c r="G17" s="234">
        <f>-D17+F17</f>
        <v>0</v>
      </c>
      <c r="H17" s="202"/>
      <c r="I17" s="202"/>
      <c r="J17" s="210">
        <f t="shared" si="1"/>
        <v>0</v>
      </c>
      <c r="K17" s="202"/>
      <c r="L17" s="234">
        <f>-I17+K17</f>
        <v>0</v>
      </c>
      <c r="M17" s="202"/>
      <c r="N17" s="202"/>
      <c r="O17" s="210">
        <f t="shared" si="2"/>
        <v>0</v>
      </c>
      <c r="P17" s="202"/>
      <c r="Q17" s="234">
        <f>-N17+P17</f>
        <v>0</v>
      </c>
      <c r="R17" s="202"/>
      <c r="S17" s="202"/>
      <c r="T17" s="210">
        <f t="shared" si="3"/>
        <v>0</v>
      </c>
      <c r="U17" s="202"/>
      <c r="V17" s="234">
        <f>-S17+U17</f>
        <v>0</v>
      </c>
      <c r="W17" s="202"/>
      <c r="X17" s="202"/>
      <c r="Y17" s="210">
        <f t="shared" si="4"/>
        <v>0</v>
      </c>
      <c r="Z17" s="202"/>
      <c r="AA17" s="234">
        <f>-X17+Z17</f>
        <v>0</v>
      </c>
      <c r="AB17" s="202"/>
      <c r="AC17" s="202"/>
      <c r="AD17" s="210">
        <f t="shared" si="5"/>
        <v>0</v>
      </c>
      <c r="AE17" s="202"/>
      <c r="AF17" s="234">
        <f>-AC17+AE17</f>
        <v>0</v>
      </c>
      <c r="AG17" s="202"/>
      <c r="AH17" s="202"/>
      <c r="AI17" s="210">
        <f t="shared" si="6"/>
        <v>0</v>
      </c>
      <c r="AJ17" s="202"/>
      <c r="AK17" s="234">
        <f>-AH17+AJ17</f>
        <v>0</v>
      </c>
      <c r="AL17" s="202"/>
      <c r="AM17" s="202"/>
      <c r="AN17" s="210">
        <f t="shared" si="7"/>
        <v>0</v>
      </c>
      <c r="AO17" s="202"/>
      <c r="AP17" s="234">
        <f>-AM17+AO17</f>
        <v>0</v>
      </c>
      <c r="AQ17" s="202"/>
      <c r="AR17" s="202"/>
      <c r="AS17" s="210">
        <f t="shared" si="8"/>
        <v>0</v>
      </c>
      <c r="AT17" s="202"/>
      <c r="AU17" s="234">
        <f>-AR17+AT17</f>
        <v>0</v>
      </c>
      <c r="AV17" s="202"/>
      <c r="AW17" s="202"/>
      <c r="AX17" s="210">
        <f t="shared" si="9"/>
        <v>0</v>
      </c>
      <c r="AY17" s="202"/>
      <c r="AZ17" s="234">
        <f>-AW17+AY17</f>
        <v>0</v>
      </c>
      <c r="BA17" s="210">
        <f t="shared" si="11"/>
        <v>0</v>
      </c>
      <c r="BB17" s="210">
        <f t="shared" si="11"/>
        <v>0</v>
      </c>
      <c r="BC17" s="210">
        <f t="shared" si="10"/>
        <v>0</v>
      </c>
      <c r="BD17" s="210">
        <f>+F17+K17+P17+U17+Z17+AE17+AJ17+AO17+AT17+AY17</f>
        <v>0</v>
      </c>
      <c r="BE17" s="234">
        <f>-BB17+BD17</f>
        <v>0</v>
      </c>
    </row>
    <row r="18" spans="1:57" ht="18" customHeight="1">
      <c r="A18" s="226">
        <v>334000</v>
      </c>
      <c r="B18" s="196" t="s">
        <v>327</v>
      </c>
      <c r="C18" s="202"/>
      <c r="D18" s="202"/>
      <c r="E18" s="210"/>
      <c r="F18" s="202"/>
      <c r="G18" s="210"/>
      <c r="H18" s="202"/>
      <c r="I18" s="202"/>
      <c r="J18" s="210"/>
      <c r="K18" s="202"/>
      <c r="L18" s="210"/>
      <c r="M18" s="202"/>
      <c r="N18" s="202"/>
      <c r="O18" s="210"/>
      <c r="P18" s="202"/>
      <c r="Q18" s="210"/>
      <c r="R18" s="202"/>
      <c r="S18" s="202"/>
      <c r="T18" s="210"/>
      <c r="U18" s="202"/>
      <c r="V18" s="210"/>
      <c r="W18" s="202"/>
      <c r="X18" s="202"/>
      <c r="Y18" s="210"/>
      <c r="Z18" s="202"/>
      <c r="AA18" s="210"/>
      <c r="AB18" s="202"/>
      <c r="AC18" s="202"/>
      <c r="AD18" s="210"/>
      <c r="AE18" s="202"/>
      <c r="AF18" s="210"/>
      <c r="AG18" s="202"/>
      <c r="AH18" s="202"/>
      <c r="AI18" s="210"/>
      <c r="AJ18" s="202"/>
      <c r="AK18" s="210"/>
      <c r="AL18" s="202"/>
      <c r="AM18" s="202"/>
      <c r="AN18" s="210"/>
      <c r="AO18" s="202"/>
      <c r="AP18" s="210"/>
      <c r="AQ18" s="202"/>
      <c r="AR18" s="202"/>
      <c r="AS18" s="210"/>
      <c r="AT18" s="202"/>
      <c r="AU18" s="210"/>
      <c r="AV18" s="202"/>
      <c r="AW18" s="202"/>
      <c r="AX18" s="210"/>
      <c r="AY18" s="202"/>
      <c r="AZ18" s="210"/>
      <c r="BA18" s="210">
        <f t="shared" si="11"/>
        <v>0</v>
      </c>
      <c r="BB18" s="210">
        <f t="shared" si="11"/>
        <v>0</v>
      </c>
      <c r="BC18" s="210"/>
      <c r="BD18" s="210">
        <f>+F18+K18+P18+U18+Z18+AE18+AJ18+AO18+AT18+AY18</f>
        <v>0</v>
      </c>
      <c r="BE18" s="210"/>
    </row>
    <row r="19" spans="1:57" ht="18" customHeight="1">
      <c r="A19" s="226" t="s">
        <v>1370</v>
      </c>
      <c r="B19" s="196" t="s">
        <v>328</v>
      </c>
      <c r="C19" s="202"/>
      <c r="D19" s="202"/>
      <c r="E19" s="210">
        <f t="shared" si="0"/>
        <v>0</v>
      </c>
      <c r="F19" s="202"/>
      <c r="G19" s="234">
        <f>-D19+F19</f>
        <v>0</v>
      </c>
      <c r="H19" s="202"/>
      <c r="I19" s="202"/>
      <c r="J19" s="210">
        <f t="shared" si="1"/>
        <v>0</v>
      </c>
      <c r="K19" s="202"/>
      <c r="L19" s="234">
        <f>-I19+K19</f>
        <v>0</v>
      </c>
      <c r="M19" s="202"/>
      <c r="N19" s="202"/>
      <c r="O19" s="210">
        <f t="shared" si="2"/>
        <v>0</v>
      </c>
      <c r="P19" s="202"/>
      <c r="Q19" s="234">
        <f>-N19+P19</f>
        <v>0</v>
      </c>
      <c r="R19" s="202"/>
      <c r="S19" s="202"/>
      <c r="T19" s="210">
        <f t="shared" si="3"/>
        <v>0</v>
      </c>
      <c r="U19" s="202"/>
      <c r="V19" s="234">
        <f>-S19+U19</f>
        <v>0</v>
      </c>
      <c r="W19" s="202"/>
      <c r="X19" s="202"/>
      <c r="Y19" s="210">
        <f t="shared" si="4"/>
        <v>0</v>
      </c>
      <c r="Z19" s="202"/>
      <c r="AA19" s="234">
        <f>-X19+Z19</f>
        <v>0</v>
      </c>
      <c r="AB19" s="202"/>
      <c r="AC19" s="202"/>
      <c r="AD19" s="210">
        <f t="shared" si="5"/>
        <v>0</v>
      </c>
      <c r="AE19" s="202"/>
      <c r="AF19" s="234">
        <f>-AC19+AE19</f>
        <v>0</v>
      </c>
      <c r="AG19" s="202"/>
      <c r="AH19" s="202"/>
      <c r="AI19" s="210">
        <f t="shared" si="6"/>
        <v>0</v>
      </c>
      <c r="AJ19" s="202"/>
      <c r="AK19" s="234">
        <f>-AH19+AJ19</f>
        <v>0</v>
      </c>
      <c r="AL19" s="202"/>
      <c r="AM19" s="202"/>
      <c r="AN19" s="210">
        <f t="shared" si="7"/>
        <v>0</v>
      </c>
      <c r="AO19" s="202"/>
      <c r="AP19" s="234">
        <f>-AM19+AO19</f>
        <v>0</v>
      </c>
      <c r="AQ19" s="202"/>
      <c r="AR19" s="202"/>
      <c r="AS19" s="210">
        <f t="shared" si="8"/>
        <v>0</v>
      </c>
      <c r="AT19" s="202"/>
      <c r="AU19" s="234">
        <f>-AR19+AT19</f>
        <v>0</v>
      </c>
      <c r="AV19" s="202"/>
      <c r="AW19" s="202"/>
      <c r="AX19" s="210">
        <f t="shared" si="9"/>
        <v>0</v>
      </c>
      <c r="AY19" s="202"/>
      <c r="AZ19" s="234">
        <f>-AW19+AY19</f>
        <v>0</v>
      </c>
      <c r="BA19" s="210">
        <f t="shared" si="11"/>
        <v>0</v>
      </c>
      <c r="BB19" s="210">
        <f t="shared" si="11"/>
        <v>0</v>
      </c>
      <c r="BC19" s="210">
        <f t="shared" si="10"/>
        <v>0</v>
      </c>
      <c r="BD19" s="210">
        <f>+F19+K19+P19+U19+Z19+AE19+AJ19+AO19+AT19+AY19</f>
        <v>0</v>
      </c>
      <c r="BE19" s="234">
        <f>-BB19+BD19</f>
        <v>0</v>
      </c>
    </row>
    <row r="20" spans="1:57" customFormat="1" ht="18" customHeight="1">
      <c r="A20" s="285"/>
      <c r="B20" s="8" t="s">
        <v>157</v>
      </c>
      <c r="C20" s="210"/>
      <c r="D20" s="210"/>
      <c r="E20" s="210"/>
      <c r="F20" s="210"/>
      <c r="G20" s="234"/>
      <c r="H20" s="210"/>
      <c r="I20" s="210"/>
      <c r="J20" s="210"/>
      <c r="K20" s="210"/>
      <c r="L20" s="234"/>
      <c r="M20" s="210"/>
      <c r="N20" s="210"/>
      <c r="O20" s="210"/>
      <c r="P20" s="210"/>
      <c r="Q20" s="234"/>
      <c r="R20" s="210"/>
      <c r="S20" s="210"/>
      <c r="T20" s="210"/>
      <c r="U20" s="210"/>
      <c r="V20" s="234"/>
      <c r="W20" s="210"/>
      <c r="X20" s="210"/>
      <c r="Y20" s="210"/>
      <c r="Z20" s="210"/>
      <c r="AA20" s="234"/>
      <c r="AB20" s="210"/>
      <c r="AC20" s="210"/>
      <c r="AD20" s="210"/>
      <c r="AE20" s="210"/>
      <c r="AF20" s="234"/>
      <c r="AG20" s="210"/>
      <c r="AH20" s="210"/>
      <c r="AI20" s="210"/>
      <c r="AJ20" s="210"/>
      <c r="AK20" s="234"/>
      <c r="AL20" s="210"/>
      <c r="AM20" s="210"/>
      <c r="AN20" s="210"/>
      <c r="AO20" s="210"/>
      <c r="AP20" s="234"/>
      <c r="AQ20" s="210"/>
      <c r="AR20" s="210"/>
      <c r="AS20" s="210"/>
      <c r="AT20" s="210"/>
      <c r="AU20" s="234"/>
      <c r="AV20" s="210"/>
      <c r="AW20" s="210"/>
      <c r="AX20" s="210"/>
      <c r="AY20" s="210"/>
      <c r="AZ20" s="234"/>
      <c r="BA20" s="210"/>
      <c r="BB20" s="210"/>
      <c r="BC20" s="210"/>
      <c r="BD20" s="210"/>
      <c r="BE20" s="234"/>
    </row>
    <row r="21" spans="1:57" ht="18" customHeight="1">
      <c r="A21" s="226">
        <v>340000</v>
      </c>
      <c r="B21" s="196" t="s">
        <v>159</v>
      </c>
      <c r="C21" s="202"/>
      <c r="D21" s="202"/>
      <c r="E21" s="210">
        <f t="shared" si="0"/>
        <v>0</v>
      </c>
      <c r="F21" s="202"/>
      <c r="G21" s="234">
        <f>-D21+F21</f>
        <v>0</v>
      </c>
      <c r="H21" s="202"/>
      <c r="I21" s="202"/>
      <c r="J21" s="210">
        <f t="shared" si="1"/>
        <v>0</v>
      </c>
      <c r="K21" s="202"/>
      <c r="L21" s="234">
        <f>-I21+K21</f>
        <v>0</v>
      </c>
      <c r="M21" s="202"/>
      <c r="N21" s="202"/>
      <c r="O21" s="210">
        <f t="shared" si="2"/>
        <v>0</v>
      </c>
      <c r="P21" s="202"/>
      <c r="Q21" s="234">
        <f>-N21+P21</f>
        <v>0</v>
      </c>
      <c r="R21" s="202"/>
      <c r="S21" s="202"/>
      <c r="T21" s="210">
        <f t="shared" si="3"/>
        <v>0</v>
      </c>
      <c r="U21" s="202"/>
      <c r="V21" s="234">
        <f>-S21+U21</f>
        <v>0</v>
      </c>
      <c r="W21" s="202"/>
      <c r="X21" s="202"/>
      <c r="Y21" s="210">
        <f t="shared" si="4"/>
        <v>0</v>
      </c>
      <c r="Z21" s="202"/>
      <c r="AA21" s="234">
        <f>-X21+Z21</f>
        <v>0</v>
      </c>
      <c r="AB21" s="202"/>
      <c r="AC21" s="202"/>
      <c r="AD21" s="210">
        <f t="shared" si="5"/>
        <v>0</v>
      </c>
      <c r="AE21" s="202"/>
      <c r="AF21" s="234">
        <f>-AC21+AE21</f>
        <v>0</v>
      </c>
      <c r="AG21" s="202"/>
      <c r="AH21" s="202"/>
      <c r="AI21" s="210">
        <f t="shared" si="6"/>
        <v>0</v>
      </c>
      <c r="AJ21" s="202"/>
      <c r="AK21" s="234">
        <f>-AH21+AJ21</f>
        <v>0</v>
      </c>
      <c r="AL21" s="202"/>
      <c r="AM21" s="202"/>
      <c r="AN21" s="210">
        <f t="shared" si="7"/>
        <v>0</v>
      </c>
      <c r="AO21" s="202"/>
      <c r="AP21" s="234">
        <f>-AM21+AO21</f>
        <v>0</v>
      </c>
      <c r="AQ21" s="202"/>
      <c r="AR21" s="202"/>
      <c r="AS21" s="210">
        <f t="shared" si="8"/>
        <v>0</v>
      </c>
      <c r="AT21" s="202"/>
      <c r="AU21" s="234">
        <f>-AR21+AT21</f>
        <v>0</v>
      </c>
      <c r="AV21" s="202"/>
      <c r="AW21" s="202"/>
      <c r="AX21" s="210">
        <f t="shared" si="9"/>
        <v>0</v>
      </c>
      <c r="AY21" s="202"/>
      <c r="AZ21" s="234">
        <f>-AW21+AY21</f>
        <v>0</v>
      </c>
      <c r="BA21" s="210">
        <f>+C21+H21+M21+R21+W21+AB21+AG21+AL21+AQ21+AV21</f>
        <v>0</v>
      </c>
      <c r="BB21" s="210">
        <f>+D21+I21+N21+S21+X21+AC21+AH21+AM21+AR21+AW21</f>
        <v>0</v>
      </c>
      <c r="BC21" s="210">
        <f t="shared" si="10"/>
        <v>0</v>
      </c>
      <c r="BD21" s="210">
        <f>+F21+K21+P21+U21+Z21+AE21+AJ21+AO21+AT21+AY21</f>
        <v>0</v>
      </c>
      <c r="BE21" s="234">
        <f>-BB21+BD21</f>
        <v>0</v>
      </c>
    </row>
    <row r="22" spans="1:57" customFormat="1" ht="18" customHeight="1">
      <c r="A22" s="285"/>
      <c r="B22" s="8" t="s">
        <v>158</v>
      </c>
      <c r="C22" s="210"/>
      <c r="D22" s="210"/>
      <c r="E22" s="210"/>
      <c r="F22" s="210"/>
      <c r="G22" s="234"/>
      <c r="H22" s="210"/>
      <c r="I22" s="210"/>
      <c r="J22" s="210"/>
      <c r="K22" s="210"/>
      <c r="L22" s="234"/>
      <c r="M22" s="210"/>
      <c r="N22" s="210"/>
      <c r="O22" s="210"/>
      <c r="P22" s="210"/>
      <c r="Q22" s="234"/>
      <c r="R22" s="210"/>
      <c r="S22" s="210"/>
      <c r="T22" s="210"/>
      <c r="U22" s="210"/>
      <c r="V22" s="234"/>
      <c r="W22" s="210"/>
      <c r="X22" s="210"/>
      <c r="Y22" s="210"/>
      <c r="Z22" s="210"/>
      <c r="AA22" s="234"/>
      <c r="AB22" s="210"/>
      <c r="AC22" s="210"/>
      <c r="AD22" s="210"/>
      <c r="AE22" s="210"/>
      <c r="AF22" s="234"/>
      <c r="AG22" s="210"/>
      <c r="AH22" s="210"/>
      <c r="AI22" s="210"/>
      <c r="AJ22" s="210"/>
      <c r="AK22" s="234"/>
      <c r="AL22" s="210"/>
      <c r="AM22" s="210"/>
      <c r="AN22" s="210"/>
      <c r="AO22" s="210"/>
      <c r="AP22" s="234"/>
      <c r="AQ22" s="210"/>
      <c r="AR22" s="210"/>
      <c r="AS22" s="210"/>
      <c r="AT22" s="210"/>
      <c r="AU22" s="234"/>
      <c r="AV22" s="210"/>
      <c r="AW22" s="210"/>
      <c r="AX22" s="210"/>
      <c r="AY22" s="210"/>
      <c r="AZ22" s="234"/>
      <c r="BA22" s="210"/>
      <c r="BB22" s="210"/>
      <c r="BC22" s="210"/>
      <c r="BD22" s="210"/>
      <c r="BE22" s="234"/>
    </row>
    <row r="23" spans="1:57" ht="18" customHeight="1">
      <c r="A23" s="226"/>
      <c r="B23" s="196"/>
      <c r="C23" s="202"/>
      <c r="D23" s="202"/>
      <c r="E23" s="210">
        <f t="shared" si="0"/>
        <v>0</v>
      </c>
      <c r="F23" s="202"/>
      <c r="G23" s="234">
        <f>-D23+F23</f>
        <v>0</v>
      </c>
      <c r="H23" s="202"/>
      <c r="I23" s="202"/>
      <c r="J23" s="210">
        <f t="shared" si="1"/>
        <v>0</v>
      </c>
      <c r="K23" s="202"/>
      <c r="L23" s="234">
        <f>-I23+K23</f>
        <v>0</v>
      </c>
      <c r="M23" s="202"/>
      <c r="N23" s="202"/>
      <c r="O23" s="210">
        <f t="shared" si="2"/>
        <v>0</v>
      </c>
      <c r="P23" s="202"/>
      <c r="Q23" s="234">
        <f>-N23+P23</f>
        <v>0</v>
      </c>
      <c r="R23" s="202"/>
      <c r="S23" s="202"/>
      <c r="T23" s="210">
        <f t="shared" si="3"/>
        <v>0</v>
      </c>
      <c r="U23" s="202"/>
      <c r="V23" s="234">
        <f>-S23+U23</f>
        <v>0</v>
      </c>
      <c r="W23" s="202"/>
      <c r="X23" s="202"/>
      <c r="Y23" s="210">
        <f t="shared" si="4"/>
        <v>0</v>
      </c>
      <c r="Z23" s="202"/>
      <c r="AA23" s="234">
        <f>-X23+Z23</f>
        <v>0</v>
      </c>
      <c r="AB23" s="202"/>
      <c r="AC23" s="202"/>
      <c r="AD23" s="210">
        <f t="shared" si="5"/>
        <v>0</v>
      </c>
      <c r="AE23" s="202"/>
      <c r="AF23" s="234">
        <f>-AC23+AE23</f>
        <v>0</v>
      </c>
      <c r="AG23" s="202"/>
      <c r="AH23" s="202"/>
      <c r="AI23" s="210">
        <f t="shared" si="6"/>
        <v>0</v>
      </c>
      <c r="AJ23" s="202"/>
      <c r="AK23" s="234">
        <f>-AH23+AJ23</f>
        <v>0</v>
      </c>
      <c r="AL23" s="202"/>
      <c r="AM23" s="202"/>
      <c r="AN23" s="210">
        <f t="shared" si="7"/>
        <v>0</v>
      </c>
      <c r="AO23" s="202"/>
      <c r="AP23" s="234">
        <f>-AM23+AO23</f>
        <v>0</v>
      </c>
      <c r="AQ23" s="202"/>
      <c r="AR23" s="202"/>
      <c r="AS23" s="210">
        <f t="shared" si="8"/>
        <v>0</v>
      </c>
      <c r="AT23" s="202"/>
      <c r="AU23" s="234">
        <f>-AR23+AT23</f>
        <v>0</v>
      </c>
      <c r="AV23" s="202"/>
      <c r="AW23" s="202"/>
      <c r="AX23" s="210">
        <f t="shared" si="9"/>
        <v>0</v>
      </c>
      <c r="AY23" s="202"/>
      <c r="AZ23" s="234">
        <f>-AW23+AY23</f>
        <v>0</v>
      </c>
      <c r="BA23" s="210">
        <f t="shared" ref="BA23:BB25" si="12">+C23+H23+M23+R23+W23+AB23+AG23+AL23+AQ23+AV23</f>
        <v>0</v>
      </c>
      <c r="BB23" s="210">
        <f t="shared" si="12"/>
        <v>0</v>
      </c>
      <c r="BC23" s="210">
        <f t="shared" si="10"/>
        <v>0</v>
      </c>
      <c r="BD23" s="210">
        <f>+F23+K23+P23+U23+Z23+AE23+AJ23+AO23+AT23+AY23</f>
        <v>0</v>
      </c>
      <c r="BE23" s="234">
        <f>-BB23+BD23</f>
        <v>0</v>
      </c>
    </row>
    <row r="24" spans="1:57" ht="18" customHeight="1">
      <c r="A24" s="226">
        <v>360000</v>
      </c>
      <c r="B24" s="201" t="s">
        <v>159</v>
      </c>
      <c r="C24" s="202"/>
      <c r="D24" s="202"/>
      <c r="E24" s="210">
        <f t="shared" si="0"/>
        <v>0</v>
      </c>
      <c r="F24" s="202"/>
      <c r="G24" s="234">
        <f>-D24+F24</f>
        <v>0</v>
      </c>
      <c r="H24" s="202"/>
      <c r="I24" s="202"/>
      <c r="J24" s="210">
        <f t="shared" si="1"/>
        <v>0</v>
      </c>
      <c r="K24" s="202"/>
      <c r="L24" s="234">
        <f>-I24+K24</f>
        <v>0</v>
      </c>
      <c r="M24" s="202"/>
      <c r="N24" s="202"/>
      <c r="O24" s="210">
        <f t="shared" si="2"/>
        <v>0</v>
      </c>
      <c r="P24" s="202"/>
      <c r="Q24" s="234">
        <f>-N24+P24</f>
        <v>0</v>
      </c>
      <c r="R24" s="202"/>
      <c r="S24" s="202"/>
      <c r="T24" s="210">
        <f t="shared" si="3"/>
        <v>0</v>
      </c>
      <c r="U24" s="202"/>
      <c r="V24" s="234">
        <f>-S24+U24</f>
        <v>0</v>
      </c>
      <c r="W24" s="202"/>
      <c r="X24" s="202"/>
      <c r="Y24" s="210">
        <f t="shared" si="4"/>
        <v>0</v>
      </c>
      <c r="Z24" s="202"/>
      <c r="AA24" s="234">
        <f>-X24+Z24</f>
        <v>0</v>
      </c>
      <c r="AB24" s="202"/>
      <c r="AC24" s="202"/>
      <c r="AD24" s="210">
        <f t="shared" si="5"/>
        <v>0</v>
      </c>
      <c r="AE24" s="202"/>
      <c r="AF24" s="234">
        <f>-AC24+AE24</f>
        <v>0</v>
      </c>
      <c r="AG24" s="202"/>
      <c r="AH24" s="202"/>
      <c r="AI24" s="210">
        <f t="shared" si="6"/>
        <v>0</v>
      </c>
      <c r="AJ24" s="202"/>
      <c r="AK24" s="234">
        <f>-AH24+AJ24</f>
        <v>0</v>
      </c>
      <c r="AL24" s="202"/>
      <c r="AM24" s="202"/>
      <c r="AN24" s="210">
        <f t="shared" si="7"/>
        <v>0</v>
      </c>
      <c r="AO24" s="202"/>
      <c r="AP24" s="234">
        <f>-AM24+AO24</f>
        <v>0</v>
      </c>
      <c r="AQ24" s="202"/>
      <c r="AR24" s="202"/>
      <c r="AS24" s="210">
        <f t="shared" si="8"/>
        <v>0</v>
      </c>
      <c r="AT24" s="202"/>
      <c r="AU24" s="234">
        <f>-AR24+AT24</f>
        <v>0</v>
      </c>
      <c r="AV24" s="202"/>
      <c r="AW24" s="202"/>
      <c r="AX24" s="210">
        <f t="shared" si="9"/>
        <v>0</v>
      </c>
      <c r="AY24" s="202"/>
      <c r="AZ24" s="234">
        <f>-AW24+AY24</f>
        <v>0</v>
      </c>
      <c r="BA24" s="210">
        <f t="shared" si="12"/>
        <v>0</v>
      </c>
      <c r="BB24" s="210">
        <f t="shared" si="12"/>
        <v>0</v>
      </c>
      <c r="BC24" s="210">
        <f t="shared" si="10"/>
        <v>0</v>
      </c>
      <c r="BD24" s="210">
        <f>+F24+K24+P24+U24+Z24+AE24+AJ24+AO24+AT24+AY24</f>
        <v>0</v>
      </c>
      <c r="BE24" s="234">
        <f>-BB24+BD24</f>
        <v>0</v>
      </c>
    </row>
    <row r="25" spans="1:57" ht="18" customHeight="1">
      <c r="A25" s="226">
        <v>370000</v>
      </c>
      <c r="B25" s="201" t="s">
        <v>160</v>
      </c>
      <c r="C25" s="202"/>
      <c r="D25" s="202"/>
      <c r="E25" s="210">
        <f t="shared" si="0"/>
        <v>0</v>
      </c>
      <c r="F25" s="202"/>
      <c r="G25" s="234">
        <f>-D25+F25</f>
        <v>0</v>
      </c>
      <c r="H25" s="202"/>
      <c r="I25" s="202"/>
      <c r="J25" s="210">
        <f t="shared" si="1"/>
        <v>0</v>
      </c>
      <c r="K25" s="202"/>
      <c r="L25" s="234">
        <f>-I25+K25</f>
        <v>0</v>
      </c>
      <c r="M25" s="202"/>
      <c r="N25" s="202"/>
      <c r="O25" s="210">
        <f t="shared" si="2"/>
        <v>0</v>
      </c>
      <c r="P25" s="202"/>
      <c r="Q25" s="234">
        <f>-N25+P25</f>
        <v>0</v>
      </c>
      <c r="R25" s="202"/>
      <c r="S25" s="202"/>
      <c r="T25" s="210">
        <f t="shared" si="3"/>
        <v>0</v>
      </c>
      <c r="U25" s="202"/>
      <c r="V25" s="234">
        <f>-S25+U25</f>
        <v>0</v>
      </c>
      <c r="W25" s="202"/>
      <c r="X25" s="202"/>
      <c r="Y25" s="210">
        <f t="shared" si="4"/>
        <v>0</v>
      </c>
      <c r="Z25" s="202"/>
      <c r="AA25" s="234">
        <f>-X25+Z25</f>
        <v>0</v>
      </c>
      <c r="AB25" s="202"/>
      <c r="AC25" s="202"/>
      <c r="AD25" s="210">
        <f t="shared" si="5"/>
        <v>0</v>
      </c>
      <c r="AE25" s="202"/>
      <c r="AF25" s="234">
        <f>-AC25+AE25</f>
        <v>0</v>
      </c>
      <c r="AG25" s="202"/>
      <c r="AH25" s="202"/>
      <c r="AI25" s="210">
        <f t="shared" si="6"/>
        <v>0</v>
      </c>
      <c r="AJ25" s="202"/>
      <c r="AK25" s="234">
        <f>-AH25+AJ25</f>
        <v>0</v>
      </c>
      <c r="AL25" s="202"/>
      <c r="AM25" s="202"/>
      <c r="AN25" s="210">
        <f t="shared" si="7"/>
        <v>0</v>
      </c>
      <c r="AO25" s="202"/>
      <c r="AP25" s="234">
        <f>-AM25+AO25</f>
        <v>0</v>
      </c>
      <c r="AQ25" s="202"/>
      <c r="AR25" s="202"/>
      <c r="AS25" s="210">
        <f t="shared" si="8"/>
        <v>0</v>
      </c>
      <c r="AT25" s="202"/>
      <c r="AU25" s="234">
        <f>-AR25+AT25</f>
        <v>0</v>
      </c>
      <c r="AV25" s="202"/>
      <c r="AW25" s="202"/>
      <c r="AX25" s="210">
        <f t="shared" si="9"/>
        <v>0</v>
      </c>
      <c r="AY25" s="202"/>
      <c r="AZ25" s="234">
        <f>-AW25+AY25</f>
        <v>0</v>
      </c>
      <c r="BA25" s="210">
        <f t="shared" si="12"/>
        <v>0</v>
      </c>
      <c r="BB25" s="210">
        <f t="shared" si="12"/>
        <v>0</v>
      </c>
      <c r="BC25" s="210">
        <f t="shared" si="10"/>
        <v>0</v>
      </c>
      <c r="BD25" s="210">
        <f>+F25+K25+P25+U25+Z25+AE25+AJ25+AO25+AT25+AY25</f>
        <v>0</v>
      </c>
      <c r="BE25" s="234">
        <f>-BB25+BD25</f>
        <v>0</v>
      </c>
    </row>
    <row r="26" spans="1:57" customFormat="1" ht="18" customHeight="1" thickBot="1">
      <c r="A26" s="285"/>
      <c r="B26" s="6"/>
      <c r="C26" s="211"/>
      <c r="D26" s="211"/>
      <c r="E26" s="211"/>
      <c r="F26" s="211"/>
      <c r="G26" s="236"/>
      <c r="H26" s="211"/>
      <c r="I26" s="211"/>
      <c r="J26" s="211"/>
      <c r="K26" s="211"/>
      <c r="L26" s="236"/>
      <c r="M26" s="211"/>
      <c r="N26" s="211"/>
      <c r="O26" s="211"/>
      <c r="P26" s="211"/>
      <c r="Q26" s="236"/>
      <c r="R26" s="211"/>
      <c r="S26" s="211"/>
      <c r="T26" s="211"/>
      <c r="U26" s="211"/>
      <c r="V26" s="236"/>
      <c r="W26" s="211"/>
      <c r="X26" s="211"/>
      <c r="Y26" s="211"/>
      <c r="Z26" s="211"/>
      <c r="AA26" s="236"/>
      <c r="AB26" s="211"/>
      <c r="AC26" s="211"/>
      <c r="AD26" s="211"/>
      <c r="AE26" s="211"/>
      <c r="AF26" s="236"/>
      <c r="AG26" s="211"/>
      <c r="AH26" s="211"/>
      <c r="AI26" s="211"/>
      <c r="AJ26" s="211"/>
      <c r="AK26" s="236"/>
      <c r="AL26" s="211"/>
      <c r="AM26" s="211"/>
      <c r="AN26" s="211"/>
      <c r="AO26" s="211"/>
      <c r="AP26" s="236"/>
      <c r="AQ26" s="211"/>
      <c r="AR26" s="211"/>
      <c r="AS26" s="211"/>
      <c r="AT26" s="211"/>
      <c r="AU26" s="236"/>
      <c r="AV26" s="211"/>
      <c r="AW26" s="211"/>
      <c r="AX26" s="211"/>
      <c r="AY26" s="211"/>
      <c r="AZ26" s="236"/>
      <c r="BA26" s="211"/>
      <c r="BB26" s="211"/>
      <c r="BC26" s="211"/>
      <c r="BD26" s="211"/>
      <c r="BE26" s="236"/>
    </row>
    <row r="27" spans="1:57" customFormat="1" ht="18" customHeight="1">
      <c r="A27" s="285"/>
      <c r="B27" s="9" t="s">
        <v>87</v>
      </c>
      <c r="C27" s="210">
        <f t="shared" ref="C27:BE27" si="13">SUM(C9:C26)</f>
        <v>0</v>
      </c>
      <c r="D27" s="210">
        <f t="shared" si="13"/>
        <v>0</v>
      </c>
      <c r="E27" s="210">
        <f t="shared" si="13"/>
        <v>0</v>
      </c>
      <c r="F27" s="210">
        <f t="shared" si="13"/>
        <v>0</v>
      </c>
      <c r="G27" s="210">
        <f t="shared" si="13"/>
        <v>0</v>
      </c>
      <c r="H27" s="210">
        <f t="shared" si="13"/>
        <v>0</v>
      </c>
      <c r="I27" s="210">
        <f t="shared" si="13"/>
        <v>0</v>
      </c>
      <c r="J27" s="210">
        <f t="shared" ref="J27" si="14">SUM(J9:J26)</f>
        <v>0</v>
      </c>
      <c r="K27" s="210">
        <f t="shared" si="13"/>
        <v>0</v>
      </c>
      <c r="L27" s="210">
        <f t="shared" si="13"/>
        <v>0</v>
      </c>
      <c r="M27" s="210">
        <f t="shared" si="13"/>
        <v>0</v>
      </c>
      <c r="N27" s="210">
        <f t="shared" si="13"/>
        <v>0</v>
      </c>
      <c r="O27" s="210">
        <f t="shared" ref="O27" si="15">SUM(O9:O26)</f>
        <v>0</v>
      </c>
      <c r="P27" s="210">
        <f t="shared" si="13"/>
        <v>0</v>
      </c>
      <c r="Q27" s="210">
        <f t="shared" si="13"/>
        <v>0</v>
      </c>
      <c r="R27" s="210">
        <f t="shared" si="13"/>
        <v>0</v>
      </c>
      <c r="S27" s="210">
        <f t="shared" si="13"/>
        <v>0</v>
      </c>
      <c r="T27" s="210">
        <f t="shared" ref="T27" si="16">SUM(T9:T26)</f>
        <v>0</v>
      </c>
      <c r="U27" s="210">
        <f t="shared" si="13"/>
        <v>0</v>
      </c>
      <c r="V27" s="210">
        <f t="shared" si="13"/>
        <v>0</v>
      </c>
      <c r="W27" s="210">
        <f t="shared" si="13"/>
        <v>0</v>
      </c>
      <c r="X27" s="210">
        <f t="shared" si="13"/>
        <v>0</v>
      </c>
      <c r="Y27" s="210">
        <f t="shared" ref="Y27" si="17">SUM(Y9:Y26)</f>
        <v>0</v>
      </c>
      <c r="Z27" s="210">
        <f t="shared" si="13"/>
        <v>0</v>
      </c>
      <c r="AA27" s="210">
        <f t="shared" si="13"/>
        <v>0</v>
      </c>
      <c r="AB27" s="210">
        <f t="shared" si="13"/>
        <v>0</v>
      </c>
      <c r="AC27" s="210">
        <f t="shared" si="13"/>
        <v>0</v>
      </c>
      <c r="AD27" s="210">
        <f t="shared" ref="AD27" si="18">SUM(AD9:AD26)</f>
        <v>0</v>
      </c>
      <c r="AE27" s="210">
        <f t="shared" si="13"/>
        <v>0</v>
      </c>
      <c r="AF27" s="210">
        <f t="shared" si="13"/>
        <v>0</v>
      </c>
      <c r="AG27" s="210">
        <f t="shared" ref="AG27:AZ27" si="19">SUM(AG9:AG26)</f>
        <v>0</v>
      </c>
      <c r="AH27" s="210">
        <f t="shared" si="19"/>
        <v>0</v>
      </c>
      <c r="AI27" s="210">
        <f t="shared" si="19"/>
        <v>0</v>
      </c>
      <c r="AJ27" s="210">
        <f t="shared" si="19"/>
        <v>0</v>
      </c>
      <c r="AK27" s="210">
        <f t="shared" si="19"/>
        <v>0</v>
      </c>
      <c r="AL27" s="210">
        <f t="shared" si="19"/>
        <v>0</v>
      </c>
      <c r="AM27" s="210">
        <f t="shared" si="19"/>
        <v>0</v>
      </c>
      <c r="AN27" s="210">
        <f t="shared" si="19"/>
        <v>0</v>
      </c>
      <c r="AO27" s="210">
        <f t="shared" si="19"/>
        <v>0</v>
      </c>
      <c r="AP27" s="210">
        <f t="shared" si="19"/>
        <v>0</v>
      </c>
      <c r="AQ27" s="210">
        <f t="shared" si="19"/>
        <v>0</v>
      </c>
      <c r="AR27" s="210">
        <f t="shared" si="19"/>
        <v>0</v>
      </c>
      <c r="AS27" s="210">
        <f t="shared" si="19"/>
        <v>0</v>
      </c>
      <c r="AT27" s="210">
        <f t="shared" si="19"/>
        <v>0</v>
      </c>
      <c r="AU27" s="210">
        <f t="shared" si="19"/>
        <v>0</v>
      </c>
      <c r="AV27" s="210">
        <f t="shared" si="19"/>
        <v>0</v>
      </c>
      <c r="AW27" s="210">
        <f t="shared" si="19"/>
        <v>0</v>
      </c>
      <c r="AX27" s="210">
        <f t="shared" si="19"/>
        <v>0</v>
      </c>
      <c r="AY27" s="210">
        <f t="shared" si="19"/>
        <v>0</v>
      </c>
      <c r="AZ27" s="210">
        <f t="shared" si="19"/>
        <v>0</v>
      </c>
      <c r="BA27" s="210">
        <f t="shared" si="13"/>
        <v>0</v>
      </c>
      <c r="BB27" s="210">
        <f t="shared" si="13"/>
        <v>0</v>
      </c>
      <c r="BC27" s="210">
        <f t="shared" ref="BC27" si="20">SUM(BC9:BC26)</f>
        <v>0</v>
      </c>
      <c r="BD27" s="210">
        <f t="shared" si="13"/>
        <v>0</v>
      </c>
      <c r="BE27" s="210">
        <f t="shared" si="13"/>
        <v>0</v>
      </c>
    </row>
    <row r="28" spans="1:57" customFormat="1" ht="18" customHeight="1">
      <c r="A28" s="284"/>
      <c r="B28" s="6"/>
      <c r="C28" s="210"/>
      <c r="D28" s="210"/>
      <c r="E28" s="210"/>
      <c r="F28" s="210"/>
      <c r="G28" s="234"/>
      <c r="H28" s="210"/>
      <c r="I28" s="210"/>
      <c r="J28" s="210"/>
      <c r="K28" s="210"/>
      <c r="L28" s="234"/>
      <c r="M28" s="210"/>
      <c r="N28" s="210"/>
      <c r="O28" s="210"/>
      <c r="P28" s="210"/>
      <c r="Q28" s="234"/>
      <c r="R28" s="210"/>
      <c r="S28" s="210"/>
      <c r="T28" s="210"/>
      <c r="U28" s="210"/>
      <c r="V28" s="234"/>
      <c r="W28" s="210"/>
      <c r="X28" s="210"/>
      <c r="Y28" s="210"/>
      <c r="Z28" s="210"/>
      <c r="AA28" s="234"/>
      <c r="AB28" s="210"/>
      <c r="AC28" s="210"/>
      <c r="AD28" s="210"/>
      <c r="AE28" s="210"/>
      <c r="AF28" s="234"/>
      <c r="AG28" s="210"/>
      <c r="AH28" s="210"/>
      <c r="AI28" s="210"/>
      <c r="AJ28" s="210"/>
      <c r="AK28" s="234"/>
      <c r="AL28" s="210"/>
      <c r="AM28" s="210"/>
      <c r="AN28" s="210"/>
      <c r="AO28" s="210"/>
      <c r="AP28" s="234"/>
      <c r="AQ28" s="210"/>
      <c r="AR28" s="210"/>
      <c r="AS28" s="210"/>
      <c r="AT28" s="210"/>
      <c r="AU28" s="234"/>
      <c r="AV28" s="210"/>
      <c r="AW28" s="210"/>
      <c r="AX28" s="210"/>
      <c r="AY28" s="210"/>
      <c r="AZ28" s="234"/>
      <c r="BA28" s="210"/>
      <c r="BB28" s="210"/>
      <c r="BC28" s="210"/>
      <c r="BD28" s="210"/>
      <c r="BE28" s="234"/>
    </row>
    <row r="29" spans="1:57" customFormat="1" ht="18" customHeight="1">
      <c r="A29" s="284"/>
      <c r="B29" s="8" t="s">
        <v>162</v>
      </c>
      <c r="C29" s="210"/>
      <c r="D29" s="210"/>
      <c r="E29" s="210"/>
      <c r="F29" s="210"/>
      <c r="G29" s="234"/>
      <c r="H29" s="210"/>
      <c r="I29" s="210"/>
      <c r="J29" s="210"/>
      <c r="K29" s="210"/>
      <c r="L29" s="234"/>
      <c r="M29" s="210"/>
      <c r="N29" s="210"/>
      <c r="O29" s="210"/>
      <c r="P29" s="210"/>
      <c r="Q29" s="234"/>
      <c r="R29" s="210"/>
      <c r="S29" s="210"/>
      <c r="T29" s="210"/>
      <c r="U29" s="210"/>
      <c r="V29" s="234"/>
      <c r="W29" s="210"/>
      <c r="X29" s="210"/>
      <c r="Y29" s="210"/>
      <c r="Z29" s="210"/>
      <c r="AA29" s="234"/>
      <c r="AB29" s="210"/>
      <c r="AC29" s="210"/>
      <c r="AD29" s="210"/>
      <c r="AE29" s="210"/>
      <c r="AF29" s="234"/>
      <c r="AG29" s="210"/>
      <c r="AH29" s="210"/>
      <c r="AI29" s="210"/>
      <c r="AJ29" s="210"/>
      <c r="AK29" s="234"/>
      <c r="AL29" s="210"/>
      <c r="AM29" s="210"/>
      <c r="AN29" s="210"/>
      <c r="AO29" s="210"/>
      <c r="AP29" s="234"/>
      <c r="AQ29" s="210"/>
      <c r="AR29" s="210"/>
      <c r="AS29" s="210"/>
      <c r="AT29" s="210"/>
      <c r="AU29" s="234"/>
      <c r="AV29" s="210"/>
      <c r="AW29" s="210"/>
      <c r="AX29" s="210"/>
      <c r="AY29" s="210"/>
      <c r="AZ29" s="234"/>
      <c r="BA29" s="210"/>
      <c r="BB29" s="210"/>
      <c r="BC29" s="210"/>
      <c r="BD29" s="210"/>
      <c r="BE29" s="234"/>
    </row>
    <row r="30" spans="1:57" customFormat="1" ht="18" customHeight="1">
      <c r="A30" s="284">
        <v>490000</v>
      </c>
      <c r="B30" s="8" t="s">
        <v>2453</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row>
    <row r="31" spans="1:57" ht="18" customHeight="1">
      <c r="A31" s="269">
        <v>610</v>
      </c>
      <c r="B31" s="196" t="s">
        <v>171</v>
      </c>
      <c r="C31" s="202"/>
      <c r="D31" s="202"/>
      <c r="E31" s="210">
        <f t="shared" ref="E31:E33" si="21">-C31+D31</f>
        <v>0</v>
      </c>
      <c r="F31" s="202"/>
      <c r="G31" s="234">
        <f>+D31-F31</f>
        <v>0</v>
      </c>
      <c r="H31" s="202"/>
      <c r="I31" s="202"/>
      <c r="J31" s="210">
        <f t="shared" ref="J31:J33" si="22">-H31+I31</f>
        <v>0</v>
      </c>
      <c r="K31" s="202"/>
      <c r="L31" s="234">
        <f>+I31-K31</f>
        <v>0</v>
      </c>
      <c r="M31" s="202"/>
      <c r="N31" s="202"/>
      <c r="O31" s="210">
        <f t="shared" ref="O31:O33" si="23">-M31+N31</f>
        <v>0</v>
      </c>
      <c r="P31" s="202"/>
      <c r="Q31" s="234">
        <f>+N31-P31</f>
        <v>0</v>
      </c>
      <c r="R31" s="202"/>
      <c r="S31" s="202"/>
      <c r="T31" s="210">
        <f t="shared" ref="T31:T33" si="24">-R31+S31</f>
        <v>0</v>
      </c>
      <c r="U31" s="202"/>
      <c r="V31" s="234">
        <f>+S31-U31</f>
        <v>0</v>
      </c>
      <c r="W31" s="202"/>
      <c r="X31" s="202"/>
      <c r="Y31" s="210">
        <f t="shared" ref="Y31:Y33" si="25">-W31+X31</f>
        <v>0</v>
      </c>
      <c r="Z31" s="202"/>
      <c r="AA31" s="234">
        <f>+X31-Z31</f>
        <v>0</v>
      </c>
      <c r="AB31" s="202"/>
      <c r="AC31" s="202"/>
      <c r="AD31" s="210">
        <f t="shared" ref="AD31:AD33" si="26">-AB31+AC31</f>
        <v>0</v>
      </c>
      <c r="AE31" s="202"/>
      <c r="AF31" s="234">
        <f>+AC31-AE31</f>
        <v>0</v>
      </c>
      <c r="AG31" s="202"/>
      <c r="AH31" s="202"/>
      <c r="AI31" s="210">
        <f t="shared" ref="AI31:AI33" si="27">-AG31+AH31</f>
        <v>0</v>
      </c>
      <c r="AJ31" s="202"/>
      <c r="AK31" s="234">
        <f>+AH31-AJ31</f>
        <v>0</v>
      </c>
      <c r="AL31" s="202"/>
      <c r="AM31" s="202"/>
      <c r="AN31" s="210">
        <f t="shared" ref="AN31:AN33" si="28">-AL31+AM31</f>
        <v>0</v>
      </c>
      <c r="AO31" s="202"/>
      <c r="AP31" s="234">
        <f>+AM31-AO31</f>
        <v>0</v>
      </c>
      <c r="AQ31" s="202"/>
      <c r="AR31" s="202"/>
      <c r="AS31" s="210">
        <f t="shared" ref="AS31:AS33" si="29">-AQ31+AR31</f>
        <v>0</v>
      </c>
      <c r="AT31" s="202"/>
      <c r="AU31" s="234">
        <f>+AR31-AT31</f>
        <v>0</v>
      </c>
      <c r="AV31" s="202"/>
      <c r="AW31" s="202"/>
      <c r="AX31" s="210">
        <f t="shared" ref="AX31:AX33" si="30">-AV31+AW31</f>
        <v>0</v>
      </c>
      <c r="AY31" s="202"/>
      <c r="AZ31" s="234">
        <f>+AW31-AY31</f>
        <v>0</v>
      </c>
      <c r="BA31" s="210">
        <f t="shared" ref="BA31:BB33" si="31">+C31+H31+M31+R31+W31+AB31+AG31+AL31+AQ31+AV31</f>
        <v>0</v>
      </c>
      <c r="BB31" s="210">
        <f t="shared" si="31"/>
        <v>0</v>
      </c>
      <c r="BC31" s="210">
        <f t="shared" ref="BC31:BC33" si="32">-BA31+BB31</f>
        <v>0</v>
      </c>
      <c r="BD31" s="210">
        <f>+F31+K31+P31+U31+Z31+AE31+AJ31+AO31+AT31+AY31</f>
        <v>0</v>
      </c>
      <c r="BE31" s="234">
        <f>+BB31-BD31</f>
        <v>0</v>
      </c>
    </row>
    <row r="32" spans="1:57" ht="18" customHeight="1">
      <c r="A32" s="269">
        <v>620</v>
      </c>
      <c r="B32" s="196" t="s">
        <v>172</v>
      </c>
      <c r="C32" s="202"/>
      <c r="D32" s="202"/>
      <c r="E32" s="210">
        <f t="shared" si="21"/>
        <v>0</v>
      </c>
      <c r="F32" s="202"/>
      <c r="G32" s="234">
        <f>+D32-F32</f>
        <v>0</v>
      </c>
      <c r="H32" s="202"/>
      <c r="I32" s="202"/>
      <c r="J32" s="210">
        <f t="shared" si="22"/>
        <v>0</v>
      </c>
      <c r="K32" s="202"/>
      <c r="L32" s="234">
        <f>+I32-K32</f>
        <v>0</v>
      </c>
      <c r="M32" s="202"/>
      <c r="N32" s="202"/>
      <c r="O32" s="210">
        <f t="shared" si="23"/>
        <v>0</v>
      </c>
      <c r="P32" s="202"/>
      <c r="Q32" s="234">
        <f>+N32-P32</f>
        <v>0</v>
      </c>
      <c r="R32" s="202"/>
      <c r="S32" s="202"/>
      <c r="T32" s="210">
        <f t="shared" si="24"/>
        <v>0</v>
      </c>
      <c r="U32" s="202"/>
      <c r="V32" s="234">
        <f>+S32-U32</f>
        <v>0</v>
      </c>
      <c r="W32" s="202"/>
      <c r="X32" s="202"/>
      <c r="Y32" s="210">
        <f t="shared" si="25"/>
        <v>0</v>
      </c>
      <c r="Z32" s="202"/>
      <c r="AA32" s="234">
        <f>+X32-Z32</f>
        <v>0</v>
      </c>
      <c r="AB32" s="202"/>
      <c r="AC32" s="202"/>
      <c r="AD32" s="210">
        <f t="shared" si="26"/>
        <v>0</v>
      </c>
      <c r="AE32" s="202"/>
      <c r="AF32" s="234">
        <f>+AC32-AE32</f>
        <v>0</v>
      </c>
      <c r="AG32" s="202"/>
      <c r="AH32" s="202"/>
      <c r="AI32" s="210">
        <f t="shared" si="27"/>
        <v>0</v>
      </c>
      <c r="AJ32" s="202"/>
      <c r="AK32" s="234">
        <f>+AH32-AJ32</f>
        <v>0</v>
      </c>
      <c r="AL32" s="202"/>
      <c r="AM32" s="202"/>
      <c r="AN32" s="210">
        <f t="shared" si="28"/>
        <v>0</v>
      </c>
      <c r="AO32" s="202"/>
      <c r="AP32" s="234">
        <f>+AM32-AO32</f>
        <v>0</v>
      </c>
      <c r="AQ32" s="202"/>
      <c r="AR32" s="202"/>
      <c r="AS32" s="210">
        <f t="shared" si="29"/>
        <v>0</v>
      </c>
      <c r="AT32" s="202"/>
      <c r="AU32" s="234">
        <f>+AR32-AT32</f>
        <v>0</v>
      </c>
      <c r="AV32" s="202"/>
      <c r="AW32" s="202"/>
      <c r="AX32" s="210">
        <f t="shared" si="30"/>
        <v>0</v>
      </c>
      <c r="AY32" s="202"/>
      <c r="AZ32" s="234">
        <f>+AW32-AY32</f>
        <v>0</v>
      </c>
      <c r="BA32" s="210">
        <f t="shared" si="31"/>
        <v>0</v>
      </c>
      <c r="BB32" s="210">
        <f t="shared" si="31"/>
        <v>0</v>
      </c>
      <c r="BC32" s="210">
        <f t="shared" si="32"/>
        <v>0</v>
      </c>
      <c r="BD32" s="210">
        <f>+F32+K32+P32+U32+Z32+AE32+AJ32+AO32+AT32+AY32</f>
        <v>0</v>
      </c>
      <c r="BE32" s="234">
        <f>+BB32-BD32</f>
        <v>0</v>
      </c>
    </row>
    <row r="33" spans="1:57" ht="18" customHeight="1" thickBot="1">
      <c r="A33" s="226">
        <v>510000</v>
      </c>
      <c r="B33" s="201" t="s">
        <v>159</v>
      </c>
      <c r="C33" s="204"/>
      <c r="D33" s="204"/>
      <c r="E33" s="211">
        <f t="shared" si="21"/>
        <v>0</v>
      </c>
      <c r="F33" s="204"/>
      <c r="G33" s="236">
        <f>D33-F33</f>
        <v>0</v>
      </c>
      <c r="H33" s="204"/>
      <c r="I33" s="204"/>
      <c r="J33" s="211">
        <f t="shared" si="22"/>
        <v>0</v>
      </c>
      <c r="K33" s="204"/>
      <c r="L33" s="236">
        <f>I33-K33</f>
        <v>0</v>
      </c>
      <c r="M33" s="204"/>
      <c r="N33" s="204"/>
      <c r="O33" s="211">
        <f t="shared" si="23"/>
        <v>0</v>
      </c>
      <c r="P33" s="204"/>
      <c r="Q33" s="236">
        <f>N33-P33</f>
        <v>0</v>
      </c>
      <c r="R33" s="204"/>
      <c r="S33" s="204"/>
      <c r="T33" s="211">
        <f t="shared" si="24"/>
        <v>0</v>
      </c>
      <c r="U33" s="204"/>
      <c r="V33" s="236">
        <f>S33-U33</f>
        <v>0</v>
      </c>
      <c r="W33" s="204"/>
      <c r="X33" s="204"/>
      <c r="Y33" s="211">
        <f t="shared" si="25"/>
        <v>0</v>
      </c>
      <c r="Z33" s="204"/>
      <c r="AA33" s="236">
        <f>X33-Z33</f>
        <v>0</v>
      </c>
      <c r="AB33" s="204"/>
      <c r="AC33" s="204"/>
      <c r="AD33" s="211">
        <f t="shared" si="26"/>
        <v>0</v>
      </c>
      <c r="AE33" s="204"/>
      <c r="AF33" s="236">
        <f>AC33-AE33</f>
        <v>0</v>
      </c>
      <c r="AG33" s="204"/>
      <c r="AH33" s="204"/>
      <c r="AI33" s="211">
        <f t="shared" si="27"/>
        <v>0</v>
      </c>
      <c r="AJ33" s="204"/>
      <c r="AK33" s="236">
        <f>AH33-AJ33</f>
        <v>0</v>
      </c>
      <c r="AL33" s="204"/>
      <c r="AM33" s="204"/>
      <c r="AN33" s="211">
        <f t="shared" si="28"/>
        <v>0</v>
      </c>
      <c r="AO33" s="204"/>
      <c r="AP33" s="236">
        <f>AM33-AO33</f>
        <v>0</v>
      </c>
      <c r="AQ33" s="204"/>
      <c r="AR33" s="204"/>
      <c r="AS33" s="211">
        <f t="shared" si="29"/>
        <v>0</v>
      </c>
      <c r="AT33" s="204"/>
      <c r="AU33" s="236">
        <f>AR33-AT33</f>
        <v>0</v>
      </c>
      <c r="AV33" s="204"/>
      <c r="AW33" s="204"/>
      <c r="AX33" s="211">
        <f t="shared" si="30"/>
        <v>0</v>
      </c>
      <c r="AY33" s="204"/>
      <c r="AZ33" s="236">
        <f>AW33-AY33</f>
        <v>0</v>
      </c>
      <c r="BA33" s="211">
        <f t="shared" si="31"/>
        <v>0</v>
      </c>
      <c r="BB33" s="211">
        <f t="shared" si="31"/>
        <v>0</v>
      </c>
      <c r="BC33" s="211">
        <f t="shared" si="32"/>
        <v>0</v>
      </c>
      <c r="BD33" s="211">
        <f>+F33+K33+P33+U33+Z33+AE33+AJ33+AO33+AT33+AY33</f>
        <v>0</v>
      </c>
      <c r="BE33" s="236">
        <f>BB33-BD33</f>
        <v>0</v>
      </c>
    </row>
    <row r="34" spans="1:57" customFormat="1" ht="18" customHeight="1" thickBot="1">
      <c r="A34" s="285"/>
      <c r="B34" s="9" t="s">
        <v>851</v>
      </c>
      <c r="C34" s="211">
        <f t="shared" ref="C34:BE34" si="33">SUM(C30:C33)</f>
        <v>0</v>
      </c>
      <c r="D34" s="211">
        <f t="shared" si="33"/>
        <v>0</v>
      </c>
      <c r="E34" s="211">
        <f t="shared" si="33"/>
        <v>0</v>
      </c>
      <c r="F34" s="211">
        <f t="shared" si="33"/>
        <v>0</v>
      </c>
      <c r="G34" s="211">
        <f t="shared" si="33"/>
        <v>0</v>
      </c>
      <c r="H34" s="211">
        <f t="shared" si="33"/>
        <v>0</v>
      </c>
      <c r="I34" s="211">
        <f t="shared" si="33"/>
        <v>0</v>
      </c>
      <c r="J34" s="211">
        <f t="shared" ref="J34" si="34">SUM(J30:J33)</f>
        <v>0</v>
      </c>
      <c r="K34" s="211">
        <f t="shared" si="33"/>
        <v>0</v>
      </c>
      <c r="L34" s="211">
        <f t="shared" si="33"/>
        <v>0</v>
      </c>
      <c r="M34" s="211">
        <f t="shared" si="33"/>
        <v>0</v>
      </c>
      <c r="N34" s="211">
        <f t="shared" si="33"/>
        <v>0</v>
      </c>
      <c r="O34" s="211">
        <f t="shared" ref="O34" si="35">SUM(O30:O33)</f>
        <v>0</v>
      </c>
      <c r="P34" s="211">
        <f t="shared" si="33"/>
        <v>0</v>
      </c>
      <c r="Q34" s="211">
        <f t="shared" si="33"/>
        <v>0</v>
      </c>
      <c r="R34" s="211">
        <f t="shared" si="33"/>
        <v>0</v>
      </c>
      <c r="S34" s="211">
        <f t="shared" si="33"/>
        <v>0</v>
      </c>
      <c r="T34" s="211">
        <f t="shared" ref="T34" si="36">SUM(T30:T33)</f>
        <v>0</v>
      </c>
      <c r="U34" s="211">
        <f t="shared" si="33"/>
        <v>0</v>
      </c>
      <c r="V34" s="211">
        <f t="shared" si="33"/>
        <v>0</v>
      </c>
      <c r="W34" s="211">
        <f t="shared" si="33"/>
        <v>0</v>
      </c>
      <c r="X34" s="211">
        <f t="shared" si="33"/>
        <v>0</v>
      </c>
      <c r="Y34" s="211">
        <f t="shared" ref="Y34" si="37">SUM(Y30:Y33)</f>
        <v>0</v>
      </c>
      <c r="Z34" s="211">
        <f t="shared" si="33"/>
        <v>0</v>
      </c>
      <c r="AA34" s="211">
        <f t="shared" si="33"/>
        <v>0</v>
      </c>
      <c r="AB34" s="211">
        <f t="shared" si="33"/>
        <v>0</v>
      </c>
      <c r="AC34" s="211">
        <f t="shared" si="33"/>
        <v>0</v>
      </c>
      <c r="AD34" s="211">
        <f t="shared" ref="AD34" si="38">SUM(AD30:AD33)</f>
        <v>0</v>
      </c>
      <c r="AE34" s="211">
        <f t="shared" si="33"/>
        <v>0</v>
      </c>
      <c r="AF34" s="211">
        <f t="shared" si="33"/>
        <v>0</v>
      </c>
      <c r="AG34" s="211">
        <f t="shared" ref="AG34:AZ34" si="39">SUM(AG30:AG33)</f>
        <v>0</v>
      </c>
      <c r="AH34" s="211">
        <f t="shared" si="39"/>
        <v>0</v>
      </c>
      <c r="AI34" s="211">
        <f t="shared" si="39"/>
        <v>0</v>
      </c>
      <c r="AJ34" s="211">
        <f t="shared" si="39"/>
        <v>0</v>
      </c>
      <c r="AK34" s="211">
        <f t="shared" si="39"/>
        <v>0</v>
      </c>
      <c r="AL34" s="211">
        <f t="shared" si="39"/>
        <v>0</v>
      </c>
      <c r="AM34" s="211">
        <f t="shared" si="39"/>
        <v>0</v>
      </c>
      <c r="AN34" s="211">
        <f t="shared" si="39"/>
        <v>0</v>
      </c>
      <c r="AO34" s="211">
        <f t="shared" si="39"/>
        <v>0</v>
      </c>
      <c r="AP34" s="211">
        <f t="shared" si="39"/>
        <v>0</v>
      </c>
      <c r="AQ34" s="211">
        <f t="shared" si="39"/>
        <v>0</v>
      </c>
      <c r="AR34" s="211">
        <f t="shared" si="39"/>
        <v>0</v>
      </c>
      <c r="AS34" s="211">
        <f t="shared" si="39"/>
        <v>0</v>
      </c>
      <c r="AT34" s="211">
        <f t="shared" si="39"/>
        <v>0</v>
      </c>
      <c r="AU34" s="211">
        <f t="shared" si="39"/>
        <v>0</v>
      </c>
      <c r="AV34" s="211">
        <f t="shared" si="39"/>
        <v>0</v>
      </c>
      <c r="AW34" s="211">
        <f t="shared" si="39"/>
        <v>0</v>
      </c>
      <c r="AX34" s="211">
        <f t="shared" si="39"/>
        <v>0</v>
      </c>
      <c r="AY34" s="211">
        <f t="shared" si="39"/>
        <v>0</v>
      </c>
      <c r="AZ34" s="211">
        <f t="shared" si="39"/>
        <v>0</v>
      </c>
      <c r="BA34" s="211">
        <f t="shared" si="33"/>
        <v>0</v>
      </c>
      <c r="BB34" s="211">
        <f t="shared" si="33"/>
        <v>0</v>
      </c>
      <c r="BC34" s="211">
        <f t="shared" ref="BC34" si="40">SUM(BC30:BC33)</f>
        <v>0</v>
      </c>
      <c r="BD34" s="211">
        <f t="shared" si="33"/>
        <v>0</v>
      </c>
      <c r="BE34" s="211">
        <f t="shared" si="33"/>
        <v>0</v>
      </c>
    </row>
    <row r="35" spans="1:57" customFormat="1" ht="30" customHeight="1">
      <c r="A35" s="285"/>
      <c r="B35" s="287" t="s">
        <v>615</v>
      </c>
      <c r="C35" s="210">
        <f>+C27-C34</f>
        <v>0</v>
      </c>
      <c r="D35" s="210">
        <f t="shared" ref="D35:BD35" si="41">+D27-D34</f>
        <v>0</v>
      </c>
      <c r="E35" s="210">
        <f t="shared" si="41"/>
        <v>0</v>
      </c>
      <c r="F35" s="210">
        <f t="shared" si="41"/>
        <v>0</v>
      </c>
      <c r="G35" s="210">
        <f>+G27+G34</f>
        <v>0</v>
      </c>
      <c r="H35" s="210">
        <f t="shared" si="41"/>
        <v>0</v>
      </c>
      <c r="I35" s="210">
        <f t="shared" si="41"/>
        <v>0</v>
      </c>
      <c r="J35" s="210">
        <f t="shared" ref="J35" si="42">+J27-J34</f>
        <v>0</v>
      </c>
      <c r="K35" s="210">
        <f t="shared" si="41"/>
        <v>0</v>
      </c>
      <c r="L35" s="210">
        <f>+L27+L34</f>
        <v>0</v>
      </c>
      <c r="M35" s="210">
        <f t="shared" si="41"/>
        <v>0</v>
      </c>
      <c r="N35" s="210">
        <f t="shared" si="41"/>
        <v>0</v>
      </c>
      <c r="O35" s="210">
        <f t="shared" ref="O35" si="43">+O27-O34</f>
        <v>0</v>
      </c>
      <c r="P35" s="210">
        <f t="shared" si="41"/>
        <v>0</v>
      </c>
      <c r="Q35" s="210">
        <f>+Q27+Q34</f>
        <v>0</v>
      </c>
      <c r="R35" s="210">
        <f t="shared" si="41"/>
        <v>0</v>
      </c>
      <c r="S35" s="210">
        <f t="shared" si="41"/>
        <v>0</v>
      </c>
      <c r="T35" s="210">
        <f t="shared" ref="T35" si="44">+T27-T34</f>
        <v>0</v>
      </c>
      <c r="U35" s="210">
        <f t="shared" si="41"/>
        <v>0</v>
      </c>
      <c r="V35" s="210">
        <f>+V27+V34</f>
        <v>0</v>
      </c>
      <c r="W35" s="210">
        <f t="shared" si="41"/>
        <v>0</v>
      </c>
      <c r="X35" s="210">
        <f t="shared" si="41"/>
        <v>0</v>
      </c>
      <c r="Y35" s="210">
        <f t="shared" ref="Y35" si="45">+Y27-Y34</f>
        <v>0</v>
      </c>
      <c r="Z35" s="210">
        <f t="shared" si="41"/>
        <v>0</v>
      </c>
      <c r="AA35" s="210">
        <f>+AA27+AA34</f>
        <v>0</v>
      </c>
      <c r="AB35" s="210">
        <f t="shared" si="41"/>
        <v>0</v>
      </c>
      <c r="AC35" s="210">
        <f t="shared" si="41"/>
        <v>0</v>
      </c>
      <c r="AD35" s="210">
        <f t="shared" ref="AD35" si="46">+AD27-AD34</f>
        <v>0</v>
      </c>
      <c r="AE35" s="210">
        <f t="shared" si="41"/>
        <v>0</v>
      </c>
      <c r="AF35" s="210">
        <f>+AF27+AF34</f>
        <v>0</v>
      </c>
      <c r="AG35" s="210">
        <f>+AG27-AG34</f>
        <v>0</v>
      </c>
      <c r="AH35" s="210">
        <f>+AH27-AH34</f>
        <v>0</v>
      </c>
      <c r="AI35" s="210">
        <f t="shared" ref="AI35" si="47">+AI27-AI34</f>
        <v>0</v>
      </c>
      <c r="AJ35" s="210">
        <f>+AJ27-AJ34</f>
        <v>0</v>
      </c>
      <c r="AK35" s="210">
        <f>+AK27+AK34</f>
        <v>0</v>
      </c>
      <c r="AL35" s="210">
        <f>+AL27-AL34</f>
        <v>0</v>
      </c>
      <c r="AM35" s="210">
        <f>+AM27-AM34</f>
        <v>0</v>
      </c>
      <c r="AN35" s="210">
        <f t="shared" ref="AN35" si="48">+AN27-AN34</f>
        <v>0</v>
      </c>
      <c r="AO35" s="210">
        <f>+AO27-AO34</f>
        <v>0</v>
      </c>
      <c r="AP35" s="210">
        <f>+AP27+AP34</f>
        <v>0</v>
      </c>
      <c r="AQ35" s="210">
        <f>+AQ27-AQ34</f>
        <v>0</v>
      </c>
      <c r="AR35" s="210">
        <f>+AR27-AR34</f>
        <v>0</v>
      </c>
      <c r="AS35" s="210">
        <f t="shared" ref="AS35" si="49">+AS27-AS34</f>
        <v>0</v>
      </c>
      <c r="AT35" s="210">
        <f>+AT27-AT34</f>
        <v>0</v>
      </c>
      <c r="AU35" s="210">
        <f>+AU27+AU34</f>
        <v>0</v>
      </c>
      <c r="AV35" s="210">
        <f>+AV27-AV34</f>
        <v>0</v>
      </c>
      <c r="AW35" s="210">
        <f>+AW27-AW34</f>
        <v>0</v>
      </c>
      <c r="AX35" s="210">
        <f t="shared" ref="AX35" si="50">+AX27-AX34</f>
        <v>0</v>
      </c>
      <c r="AY35" s="210">
        <f>+AY27-AY34</f>
        <v>0</v>
      </c>
      <c r="AZ35" s="210">
        <f>+AZ27+AZ34</f>
        <v>0</v>
      </c>
      <c r="BA35" s="210">
        <f t="shared" si="41"/>
        <v>0</v>
      </c>
      <c r="BB35" s="210">
        <f t="shared" si="41"/>
        <v>0</v>
      </c>
      <c r="BC35" s="210">
        <f t="shared" ref="BC35" si="51">+BC27-BC34</f>
        <v>0</v>
      </c>
      <c r="BD35" s="210">
        <f t="shared" si="41"/>
        <v>0</v>
      </c>
      <c r="BE35" s="210">
        <f>+BE27+BE34</f>
        <v>0</v>
      </c>
    </row>
    <row r="36" spans="1:57" customFormat="1" ht="18" customHeight="1">
      <c r="A36" s="285"/>
      <c r="B36" s="8" t="s">
        <v>853</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row>
    <row r="37" spans="1:57" ht="18" customHeight="1">
      <c r="A37" s="226">
        <v>382010</v>
      </c>
      <c r="B37" s="196" t="s">
        <v>854</v>
      </c>
      <c r="C37" s="202"/>
      <c r="D37" s="202"/>
      <c r="E37" s="210">
        <f t="shared" ref="E37:E45" si="52">-C37+D37</f>
        <v>0</v>
      </c>
      <c r="F37" s="202"/>
      <c r="G37" s="234">
        <f t="shared" ref="G37:G45" si="53">-D37+F37</f>
        <v>0</v>
      </c>
      <c r="H37" s="202"/>
      <c r="I37" s="202"/>
      <c r="J37" s="210">
        <f t="shared" ref="J37:J45" si="54">-H37+I37</f>
        <v>0</v>
      </c>
      <c r="K37" s="202"/>
      <c r="L37" s="234">
        <f t="shared" ref="L37:L45" si="55">-I37+K37</f>
        <v>0</v>
      </c>
      <c r="M37" s="202"/>
      <c r="N37" s="202"/>
      <c r="O37" s="210">
        <f t="shared" ref="O37:O45" si="56">-M37+N37</f>
        <v>0</v>
      </c>
      <c r="P37" s="202"/>
      <c r="Q37" s="234">
        <f t="shared" ref="Q37:Q45" si="57">-N37+P37</f>
        <v>0</v>
      </c>
      <c r="R37" s="202"/>
      <c r="S37" s="202"/>
      <c r="T37" s="210">
        <f t="shared" ref="T37:T45" si="58">-R37+S37</f>
        <v>0</v>
      </c>
      <c r="U37" s="202"/>
      <c r="V37" s="234">
        <f t="shared" ref="V37:V45" si="59">-S37+U37</f>
        <v>0</v>
      </c>
      <c r="W37" s="202"/>
      <c r="X37" s="202"/>
      <c r="Y37" s="210">
        <f t="shared" ref="Y37:Y45" si="60">-W37+X37</f>
        <v>0</v>
      </c>
      <c r="Z37" s="202"/>
      <c r="AA37" s="234">
        <f t="shared" ref="AA37:AA45" si="61">-X37+Z37</f>
        <v>0</v>
      </c>
      <c r="AB37" s="202"/>
      <c r="AC37" s="202"/>
      <c r="AD37" s="210">
        <f t="shared" ref="AD37:AD45" si="62">-AB37+AC37</f>
        <v>0</v>
      </c>
      <c r="AE37" s="202"/>
      <c r="AF37" s="234">
        <f t="shared" ref="AF37:AF45" si="63">-AC37+AE37</f>
        <v>0</v>
      </c>
      <c r="AG37" s="202"/>
      <c r="AH37" s="202"/>
      <c r="AI37" s="210">
        <f t="shared" ref="AI37:AI45" si="64">-AG37+AH37</f>
        <v>0</v>
      </c>
      <c r="AJ37" s="202"/>
      <c r="AK37" s="234">
        <f t="shared" ref="AK37:AK45" si="65">-AH37+AJ37</f>
        <v>0</v>
      </c>
      <c r="AL37" s="202"/>
      <c r="AM37" s="202"/>
      <c r="AN37" s="210">
        <f t="shared" ref="AN37:AN45" si="66">-AL37+AM37</f>
        <v>0</v>
      </c>
      <c r="AO37" s="202"/>
      <c r="AP37" s="234">
        <f t="shared" ref="AP37:AP45" si="67">-AM37+AO37</f>
        <v>0</v>
      </c>
      <c r="AQ37" s="202"/>
      <c r="AR37" s="202"/>
      <c r="AS37" s="210">
        <f t="shared" ref="AS37:AS45" si="68">-AQ37+AR37</f>
        <v>0</v>
      </c>
      <c r="AT37" s="202"/>
      <c r="AU37" s="234">
        <f t="shared" ref="AU37:AU45" si="69">-AR37+AT37</f>
        <v>0</v>
      </c>
      <c r="AV37" s="202"/>
      <c r="AW37" s="202"/>
      <c r="AX37" s="210">
        <f t="shared" ref="AX37:AX45" si="70">-AV37+AW37</f>
        <v>0</v>
      </c>
      <c r="AY37" s="202"/>
      <c r="AZ37" s="234">
        <f t="shared" ref="AZ37:AZ45" si="71">-AW37+AY37</f>
        <v>0</v>
      </c>
      <c r="BA37" s="210">
        <f t="shared" ref="BA37:BA45" si="72">+C37+H37+M37+R37+W37+AB37+AG37+AL37+AQ37+AV37</f>
        <v>0</v>
      </c>
      <c r="BB37" s="210">
        <f t="shared" ref="BB37:BB45" si="73">+D37+I37+N37+S37+X37+AC37+AH37+AM37+AR37+AW37</f>
        <v>0</v>
      </c>
      <c r="BC37" s="210">
        <f t="shared" ref="BC37:BC45" si="74">-BA37+BB37</f>
        <v>0</v>
      </c>
      <c r="BD37" s="210">
        <f t="shared" ref="BD37:BD45" si="75">+F37+K37+P37+U37+Z37+AE37+AJ37+AO37+AT37+AY37</f>
        <v>0</v>
      </c>
      <c r="BE37" s="234">
        <f t="shared" ref="BE37:BE45" si="76">-BB37+BD37</f>
        <v>0</v>
      </c>
    </row>
    <row r="38" spans="1:57" ht="18" customHeight="1">
      <c r="A38" s="226">
        <v>383000</v>
      </c>
      <c r="B38" s="196" t="s">
        <v>855</v>
      </c>
      <c r="C38" s="202"/>
      <c r="D38" s="202"/>
      <c r="E38" s="210">
        <f t="shared" si="52"/>
        <v>0</v>
      </c>
      <c r="F38" s="202"/>
      <c r="G38" s="234">
        <f t="shared" si="53"/>
        <v>0</v>
      </c>
      <c r="H38" s="202"/>
      <c r="I38" s="202"/>
      <c r="J38" s="210">
        <f t="shared" si="54"/>
        <v>0</v>
      </c>
      <c r="K38" s="202"/>
      <c r="L38" s="234">
        <f t="shared" si="55"/>
        <v>0</v>
      </c>
      <c r="M38" s="202"/>
      <c r="N38" s="202"/>
      <c r="O38" s="210">
        <f t="shared" si="56"/>
        <v>0</v>
      </c>
      <c r="P38" s="202"/>
      <c r="Q38" s="234">
        <f t="shared" si="57"/>
        <v>0</v>
      </c>
      <c r="R38" s="202"/>
      <c r="S38" s="202"/>
      <c r="T38" s="210">
        <f t="shared" si="58"/>
        <v>0</v>
      </c>
      <c r="U38" s="202"/>
      <c r="V38" s="234">
        <f t="shared" si="59"/>
        <v>0</v>
      </c>
      <c r="W38" s="202"/>
      <c r="X38" s="202"/>
      <c r="Y38" s="210">
        <f t="shared" si="60"/>
        <v>0</v>
      </c>
      <c r="Z38" s="202"/>
      <c r="AA38" s="234">
        <f t="shared" si="61"/>
        <v>0</v>
      </c>
      <c r="AB38" s="202"/>
      <c r="AC38" s="202"/>
      <c r="AD38" s="210">
        <f t="shared" si="62"/>
        <v>0</v>
      </c>
      <c r="AE38" s="202"/>
      <c r="AF38" s="234">
        <f t="shared" si="63"/>
        <v>0</v>
      </c>
      <c r="AG38" s="202"/>
      <c r="AH38" s="202"/>
      <c r="AI38" s="210">
        <f t="shared" si="64"/>
        <v>0</v>
      </c>
      <c r="AJ38" s="202"/>
      <c r="AK38" s="234">
        <f t="shared" si="65"/>
        <v>0</v>
      </c>
      <c r="AL38" s="202"/>
      <c r="AM38" s="202"/>
      <c r="AN38" s="210">
        <f t="shared" si="66"/>
        <v>0</v>
      </c>
      <c r="AO38" s="202"/>
      <c r="AP38" s="234">
        <f t="shared" si="67"/>
        <v>0</v>
      </c>
      <c r="AQ38" s="202"/>
      <c r="AR38" s="202"/>
      <c r="AS38" s="210">
        <f t="shared" si="68"/>
        <v>0</v>
      </c>
      <c r="AT38" s="202"/>
      <c r="AU38" s="234">
        <f t="shared" si="69"/>
        <v>0</v>
      </c>
      <c r="AV38" s="202"/>
      <c r="AW38" s="202"/>
      <c r="AX38" s="210">
        <f t="shared" si="70"/>
        <v>0</v>
      </c>
      <c r="AY38" s="202"/>
      <c r="AZ38" s="234">
        <f t="shared" si="71"/>
        <v>0</v>
      </c>
      <c r="BA38" s="210">
        <f t="shared" si="72"/>
        <v>0</v>
      </c>
      <c r="BB38" s="210">
        <f t="shared" si="73"/>
        <v>0</v>
      </c>
      <c r="BC38" s="210">
        <f t="shared" si="74"/>
        <v>0</v>
      </c>
      <c r="BD38" s="210">
        <f t="shared" si="75"/>
        <v>0</v>
      </c>
      <c r="BE38" s="234">
        <f t="shared" si="76"/>
        <v>0</v>
      </c>
    </row>
    <row r="39" spans="1:57" ht="18" customHeight="1" thickBot="1">
      <c r="A39" s="226">
        <v>520000</v>
      </c>
      <c r="B39" s="196" t="s">
        <v>1227</v>
      </c>
      <c r="C39" s="204"/>
      <c r="D39" s="204"/>
      <c r="E39" s="211">
        <f t="shared" si="52"/>
        <v>0</v>
      </c>
      <c r="F39" s="204"/>
      <c r="G39" s="236">
        <f t="shared" si="53"/>
        <v>0</v>
      </c>
      <c r="H39" s="204"/>
      <c r="I39" s="204"/>
      <c r="J39" s="211">
        <f t="shared" si="54"/>
        <v>0</v>
      </c>
      <c r="K39" s="204"/>
      <c r="L39" s="236">
        <f t="shared" si="55"/>
        <v>0</v>
      </c>
      <c r="M39" s="204"/>
      <c r="N39" s="204"/>
      <c r="O39" s="211">
        <f t="shared" si="56"/>
        <v>0</v>
      </c>
      <c r="P39" s="204"/>
      <c r="Q39" s="236">
        <f t="shared" si="57"/>
        <v>0</v>
      </c>
      <c r="R39" s="204"/>
      <c r="S39" s="204"/>
      <c r="T39" s="211">
        <f t="shared" si="58"/>
        <v>0</v>
      </c>
      <c r="U39" s="204"/>
      <c r="V39" s="236">
        <f t="shared" si="59"/>
        <v>0</v>
      </c>
      <c r="W39" s="204"/>
      <c r="X39" s="204"/>
      <c r="Y39" s="211">
        <f t="shared" si="60"/>
        <v>0</v>
      </c>
      <c r="Z39" s="204"/>
      <c r="AA39" s="236">
        <f t="shared" si="61"/>
        <v>0</v>
      </c>
      <c r="AB39" s="204"/>
      <c r="AC39" s="204"/>
      <c r="AD39" s="211">
        <f t="shared" si="62"/>
        <v>0</v>
      </c>
      <c r="AE39" s="204"/>
      <c r="AF39" s="236">
        <f t="shared" si="63"/>
        <v>0</v>
      </c>
      <c r="AG39" s="204"/>
      <c r="AH39" s="204"/>
      <c r="AI39" s="211">
        <f t="shared" si="64"/>
        <v>0</v>
      </c>
      <c r="AJ39" s="204"/>
      <c r="AK39" s="236">
        <f t="shared" si="65"/>
        <v>0</v>
      </c>
      <c r="AL39" s="204"/>
      <c r="AM39" s="204"/>
      <c r="AN39" s="211">
        <f t="shared" si="66"/>
        <v>0</v>
      </c>
      <c r="AO39" s="204"/>
      <c r="AP39" s="236">
        <f t="shared" si="67"/>
        <v>0</v>
      </c>
      <c r="AQ39" s="204"/>
      <c r="AR39" s="204"/>
      <c r="AS39" s="211">
        <f t="shared" si="68"/>
        <v>0</v>
      </c>
      <c r="AT39" s="204"/>
      <c r="AU39" s="236">
        <f t="shared" si="69"/>
        <v>0</v>
      </c>
      <c r="AV39" s="204"/>
      <c r="AW39" s="204"/>
      <c r="AX39" s="211">
        <f t="shared" si="70"/>
        <v>0</v>
      </c>
      <c r="AY39" s="204"/>
      <c r="AZ39" s="236">
        <f t="shared" si="71"/>
        <v>0</v>
      </c>
      <c r="BA39" s="211">
        <f t="shared" si="72"/>
        <v>0</v>
      </c>
      <c r="BB39" s="211">
        <f t="shared" si="73"/>
        <v>0</v>
      </c>
      <c r="BC39" s="211">
        <f t="shared" si="74"/>
        <v>0</v>
      </c>
      <c r="BD39" s="211">
        <f t="shared" si="75"/>
        <v>0</v>
      </c>
      <c r="BE39" s="236">
        <f t="shared" si="76"/>
        <v>0</v>
      </c>
    </row>
    <row r="40" spans="1:57" customFormat="1" ht="18" customHeight="1" thickBot="1">
      <c r="A40" s="285"/>
      <c r="B40" s="9" t="s">
        <v>179</v>
      </c>
      <c r="C40" s="211">
        <f>SUM(C37:C39)</f>
        <v>0</v>
      </c>
      <c r="D40" s="211">
        <f>SUM(D37:D39)</f>
        <v>0</v>
      </c>
      <c r="E40" s="211">
        <f t="shared" ref="E40:BE40" si="77">SUM(E37:E39)</f>
        <v>0</v>
      </c>
      <c r="F40" s="211">
        <f t="shared" si="77"/>
        <v>0</v>
      </c>
      <c r="G40" s="211">
        <f t="shared" si="77"/>
        <v>0</v>
      </c>
      <c r="H40" s="211">
        <f t="shared" si="77"/>
        <v>0</v>
      </c>
      <c r="I40" s="211">
        <f t="shared" si="77"/>
        <v>0</v>
      </c>
      <c r="J40" s="211">
        <f t="shared" si="77"/>
        <v>0</v>
      </c>
      <c r="K40" s="211">
        <f t="shared" si="77"/>
        <v>0</v>
      </c>
      <c r="L40" s="211">
        <f t="shared" si="77"/>
        <v>0</v>
      </c>
      <c r="M40" s="211">
        <f t="shared" si="77"/>
        <v>0</v>
      </c>
      <c r="N40" s="211">
        <f t="shared" si="77"/>
        <v>0</v>
      </c>
      <c r="O40" s="211">
        <f t="shared" si="77"/>
        <v>0</v>
      </c>
      <c r="P40" s="211">
        <f t="shared" si="77"/>
        <v>0</v>
      </c>
      <c r="Q40" s="211">
        <f t="shared" si="77"/>
        <v>0</v>
      </c>
      <c r="R40" s="211">
        <f t="shared" si="77"/>
        <v>0</v>
      </c>
      <c r="S40" s="211">
        <f t="shared" si="77"/>
        <v>0</v>
      </c>
      <c r="T40" s="211">
        <f t="shared" si="77"/>
        <v>0</v>
      </c>
      <c r="U40" s="211">
        <f t="shared" si="77"/>
        <v>0</v>
      </c>
      <c r="V40" s="211">
        <f t="shared" si="77"/>
        <v>0</v>
      </c>
      <c r="W40" s="211">
        <f t="shared" si="77"/>
        <v>0</v>
      </c>
      <c r="X40" s="211">
        <f t="shared" si="77"/>
        <v>0</v>
      </c>
      <c r="Y40" s="211">
        <f t="shared" si="77"/>
        <v>0</v>
      </c>
      <c r="Z40" s="211">
        <f t="shared" si="77"/>
        <v>0</v>
      </c>
      <c r="AA40" s="211">
        <f t="shared" si="77"/>
        <v>0</v>
      </c>
      <c r="AB40" s="211">
        <f t="shared" si="77"/>
        <v>0</v>
      </c>
      <c r="AC40" s="211">
        <f t="shared" si="77"/>
        <v>0</v>
      </c>
      <c r="AD40" s="211">
        <f t="shared" si="77"/>
        <v>0</v>
      </c>
      <c r="AE40" s="211">
        <f t="shared" si="77"/>
        <v>0</v>
      </c>
      <c r="AF40" s="211">
        <f t="shared" si="77"/>
        <v>0</v>
      </c>
      <c r="AG40" s="211">
        <f t="shared" si="77"/>
        <v>0</v>
      </c>
      <c r="AH40" s="211">
        <f t="shared" si="77"/>
        <v>0</v>
      </c>
      <c r="AI40" s="211">
        <f t="shared" si="77"/>
        <v>0</v>
      </c>
      <c r="AJ40" s="211">
        <f t="shared" si="77"/>
        <v>0</v>
      </c>
      <c r="AK40" s="211">
        <f t="shared" si="77"/>
        <v>0</v>
      </c>
      <c r="AL40" s="211">
        <f t="shared" si="77"/>
        <v>0</v>
      </c>
      <c r="AM40" s="211">
        <f t="shared" si="77"/>
        <v>0</v>
      </c>
      <c r="AN40" s="211">
        <f t="shared" si="77"/>
        <v>0</v>
      </c>
      <c r="AO40" s="211">
        <f t="shared" si="77"/>
        <v>0</v>
      </c>
      <c r="AP40" s="211">
        <f t="shared" si="77"/>
        <v>0</v>
      </c>
      <c r="AQ40" s="211">
        <f t="shared" si="77"/>
        <v>0</v>
      </c>
      <c r="AR40" s="211">
        <f t="shared" si="77"/>
        <v>0</v>
      </c>
      <c r="AS40" s="211">
        <f t="shared" si="77"/>
        <v>0</v>
      </c>
      <c r="AT40" s="211">
        <f t="shared" si="77"/>
        <v>0</v>
      </c>
      <c r="AU40" s="211">
        <f t="shared" si="77"/>
        <v>0</v>
      </c>
      <c r="AV40" s="211">
        <f t="shared" si="77"/>
        <v>0</v>
      </c>
      <c r="AW40" s="211">
        <f t="shared" si="77"/>
        <v>0</v>
      </c>
      <c r="AX40" s="211">
        <f t="shared" si="77"/>
        <v>0</v>
      </c>
      <c r="AY40" s="211">
        <f t="shared" si="77"/>
        <v>0</v>
      </c>
      <c r="AZ40" s="211">
        <f t="shared" si="77"/>
        <v>0</v>
      </c>
      <c r="BA40" s="211">
        <f t="shared" si="77"/>
        <v>0</v>
      </c>
      <c r="BB40" s="211">
        <f t="shared" si="77"/>
        <v>0</v>
      </c>
      <c r="BC40" s="211">
        <f t="shared" si="77"/>
        <v>0</v>
      </c>
      <c r="BD40" s="211">
        <f t="shared" si="77"/>
        <v>0</v>
      </c>
      <c r="BE40" s="211">
        <f t="shared" si="77"/>
        <v>0</v>
      </c>
    </row>
    <row r="41" spans="1:57" ht="18" customHeight="1">
      <c r="A41" s="226"/>
      <c r="B41" s="8" t="s">
        <v>3340</v>
      </c>
      <c r="C41" s="202"/>
      <c r="D41" s="202"/>
      <c r="E41" s="210"/>
      <c r="F41" s="202"/>
      <c r="G41" s="234"/>
      <c r="H41" s="202"/>
      <c r="I41" s="202"/>
      <c r="J41" s="210"/>
      <c r="K41" s="202"/>
      <c r="L41" s="234"/>
      <c r="M41" s="202"/>
      <c r="N41" s="202"/>
      <c r="O41" s="210"/>
      <c r="P41" s="202"/>
      <c r="Q41" s="234"/>
      <c r="R41" s="202"/>
      <c r="S41" s="202"/>
      <c r="T41" s="210"/>
      <c r="U41" s="202"/>
      <c r="V41" s="234"/>
      <c r="W41" s="202"/>
      <c r="X41" s="202"/>
      <c r="Y41" s="210"/>
      <c r="Z41" s="202"/>
      <c r="AA41" s="234"/>
      <c r="AB41" s="202"/>
      <c r="AC41" s="202"/>
      <c r="AD41" s="210"/>
      <c r="AE41" s="202"/>
      <c r="AF41" s="234"/>
      <c r="AG41" s="202"/>
      <c r="AH41" s="202"/>
      <c r="AI41" s="210"/>
      <c r="AJ41" s="202"/>
      <c r="AK41" s="234"/>
      <c r="AL41" s="202"/>
      <c r="AM41" s="202"/>
      <c r="AN41" s="210"/>
      <c r="AO41" s="202"/>
      <c r="AP41" s="234"/>
      <c r="AQ41" s="202"/>
      <c r="AR41" s="202"/>
      <c r="AS41" s="210"/>
      <c r="AT41" s="202"/>
      <c r="AU41" s="234"/>
      <c r="AV41" s="202"/>
      <c r="AW41" s="202"/>
      <c r="AX41" s="210"/>
      <c r="AY41" s="202"/>
      <c r="AZ41" s="234"/>
      <c r="BA41" s="210"/>
      <c r="BB41" s="210"/>
      <c r="BC41" s="210"/>
      <c r="BD41" s="210"/>
      <c r="BE41" s="234"/>
    </row>
    <row r="42" spans="1:57" ht="18" customHeight="1">
      <c r="A42" s="226">
        <v>384000</v>
      </c>
      <c r="B42" s="1201" t="s">
        <v>3195</v>
      </c>
      <c r="C42" s="202"/>
      <c r="D42" s="202"/>
      <c r="E42" s="210">
        <f t="shared" si="52"/>
        <v>0</v>
      </c>
      <c r="F42" s="202"/>
      <c r="G42" s="234">
        <f t="shared" si="53"/>
        <v>0</v>
      </c>
      <c r="H42" s="202"/>
      <c r="I42" s="202"/>
      <c r="J42" s="210">
        <f t="shared" si="54"/>
        <v>0</v>
      </c>
      <c r="K42" s="202"/>
      <c r="L42" s="234">
        <f t="shared" si="55"/>
        <v>0</v>
      </c>
      <c r="M42" s="202"/>
      <c r="N42" s="202"/>
      <c r="O42" s="210">
        <f t="shared" si="56"/>
        <v>0</v>
      </c>
      <c r="P42" s="202"/>
      <c r="Q42" s="234">
        <f t="shared" si="57"/>
        <v>0</v>
      </c>
      <c r="R42" s="202"/>
      <c r="S42" s="202"/>
      <c r="T42" s="210">
        <f t="shared" si="58"/>
        <v>0</v>
      </c>
      <c r="U42" s="202"/>
      <c r="V42" s="234">
        <f t="shared" si="59"/>
        <v>0</v>
      </c>
      <c r="W42" s="202"/>
      <c r="X42" s="202"/>
      <c r="Y42" s="210">
        <f t="shared" si="60"/>
        <v>0</v>
      </c>
      <c r="Z42" s="202"/>
      <c r="AA42" s="234">
        <f t="shared" si="61"/>
        <v>0</v>
      </c>
      <c r="AB42" s="202"/>
      <c r="AC42" s="202"/>
      <c r="AD42" s="210">
        <f t="shared" si="62"/>
        <v>0</v>
      </c>
      <c r="AE42" s="202"/>
      <c r="AF42" s="234">
        <f t="shared" si="63"/>
        <v>0</v>
      </c>
      <c r="AG42" s="202"/>
      <c r="AH42" s="202"/>
      <c r="AI42" s="210">
        <f t="shared" si="64"/>
        <v>0</v>
      </c>
      <c r="AJ42" s="202"/>
      <c r="AK42" s="234">
        <f t="shared" si="65"/>
        <v>0</v>
      </c>
      <c r="AL42" s="202"/>
      <c r="AM42" s="202"/>
      <c r="AN42" s="210">
        <f t="shared" si="66"/>
        <v>0</v>
      </c>
      <c r="AO42" s="202"/>
      <c r="AP42" s="234">
        <f t="shared" si="67"/>
        <v>0</v>
      </c>
      <c r="AQ42" s="202"/>
      <c r="AR42" s="202"/>
      <c r="AS42" s="210">
        <f t="shared" si="68"/>
        <v>0</v>
      </c>
      <c r="AT42" s="202"/>
      <c r="AU42" s="234">
        <f t="shared" si="69"/>
        <v>0</v>
      </c>
      <c r="AV42" s="202"/>
      <c r="AW42" s="202"/>
      <c r="AX42" s="210">
        <f t="shared" si="70"/>
        <v>0</v>
      </c>
      <c r="AY42" s="202"/>
      <c r="AZ42" s="234">
        <f t="shared" si="71"/>
        <v>0</v>
      </c>
      <c r="BA42" s="210">
        <f t="shared" si="72"/>
        <v>0</v>
      </c>
      <c r="BB42" s="210">
        <f t="shared" si="73"/>
        <v>0</v>
      </c>
      <c r="BC42" s="210">
        <f t="shared" si="74"/>
        <v>0</v>
      </c>
      <c r="BD42" s="210">
        <f t="shared" si="75"/>
        <v>0</v>
      </c>
      <c r="BE42" s="234">
        <f t="shared" si="76"/>
        <v>0</v>
      </c>
    </row>
    <row r="43" spans="1:57" ht="18" customHeight="1">
      <c r="A43" s="226">
        <v>385000</v>
      </c>
      <c r="B43" s="1201" t="s">
        <v>3195</v>
      </c>
      <c r="C43" s="202"/>
      <c r="D43" s="202"/>
      <c r="E43" s="210">
        <f t="shared" si="52"/>
        <v>0</v>
      </c>
      <c r="F43" s="202"/>
      <c r="G43" s="234">
        <f t="shared" si="53"/>
        <v>0</v>
      </c>
      <c r="H43" s="202"/>
      <c r="I43" s="202"/>
      <c r="J43" s="210">
        <f t="shared" si="54"/>
        <v>0</v>
      </c>
      <c r="K43" s="202"/>
      <c r="L43" s="234">
        <f t="shared" si="55"/>
        <v>0</v>
      </c>
      <c r="M43" s="202"/>
      <c r="N43" s="202"/>
      <c r="O43" s="210">
        <f t="shared" si="56"/>
        <v>0</v>
      </c>
      <c r="P43" s="202"/>
      <c r="Q43" s="234">
        <f t="shared" si="57"/>
        <v>0</v>
      </c>
      <c r="R43" s="202"/>
      <c r="S43" s="202"/>
      <c r="T43" s="210">
        <f t="shared" si="58"/>
        <v>0</v>
      </c>
      <c r="U43" s="202"/>
      <c r="V43" s="234">
        <f t="shared" si="59"/>
        <v>0</v>
      </c>
      <c r="W43" s="202"/>
      <c r="X43" s="202"/>
      <c r="Y43" s="210">
        <f t="shared" si="60"/>
        <v>0</v>
      </c>
      <c r="Z43" s="202"/>
      <c r="AA43" s="234">
        <f t="shared" si="61"/>
        <v>0</v>
      </c>
      <c r="AB43" s="202"/>
      <c r="AC43" s="202"/>
      <c r="AD43" s="210">
        <f t="shared" si="62"/>
        <v>0</v>
      </c>
      <c r="AE43" s="202"/>
      <c r="AF43" s="234">
        <f t="shared" si="63"/>
        <v>0</v>
      </c>
      <c r="AG43" s="202"/>
      <c r="AH43" s="202"/>
      <c r="AI43" s="210">
        <f t="shared" si="64"/>
        <v>0</v>
      </c>
      <c r="AJ43" s="202"/>
      <c r="AK43" s="234">
        <f t="shared" si="65"/>
        <v>0</v>
      </c>
      <c r="AL43" s="202"/>
      <c r="AM43" s="202"/>
      <c r="AN43" s="210">
        <f t="shared" si="66"/>
        <v>0</v>
      </c>
      <c r="AO43" s="202"/>
      <c r="AP43" s="234">
        <f t="shared" si="67"/>
        <v>0</v>
      </c>
      <c r="AQ43" s="202"/>
      <c r="AR43" s="202"/>
      <c r="AS43" s="210">
        <f t="shared" si="68"/>
        <v>0</v>
      </c>
      <c r="AT43" s="202"/>
      <c r="AU43" s="234">
        <f t="shared" si="69"/>
        <v>0</v>
      </c>
      <c r="AV43" s="202"/>
      <c r="AW43" s="202"/>
      <c r="AX43" s="210">
        <f t="shared" si="70"/>
        <v>0</v>
      </c>
      <c r="AY43" s="202"/>
      <c r="AZ43" s="234">
        <f t="shared" si="71"/>
        <v>0</v>
      </c>
      <c r="BA43" s="210">
        <f t="shared" si="72"/>
        <v>0</v>
      </c>
      <c r="BB43" s="210">
        <f t="shared" si="73"/>
        <v>0</v>
      </c>
      <c r="BC43" s="210">
        <f t="shared" si="74"/>
        <v>0</v>
      </c>
      <c r="BD43" s="210">
        <f t="shared" si="75"/>
        <v>0</v>
      </c>
      <c r="BE43" s="234">
        <f t="shared" si="76"/>
        <v>0</v>
      </c>
    </row>
    <row r="44" spans="1:57" ht="18" customHeight="1">
      <c r="A44" s="226">
        <v>524000</v>
      </c>
      <c r="B44" s="1201" t="s">
        <v>3196</v>
      </c>
      <c r="C44" s="202"/>
      <c r="D44" s="202"/>
      <c r="E44" s="210">
        <f t="shared" si="52"/>
        <v>0</v>
      </c>
      <c r="F44" s="202"/>
      <c r="G44" s="234">
        <f t="shared" si="53"/>
        <v>0</v>
      </c>
      <c r="H44" s="202"/>
      <c r="I44" s="202"/>
      <c r="J44" s="210">
        <f t="shared" si="54"/>
        <v>0</v>
      </c>
      <c r="K44" s="202"/>
      <c r="L44" s="234">
        <f t="shared" si="55"/>
        <v>0</v>
      </c>
      <c r="M44" s="202"/>
      <c r="N44" s="202"/>
      <c r="O44" s="210">
        <f t="shared" si="56"/>
        <v>0</v>
      </c>
      <c r="P44" s="202"/>
      <c r="Q44" s="234">
        <f t="shared" si="57"/>
        <v>0</v>
      </c>
      <c r="R44" s="202"/>
      <c r="S44" s="202"/>
      <c r="T44" s="210">
        <f t="shared" si="58"/>
        <v>0</v>
      </c>
      <c r="U44" s="202"/>
      <c r="V44" s="234">
        <f t="shared" si="59"/>
        <v>0</v>
      </c>
      <c r="W44" s="202"/>
      <c r="X44" s="202"/>
      <c r="Y44" s="210">
        <f t="shared" si="60"/>
        <v>0</v>
      </c>
      <c r="Z44" s="202"/>
      <c r="AA44" s="234">
        <f t="shared" si="61"/>
        <v>0</v>
      </c>
      <c r="AB44" s="202"/>
      <c r="AC44" s="202"/>
      <c r="AD44" s="210">
        <f t="shared" si="62"/>
        <v>0</v>
      </c>
      <c r="AE44" s="202"/>
      <c r="AF44" s="234">
        <f t="shared" si="63"/>
        <v>0</v>
      </c>
      <c r="AG44" s="202"/>
      <c r="AH44" s="202"/>
      <c r="AI44" s="210">
        <f t="shared" si="64"/>
        <v>0</v>
      </c>
      <c r="AJ44" s="202"/>
      <c r="AK44" s="234">
        <f t="shared" si="65"/>
        <v>0</v>
      </c>
      <c r="AL44" s="202"/>
      <c r="AM44" s="202"/>
      <c r="AN44" s="210">
        <f t="shared" si="66"/>
        <v>0</v>
      </c>
      <c r="AO44" s="202"/>
      <c r="AP44" s="234">
        <f t="shared" si="67"/>
        <v>0</v>
      </c>
      <c r="AQ44" s="202"/>
      <c r="AR44" s="202"/>
      <c r="AS44" s="210">
        <f t="shared" si="68"/>
        <v>0</v>
      </c>
      <c r="AT44" s="202"/>
      <c r="AU44" s="234">
        <f t="shared" si="69"/>
        <v>0</v>
      </c>
      <c r="AV44" s="202"/>
      <c r="AW44" s="202"/>
      <c r="AX44" s="210">
        <f t="shared" si="70"/>
        <v>0</v>
      </c>
      <c r="AY44" s="202"/>
      <c r="AZ44" s="234">
        <f t="shared" si="71"/>
        <v>0</v>
      </c>
      <c r="BA44" s="210">
        <f t="shared" si="72"/>
        <v>0</v>
      </c>
      <c r="BB44" s="210">
        <f t="shared" si="73"/>
        <v>0</v>
      </c>
      <c r="BC44" s="210">
        <f t="shared" si="74"/>
        <v>0</v>
      </c>
      <c r="BD44" s="210">
        <f t="shared" si="75"/>
        <v>0</v>
      </c>
      <c r="BE44" s="234">
        <f t="shared" si="76"/>
        <v>0</v>
      </c>
    </row>
    <row r="45" spans="1:57" ht="18" customHeight="1" thickBot="1">
      <c r="A45" s="226">
        <v>525000</v>
      </c>
      <c r="B45" s="1201" t="s">
        <v>3196</v>
      </c>
      <c r="C45" s="204"/>
      <c r="D45" s="204"/>
      <c r="E45" s="211">
        <f t="shared" si="52"/>
        <v>0</v>
      </c>
      <c r="F45" s="204"/>
      <c r="G45" s="236">
        <f t="shared" si="53"/>
        <v>0</v>
      </c>
      <c r="H45" s="204"/>
      <c r="I45" s="204"/>
      <c r="J45" s="211">
        <f t="shared" si="54"/>
        <v>0</v>
      </c>
      <c r="K45" s="204"/>
      <c r="L45" s="236">
        <f t="shared" si="55"/>
        <v>0</v>
      </c>
      <c r="M45" s="204"/>
      <c r="N45" s="204"/>
      <c r="O45" s="211">
        <f t="shared" si="56"/>
        <v>0</v>
      </c>
      <c r="P45" s="204"/>
      <c r="Q45" s="236">
        <f t="shared" si="57"/>
        <v>0</v>
      </c>
      <c r="R45" s="204"/>
      <c r="S45" s="204"/>
      <c r="T45" s="211">
        <f t="shared" si="58"/>
        <v>0</v>
      </c>
      <c r="U45" s="204"/>
      <c r="V45" s="236">
        <f t="shared" si="59"/>
        <v>0</v>
      </c>
      <c r="W45" s="204"/>
      <c r="X45" s="204"/>
      <c r="Y45" s="211">
        <f t="shared" si="60"/>
        <v>0</v>
      </c>
      <c r="Z45" s="204"/>
      <c r="AA45" s="236">
        <f t="shared" si="61"/>
        <v>0</v>
      </c>
      <c r="AB45" s="204"/>
      <c r="AC45" s="204"/>
      <c r="AD45" s="211">
        <f t="shared" si="62"/>
        <v>0</v>
      </c>
      <c r="AE45" s="204"/>
      <c r="AF45" s="236">
        <f t="shared" si="63"/>
        <v>0</v>
      </c>
      <c r="AG45" s="204"/>
      <c r="AH45" s="204"/>
      <c r="AI45" s="211">
        <f t="shared" si="64"/>
        <v>0</v>
      </c>
      <c r="AJ45" s="204"/>
      <c r="AK45" s="236">
        <f t="shared" si="65"/>
        <v>0</v>
      </c>
      <c r="AL45" s="204"/>
      <c r="AM45" s="204"/>
      <c r="AN45" s="211">
        <f t="shared" si="66"/>
        <v>0</v>
      </c>
      <c r="AO45" s="204"/>
      <c r="AP45" s="236">
        <f t="shared" si="67"/>
        <v>0</v>
      </c>
      <c r="AQ45" s="204"/>
      <c r="AR45" s="204"/>
      <c r="AS45" s="211">
        <f t="shared" si="68"/>
        <v>0</v>
      </c>
      <c r="AT45" s="204"/>
      <c r="AU45" s="236">
        <f t="shared" si="69"/>
        <v>0</v>
      </c>
      <c r="AV45" s="204"/>
      <c r="AW45" s="204"/>
      <c r="AX45" s="211">
        <f t="shared" si="70"/>
        <v>0</v>
      </c>
      <c r="AY45" s="204"/>
      <c r="AZ45" s="236">
        <f t="shared" si="71"/>
        <v>0</v>
      </c>
      <c r="BA45" s="211">
        <f t="shared" si="72"/>
        <v>0</v>
      </c>
      <c r="BB45" s="211">
        <f t="shared" si="73"/>
        <v>0</v>
      </c>
      <c r="BC45" s="211">
        <f t="shared" si="74"/>
        <v>0</v>
      </c>
      <c r="BD45" s="211">
        <f t="shared" si="75"/>
        <v>0</v>
      </c>
      <c r="BE45" s="236">
        <f t="shared" si="76"/>
        <v>0</v>
      </c>
    </row>
    <row r="46" spans="1:57" ht="18" customHeight="1" thickBot="1">
      <c r="A46" s="226"/>
      <c r="B46" s="9" t="s">
        <v>3341</v>
      </c>
      <c r="C46" s="204">
        <f>SUM(C42:C45)</f>
        <v>0</v>
      </c>
      <c r="D46" s="204">
        <f>SUM(D42:D45)</f>
        <v>0</v>
      </c>
      <c r="E46" s="204">
        <f t="shared" ref="E46:BD46" si="78">SUM(E42:E45)</f>
        <v>0</v>
      </c>
      <c r="F46" s="204">
        <f t="shared" si="78"/>
        <v>0</v>
      </c>
      <c r="G46" s="204">
        <f t="shared" si="78"/>
        <v>0</v>
      </c>
      <c r="H46" s="204">
        <f t="shared" si="78"/>
        <v>0</v>
      </c>
      <c r="I46" s="204">
        <f t="shared" si="78"/>
        <v>0</v>
      </c>
      <c r="J46" s="204">
        <f t="shared" si="78"/>
        <v>0</v>
      </c>
      <c r="K46" s="204">
        <f t="shared" si="78"/>
        <v>0</v>
      </c>
      <c r="L46" s="204">
        <f t="shared" si="78"/>
        <v>0</v>
      </c>
      <c r="M46" s="204">
        <f t="shared" si="78"/>
        <v>0</v>
      </c>
      <c r="N46" s="204">
        <f t="shared" si="78"/>
        <v>0</v>
      </c>
      <c r="O46" s="204">
        <f t="shared" si="78"/>
        <v>0</v>
      </c>
      <c r="P46" s="204">
        <f t="shared" si="78"/>
        <v>0</v>
      </c>
      <c r="Q46" s="204">
        <f t="shared" si="78"/>
        <v>0</v>
      </c>
      <c r="R46" s="204">
        <f t="shared" si="78"/>
        <v>0</v>
      </c>
      <c r="S46" s="204">
        <f t="shared" si="78"/>
        <v>0</v>
      </c>
      <c r="T46" s="204">
        <f t="shared" si="78"/>
        <v>0</v>
      </c>
      <c r="U46" s="204">
        <f t="shared" si="78"/>
        <v>0</v>
      </c>
      <c r="V46" s="204">
        <f t="shared" si="78"/>
        <v>0</v>
      </c>
      <c r="W46" s="204">
        <f t="shared" si="78"/>
        <v>0</v>
      </c>
      <c r="X46" s="204">
        <f t="shared" si="78"/>
        <v>0</v>
      </c>
      <c r="Y46" s="204">
        <f t="shared" si="78"/>
        <v>0</v>
      </c>
      <c r="Z46" s="204">
        <f t="shared" si="78"/>
        <v>0</v>
      </c>
      <c r="AA46" s="204">
        <f t="shared" si="78"/>
        <v>0</v>
      </c>
      <c r="AB46" s="204">
        <f t="shared" si="78"/>
        <v>0</v>
      </c>
      <c r="AC46" s="204">
        <f t="shared" si="78"/>
        <v>0</v>
      </c>
      <c r="AD46" s="204">
        <f t="shared" si="78"/>
        <v>0</v>
      </c>
      <c r="AE46" s="204">
        <f t="shared" si="78"/>
        <v>0</v>
      </c>
      <c r="AF46" s="204">
        <f t="shared" si="78"/>
        <v>0</v>
      </c>
      <c r="AG46" s="204">
        <f t="shared" si="78"/>
        <v>0</v>
      </c>
      <c r="AH46" s="204">
        <f t="shared" si="78"/>
        <v>0</v>
      </c>
      <c r="AI46" s="204">
        <f t="shared" si="78"/>
        <v>0</v>
      </c>
      <c r="AJ46" s="204">
        <f t="shared" si="78"/>
        <v>0</v>
      </c>
      <c r="AK46" s="204">
        <f t="shared" si="78"/>
        <v>0</v>
      </c>
      <c r="AL46" s="204">
        <f t="shared" si="78"/>
        <v>0</v>
      </c>
      <c r="AM46" s="204">
        <f t="shared" si="78"/>
        <v>0</v>
      </c>
      <c r="AN46" s="204">
        <f t="shared" si="78"/>
        <v>0</v>
      </c>
      <c r="AO46" s="204">
        <f t="shared" si="78"/>
        <v>0</v>
      </c>
      <c r="AP46" s="204">
        <f t="shared" si="78"/>
        <v>0</v>
      </c>
      <c r="AQ46" s="204">
        <f t="shared" si="78"/>
        <v>0</v>
      </c>
      <c r="AR46" s="204">
        <f t="shared" si="78"/>
        <v>0</v>
      </c>
      <c r="AS46" s="204">
        <f t="shared" si="78"/>
        <v>0</v>
      </c>
      <c r="AT46" s="204">
        <f t="shared" si="78"/>
        <v>0</v>
      </c>
      <c r="AU46" s="204">
        <f t="shared" si="78"/>
        <v>0</v>
      </c>
      <c r="AV46" s="204">
        <f t="shared" si="78"/>
        <v>0</v>
      </c>
      <c r="AW46" s="204">
        <f t="shared" si="78"/>
        <v>0</v>
      </c>
      <c r="AX46" s="204">
        <f t="shared" si="78"/>
        <v>0</v>
      </c>
      <c r="AY46" s="204">
        <f t="shared" si="78"/>
        <v>0</v>
      </c>
      <c r="AZ46" s="204">
        <f t="shared" si="78"/>
        <v>0</v>
      </c>
      <c r="BA46" s="204">
        <f t="shared" si="78"/>
        <v>0</v>
      </c>
      <c r="BB46" s="204">
        <f t="shared" si="78"/>
        <v>0</v>
      </c>
      <c r="BC46" s="204">
        <f t="shared" si="78"/>
        <v>0</v>
      </c>
      <c r="BD46" s="204">
        <f t="shared" si="78"/>
        <v>0</v>
      </c>
      <c r="BE46" s="204">
        <f>SUM(BE42:BE45)</f>
        <v>0</v>
      </c>
    </row>
    <row r="47" spans="1:57" ht="18" customHeight="1">
      <c r="A47" s="226"/>
      <c r="B47" s="9"/>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row>
    <row r="48" spans="1:57" customFormat="1" ht="18" customHeight="1">
      <c r="A48" s="285"/>
      <c r="B48" s="9" t="s">
        <v>120</v>
      </c>
      <c r="C48" s="210">
        <f>+C35+C40+C46</f>
        <v>0</v>
      </c>
      <c r="D48" s="210">
        <f t="shared" ref="D48:BE48" si="79">+D35+D40+D46</f>
        <v>0</v>
      </c>
      <c r="E48" s="210">
        <f t="shared" si="79"/>
        <v>0</v>
      </c>
      <c r="F48" s="210">
        <f t="shared" si="79"/>
        <v>0</v>
      </c>
      <c r="G48" s="210">
        <f t="shared" si="79"/>
        <v>0</v>
      </c>
      <c r="H48" s="210">
        <f t="shared" si="79"/>
        <v>0</v>
      </c>
      <c r="I48" s="210">
        <f t="shared" si="79"/>
        <v>0</v>
      </c>
      <c r="J48" s="210">
        <f>+J35+J40+J46</f>
        <v>0</v>
      </c>
      <c r="K48" s="210">
        <f t="shared" si="79"/>
        <v>0</v>
      </c>
      <c r="L48" s="210">
        <f t="shared" si="79"/>
        <v>0</v>
      </c>
      <c r="M48" s="210">
        <f t="shared" si="79"/>
        <v>0</v>
      </c>
      <c r="N48" s="210">
        <f t="shared" si="79"/>
        <v>0</v>
      </c>
      <c r="O48" s="210">
        <f t="shared" si="79"/>
        <v>0</v>
      </c>
      <c r="P48" s="210">
        <f t="shared" si="79"/>
        <v>0</v>
      </c>
      <c r="Q48" s="210">
        <f t="shared" si="79"/>
        <v>0</v>
      </c>
      <c r="R48" s="210">
        <f t="shared" si="79"/>
        <v>0</v>
      </c>
      <c r="S48" s="210">
        <f t="shared" si="79"/>
        <v>0</v>
      </c>
      <c r="T48" s="210">
        <f t="shared" si="79"/>
        <v>0</v>
      </c>
      <c r="U48" s="210">
        <f t="shared" si="79"/>
        <v>0</v>
      </c>
      <c r="V48" s="210">
        <f t="shared" si="79"/>
        <v>0</v>
      </c>
      <c r="W48" s="210">
        <f t="shared" si="79"/>
        <v>0</v>
      </c>
      <c r="X48" s="210">
        <f t="shared" si="79"/>
        <v>0</v>
      </c>
      <c r="Y48" s="210">
        <f t="shared" si="79"/>
        <v>0</v>
      </c>
      <c r="Z48" s="210">
        <f t="shared" si="79"/>
        <v>0</v>
      </c>
      <c r="AA48" s="210">
        <f t="shared" si="79"/>
        <v>0</v>
      </c>
      <c r="AB48" s="210">
        <f t="shared" si="79"/>
        <v>0</v>
      </c>
      <c r="AC48" s="210">
        <f t="shared" si="79"/>
        <v>0</v>
      </c>
      <c r="AD48" s="210">
        <f t="shared" si="79"/>
        <v>0</v>
      </c>
      <c r="AE48" s="210">
        <f t="shared" si="79"/>
        <v>0</v>
      </c>
      <c r="AF48" s="210">
        <f t="shared" si="79"/>
        <v>0</v>
      </c>
      <c r="AG48" s="210">
        <f t="shared" si="79"/>
        <v>0</v>
      </c>
      <c r="AH48" s="210">
        <f t="shared" si="79"/>
        <v>0</v>
      </c>
      <c r="AI48" s="210">
        <f t="shared" si="79"/>
        <v>0</v>
      </c>
      <c r="AJ48" s="210">
        <f t="shared" si="79"/>
        <v>0</v>
      </c>
      <c r="AK48" s="210">
        <f t="shared" si="79"/>
        <v>0</v>
      </c>
      <c r="AL48" s="210">
        <f t="shared" si="79"/>
        <v>0</v>
      </c>
      <c r="AM48" s="210">
        <f t="shared" si="79"/>
        <v>0</v>
      </c>
      <c r="AN48" s="210">
        <f t="shared" si="79"/>
        <v>0</v>
      </c>
      <c r="AO48" s="210">
        <f t="shared" si="79"/>
        <v>0</v>
      </c>
      <c r="AP48" s="210">
        <f t="shared" si="79"/>
        <v>0</v>
      </c>
      <c r="AQ48" s="210">
        <f t="shared" si="79"/>
        <v>0</v>
      </c>
      <c r="AR48" s="210">
        <f t="shared" si="79"/>
        <v>0</v>
      </c>
      <c r="AS48" s="210">
        <f t="shared" si="79"/>
        <v>0</v>
      </c>
      <c r="AT48" s="210">
        <f t="shared" si="79"/>
        <v>0</v>
      </c>
      <c r="AU48" s="210">
        <f t="shared" si="79"/>
        <v>0</v>
      </c>
      <c r="AV48" s="210">
        <f t="shared" si="79"/>
        <v>0</v>
      </c>
      <c r="AW48" s="210">
        <f t="shared" si="79"/>
        <v>0</v>
      </c>
      <c r="AX48" s="210">
        <f t="shared" si="79"/>
        <v>0</v>
      </c>
      <c r="AY48" s="210">
        <f t="shared" si="79"/>
        <v>0</v>
      </c>
      <c r="AZ48" s="210">
        <f t="shared" si="79"/>
        <v>0</v>
      </c>
      <c r="BA48" s="210">
        <f t="shared" si="79"/>
        <v>0</v>
      </c>
      <c r="BB48" s="210">
        <f t="shared" si="79"/>
        <v>0</v>
      </c>
      <c r="BC48" s="210">
        <f t="shared" si="79"/>
        <v>0</v>
      </c>
      <c r="BD48" s="210">
        <f t="shared" si="79"/>
        <v>0</v>
      </c>
      <c r="BE48" s="210">
        <f t="shared" si="79"/>
        <v>0</v>
      </c>
    </row>
    <row r="49" spans="1:57" ht="30" customHeight="1">
      <c r="A49" s="226"/>
      <c r="B49" s="244" t="str">
        <f>+'GENERAL FUND-OPERATING(48-53)'!B292</f>
        <v>Fund balances - June 30, 2025, as previously reported</v>
      </c>
      <c r="C49" s="210"/>
      <c r="D49" s="210"/>
      <c r="E49" s="210"/>
      <c r="F49" s="202"/>
      <c r="G49" s="234"/>
      <c r="H49" s="210"/>
      <c r="I49" s="210"/>
      <c r="J49" s="210"/>
      <c r="K49" s="202"/>
      <c r="L49" s="234"/>
      <c r="M49" s="210"/>
      <c r="N49" s="210"/>
      <c r="O49" s="210"/>
      <c r="P49" s="202"/>
      <c r="Q49" s="234"/>
      <c r="R49" s="210"/>
      <c r="S49" s="210"/>
      <c r="T49" s="210"/>
      <c r="U49" s="202"/>
      <c r="V49" s="234"/>
      <c r="W49" s="210"/>
      <c r="X49" s="210"/>
      <c r="Y49" s="210"/>
      <c r="Z49" s="202"/>
      <c r="AA49" s="234"/>
      <c r="AB49" s="210"/>
      <c r="AC49" s="210"/>
      <c r="AD49" s="210"/>
      <c r="AE49" s="202"/>
      <c r="AF49" s="234"/>
      <c r="AG49" s="210"/>
      <c r="AH49" s="210"/>
      <c r="AI49" s="210"/>
      <c r="AJ49" s="202"/>
      <c r="AK49" s="234"/>
      <c r="AL49" s="210"/>
      <c r="AM49" s="210"/>
      <c r="AN49" s="210"/>
      <c r="AO49" s="202"/>
      <c r="AP49" s="234"/>
      <c r="AQ49" s="210"/>
      <c r="AR49" s="210"/>
      <c r="AS49" s="210"/>
      <c r="AT49" s="202"/>
      <c r="AU49" s="234"/>
      <c r="AV49" s="210"/>
      <c r="AW49" s="210"/>
      <c r="AX49" s="210"/>
      <c r="AY49" s="202"/>
      <c r="AZ49" s="234"/>
      <c r="BA49" s="210"/>
      <c r="BB49" s="210"/>
      <c r="BC49" s="210"/>
      <c r="BD49" s="210">
        <f t="shared" ref="BD49:BD53" si="80">+F49+K49+P49+U49+Z49+AE49+AJ49+AO49+AT49+AY49</f>
        <v>0</v>
      </c>
      <c r="BE49" s="234"/>
    </row>
    <row r="50" spans="1:57" ht="30" customHeight="1">
      <c r="A50" s="226"/>
      <c r="B50" s="244" t="str">
        <f>+'GENERAL FUND-OPERATING(48-53)'!B293</f>
        <v>Change within financial reporting entity (major to nonmajor fund)</v>
      </c>
      <c r="C50" s="210"/>
      <c r="D50" s="210"/>
      <c r="E50" s="210"/>
      <c r="F50" s="202"/>
      <c r="G50" s="234"/>
      <c r="H50" s="210"/>
      <c r="I50" s="210"/>
      <c r="J50" s="210"/>
      <c r="K50" s="202"/>
      <c r="L50" s="234"/>
      <c r="M50" s="210"/>
      <c r="N50" s="210"/>
      <c r="O50" s="210"/>
      <c r="P50" s="202"/>
      <c r="Q50" s="234"/>
      <c r="R50" s="210"/>
      <c r="S50" s="210"/>
      <c r="T50" s="210"/>
      <c r="U50" s="202"/>
      <c r="V50" s="234"/>
      <c r="W50" s="210"/>
      <c r="X50" s="210"/>
      <c r="Y50" s="210"/>
      <c r="Z50" s="202"/>
      <c r="AA50" s="234"/>
      <c r="AB50" s="210"/>
      <c r="AC50" s="210"/>
      <c r="AD50" s="210"/>
      <c r="AE50" s="202"/>
      <c r="AF50" s="234"/>
      <c r="AG50" s="210"/>
      <c r="AH50" s="210"/>
      <c r="AI50" s="210"/>
      <c r="AJ50" s="202"/>
      <c r="AK50" s="234"/>
      <c r="AL50" s="210"/>
      <c r="AM50" s="210"/>
      <c r="AN50" s="210"/>
      <c r="AO50" s="202"/>
      <c r="AP50" s="234"/>
      <c r="AQ50" s="210"/>
      <c r="AR50" s="210"/>
      <c r="AS50" s="210"/>
      <c r="AT50" s="202"/>
      <c r="AU50" s="234"/>
      <c r="AV50" s="210"/>
      <c r="AW50" s="210"/>
      <c r="AX50" s="210"/>
      <c r="AY50" s="202"/>
      <c r="AZ50" s="234"/>
      <c r="BA50" s="210"/>
      <c r="BB50" s="210"/>
      <c r="BC50" s="210"/>
      <c r="BD50" s="210">
        <f t="shared" si="80"/>
        <v>0</v>
      </c>
      <c r="BE50" s="234"/>
    </row>
    <row r="51" spans="1:57" ht="30" customHeight="1">
      <c r="A51" s="226"/>
      <c r="B51" s="244" t="str">
        <f>+'GENERAL FUND-OPERATING(48-53)'!B294</f>
        <v>Change within financial reporting entity (nonmajor to major fund)</v>
      </c>
      <c r="C51" s="210"/>
      <c r="D51" s="210"/>
      <c r="E51" s="210"/>
      <c r="F51" s="202"/>
      <c r="G51" s="234"/>
      <c r="H51" s="210"/>
      <c r="I51" s="210"/>
      <c r="J51" s="210"/>
      <c r="K51" s="202"/>
      <c r="L51" s="234"/>
      <c r="M51" s="210"/>
      <c r="N51" s="210"/>
      <c r="O51" s="210"/>
      <c r="P51" s="202"/>
      <c r="Q51" s="234"/>
      <c r="R51" s="210"/>
      <c r="S51" s="210"/>
      <c r="T51" s="210"/>
      <c r="U51" s="202"/>
      <c r="V51" s="234"/>
      <c r="W51" s="210"/>
      <c r="X51" s="210"/>
      <c r="Y51" s="210"/>
      <c r="Z51" s="202"/>
      <c r="AA51" s="234"/>
      <c r="AB51" s="210"/>
      <c r="AC51" s="210"/>
      <c r="AD51" s="210"/>
      <c r="AE51" s="202"/>
      <c r="AF51" s="234"/>
      <c r="AG51" s="210"/>
      <c r="AH51" s="210"/>
      <c r="AI51" s="210"/>
      <c r="AJ51" s="202"/>
      <c r="AK51" s="234"/>
      <c r="AL51" s="210"/>
      <c r="AM51" s="210"/>
      <c r="AN51" s="210"/>
      <c r="AO51" s="202"/>
      <c r="AP51" s="234"/>
      <c r="AQ51" s="210"/>
      <c r="AR51" s="210"/>
      <c r="AS51" s="210"/>
      <c r="AT51" s="202"/>
      <c r="AU51" s="234"/>
      <c r="AV51" s="210"/>
      <c r="AW51" s="210"/>
      <c r="AX51" s="210"/>
      <c r="AY51" s="202"/>
      <c r="AZ51" s="234"/>
      <c r="BA51" s="210"/>
      <c r="BB51" s="210"/>
      <c r="BC51" s="210"/>
      <c r="BD51" s="210">
        <f t="shared" si="80"/>
        <v>0</v>
      </c>
      <c r="BE51" s="234"/>
    </row>
    <row r="52" spans="1:57" ht="30" customHeight="1">
      <c r="A52" s="226"/>
      <c r="B52" s="232" t="s">
        <v>3123</v>
      </c>
      <c r="C52" s="210"/>
      <c r="D52" s="210"/>
      <c r="E52" s="210"/>
      <c r="F52" s="202"/>
      <c r="G52" s="234"/>
      <c r="H52" s="210"/>
      <c r="I52" s="210"/>
      <c r="J52" s="210"/>
      <c r="K52" s="202"/>
      <c r="L52" s="234"/>
      <c r="M52" s="210"/>
      <c r="N52" s="210"/>
      <c r="O52" s="210"/>
      <c r="P52" s="202"/>
      <c r="Q52" s="234"/>
      <c r="R52" s="210"/>
      <c r="S52" s="210"/>
      <c r="T52" s="210"/>
      <c r="U52" s="202"/>
      <c r="V52" s="234"/>
      <c r="W52" s="210"/>
      <c r="X52" s="210"/>
      <c r="Y52" s="210"/>
      <c r="Z52" s="202"/>
      <c r="AA52" s="234"/>
      <c r="AB52" s="210"/>
      <c r="AC52" s="210"/>
      <c r="AD52" s="210"/>
      <c r="AE52" s="202"/>
      <c r="AF52" s="234"/>
      <c r="AG52" s="210"/>
      <c r="AH52" s="210"/>
      <c r="AI52" s="210"/>
      <c r="AJ52" s="202"/>
      <c r="AK52" s="234"/>
      <c r="AL52" s="210"/>
      <c r="AM52" s="210"/>
      <c r="AN52" s="210"/>
      <c r="AO52" s="202"/>
      <c r="AP52" s="234"/>
      <c r="AQ52" s="210"/>
      <c r="AR52" s="210"/>
      <c r="AS52" s="210"/>
      <c r="AT52" s="202"/>
      <c r="AU52" s="234"/>
      <c r="AV52" s="210"/>
      <c r="AW52" s="210"/>
      <c r="AX52" s="210"/>
      <c r="AY52" s="202"/>
      <c r="AZ52" s="234"/>
      <c r="BA52" s="210"/>
      <c r="BB52" s="210"/>
      <c r="BC52" s="210"/>
      <c r="BD52" s="210">
        <f t="shared" si="80"/>
        <v>0</v>
      </c>
      <c r="BE52" s="234"/>
    </row>
    <row r="53" spans="1:57" ht="18" customHeight="1" thickBot="1">
      <c r="A53" s="226"/>
      <c r="B53" s="201" t="s">
        <v>3145</v>
      </c>
      <c r="C53" s="210"/>
      <c r="D53" s="210"/>
      <c r="E53" s="210"/>
      <c r="F53" s="204"/>
      <c r="G53" s="210"/>
      <c r="H53" s="210"/>
      <c r="I53" s="210"/>
      <c r="J53" s="210"/>
      <c r="K53" s="204"/>
      <c r="L53" s="210"/>
      <c r="M53" s="210"/>
      <c r="N53" s="210"/>
      <c r="O53" s="210"/>
      <c r="P53" s="204"/>
      <c r="Q53" s="210"/>
      <c r="R53" s="210"/>
      <c r="S53" s="210"/>
      <c r="T53" s="210"/>
      <c r="U53" s="204"/>
      <c r="V53" s="210"/>
      <c r="W53" s="210"/>
      <c r="X53" s="210"/>
      <c r="Y53" s="210"/>
      <c r="Z53" s="204"/>
      <c r="AA53" s="210"/>
      <c r="AB53" s="210"/>
      <c r="AC53" s="210"/>
      <c r="AD53" s="210"/>
      <c r="AE53" s="204"/>
      <c r="AF53" s="210"/>
      <c r="AG53" s="210"/>
      <c r="AH53" s="210"/>
      <c r="AI53" s="210"/>
      <c r="AJ53" s="204"/>
      <c r="AK53" s="210"/>
      <c r="AL53" s="210"/>
      <c r="AM53" s="210"/>
      <c r="AN53" s="210"/>
      <c r="AO53" s="204"/>
      <c r="AP53" s="210"/>
      <c r="AQ53" s="210"/>
      <c r="AR53" s="210"/>
      <c r="AS53" s="210"/>
      <c r="AT53" s="204"/>
      <c r="AU53" s="210"/>
      <c r="AV53" s="210"/>
      <c r="AW53" s="210"/>
      <c r="AX53" s="210"/>
      <c r="AY53" s="204"/>
      <c r="AZ53" s="210"/>
      <c r="BA53" s="210"/>
      <c r="BB53" s="210"/>
      <c r="BC53" s="210"/>
      <c r="BD53" s="211">
        <f t="shared" si="80"/>
        <v>0</v>
      </c>
      <c r="BE53" s="210"/>
    </row>
    <row r="54" spans="1:57" customFormat="1" ht="30" customHeight="1" thickBot="1">
      <c r="A54" s="6"/>
      <c r="B54" s="357" t="str">
        <f>+'GENERAL FUND-OPERATING(48-53)'!B296</f>
        <v>Fund balances - June 30, 2024, as adjusted or restated</v>
      </c>
      <c r="C54" s="210"/>
      <c r="D54" s="210"/>
      <c r="E54" s="210"/>
      <c r="F54" s="210">
        <f>SUM(F49:F53)</f>
        <v>0</v>
      </c>
      <c r="G54" s="210"/>
      <c r="H54" s="210"/>
      <c r="I54" s="210"/>
      <c r="J54" s="210"/>
      <c r="K54" s="210">
        <f>SUM(K49:K53)</f>
        <v>0</v>
      </c>
      <c r="L54" s="210"/>
      <c r="M54" s="210"/>
      <c r="N54" s="210"/>
      <c r="O54" s="210"/>
      <c r="P54" s="210">
        <f>SUM(P49:P53)</f>
        <v>0</v>
      </c>
      <c r="Q54" s="210"/>
      <c r="R54" s="210"/>
      <c r="S54" s="210"/>
      <c r="T54" s="210"/>
      <c r="U54" s="210">
        <f>SUM(U49:U53)</f>
        <v>0</v>
      </c>
      <c r="V54" s="210"/>
      <c r="W54" s="210"/>
      <c r="X54" s="210"/>
      <c r="Y54" s="210"/>
      <c r="Z54" s="210">
        <f>SUM(Z49:Z53)</f>
        <v>0</v>
      </c>
      <c r="AA54" s="210"/>
      <c r="AB54" s="210"/>
      <c r="AC54" s="210"/>
      <c r="AD54" s="210"/>
      <c r="AE54" s="210">
        <f>SUM(AE49:AE53)</f>
        <v>0</v>
      </c>
      <c r="AF54" s="210"/>
      <c r="AG54" s="210"/>
      <c r="AH54" s="210"/>
      <c r="AI54" s="210"/>
      <c r="AJ54" s="210">
        <f>SUM(AJ49:AJ53)</f>
        <v>0</v>
      </c>
      <c r="AK54" s="210"/>
      <c r="AL54" s="210"/>
      <c r="AM54" s="210"/>
      <c r="AN54" s="210"/>
      <c r="AO54" s="210">
        <f>SUM(AO49:AO53)</f>
        <v>0</v>
      </c>
      <c r="AP54" s="210"/>
      <c r="AQ54" s="210"/>
      <c r="AR54" s="210"/>
      <c r="AS54" s="210"/>
      <c r="AT54" s="210">
        <f>SUM(AT49:AT53)</f>
        <v>0</v>
      </c>
      <c r="AU54" s="210"/>
      <c r="AV54" s="210"/>
      <c r="AW54" s="210"/>
      <c r="AX54" s="210"/>
      <c r="AY54" s="210">
        <f>SUM(AY49:AY53)</f>
        <v>0</v>
      </c>
      <c r="AZ54" s="210"/>
      <c r="BA54" s="210"/>
      <c r="BB54" s="210"/>
      <c r="BC54" s="210"/>
      <c r="BD54" s="210">
        <f>SUM(BD49:BD53)</f>
        <v>0</v>
      </c>
      <c r="BE54" s="210"/>
    </row>
    <row r="55" spans="1:57" customFormat="1" ht="18" customHeight="1" thickBot="1">
      <c r="A55" s="6"/>
      <c r="B55" s="8" t="str">
        <f>+'GENERAL FUND-OPERATING(48-53)'!B297</f>
        <v>Fund balances - June 30, 2026</v>
      </c>
      <c r="C55" s="210"/>
      <c r="D55" s="210"/>
      <c r="E55" s="210"/>
      <c r="F55" s="213">
        <f>+F48+F54</f>
        <v>0</v>
      </c>
      <c r="G55" s="210"/>
      <c r="H55" s="210"/>
      <c r="I55" s="210"/>
      <c r="J55" s="210"/>
      <c r="K55" s="213">
        <f>+K48+K54</f>
        <v>0</v>
      </c>
      <c r="L55" s="210"/>
      <c r="M55" s="210"/>
      <c r="N55" s="210"/>
      <c r="O55" s="210"/>
      <c r="P55" s="213">
        <f>+P48+P54</f>
        <v>0</v>
      </c>
      <c r="Q55" s="210"/>
      <c r="R55" s="210"/>
      <c r="S55" s="210"/>
      <c r="T55" s="210"/>
      <c r="U55" s="213">
        <f>+U48+U54</f>
        <v>0</v>
      </c>
      <c r="V55" s="210"/>
      <c r="W55" s="210"/>
      <c r="X55" s="210"/>
      <c r="Y55" s="210"/>
      <c r="Z55" s="213">
        <f>+Z48+Z54</f>
        <v>0</v>
      </c>
      <c r="AA55" s="210"/>
      <c r="AB55" s="210"/>
      <c r="AC55" s="210"/>
      <c r="AD55" s="210"/>
      <c r="AE55" s="213">
        <f>+AE48+AE54</f>
        <v>0</v>
      </c>
      <c r="AF55" s="210"/>
      <c r="AG55" s="210"/>
      <c r="AH55" s="210"/>
      <c r="AI55" s="210"/>
      <c r="AJ55" s="213">
        <f>+AJ48+AJ54</f>
        <v>0</v>
      </c>
      <c r="AK55" s="210"/>
      <c r="AL55" s="210"/>
      <c r="AM55" s="210"/>
      <c r="AN55" s="210"/>
      <c r="AO55" s="213">
        <f>+AO48+AO54</f>
        <v>0</v>
      </c>
      <c r="AP55" s="210"/>
      <c r="AQ55" s="210"/>
      <c r="AR55" s="210"/>
      <c r="AS55" s="210"/>
      <c r="AT55" s="213">
        <f>+AT48+AT54</f>
        <v>0</v>
      </c>
      <c r="AU55" s="210"/>
      <c r="AV55" s="210"/>
      <c r="AW55" s="210"/>
      <c r="AX55" s="210"/>
      <c r="AY55" s="213">
        <f>+AY48+AY54</f>
        <v>0</v>
      </c>
      <c r="AZ55" s="210"/>
      <c r="BA55" s="210"/>
      <c r="BB55" s="210"/>
      <c r="BC55" s="210"/>
      <c r="BD55" s="213">
        <f>+BD48+BD54</f>
        <v>0</v>
      </c>
      <c r="BE55" s="210"/>
    </row>
    <row r="56" spans="1:57" ht="15.75" thickTop="1">
      <c r="A56" s="196"/>
      <c r="B56" s="196"/>
      <c r="C56" s="196"/>
      <c r="D56" s="196"/>
      <c r="E56" s="196"/>
      <c r="F56" s="196"/>
      <c r="G56" s="6"/>
      <c r="H56" s="196"/>
      <c r="I56" s="196"/>
      <c r="J56" s="196"/>
      <c r="K56" s="196"/>
      <c r="L56" s="6"/>
      <c r="M56" s="196"/>
      <c r="N56" s="196"/>
      <c r="O56" s="196"/>
      <c r="P56" s="196"/>
      <c r="Q56" s="196"/>
      <c r="R56" s="196"/>
      <c r="S56" s="196"/>
      <c r="T56" s="196"/>
      <c r="V56"/>
      <c r="AA56"/>
      <c r="AF56"/>
      <c r="AK56"/>
      <c r="AP56"/>
      <c r="AU56"/>
      <c r="AZ56"/>
      <c r="BA56"/>
      <c r="BB56"/>
      <c r="BC56"/>
      <c r="BD56"/>
      <c r="BE56"/>
    </row>
    <row r="57" spans="1:57" ht="15.75">
      <c r="A57" s="196"/>
      <c r="B57" s="196"/>
      <c r="C57" s="196"/>
      <c r="D57" s="286" t="s">
        <v>1506</v>
      </c>
      <c r="E57" s="286"/>
      <c r="F57" s="196"/>
      <c r="G57" s="6"/>
      <c r="H57" s="196"/>
      <c r="I57" s="286" t="s">
        <v>3497</v>
      </c>
      <c r="J57" s="286"/>
      <c r="K57" s="196"/>
      <c r="L57" s="6"/>
      <c r="M57" s="196"/>
      <c r="N57" s="286" t="s">
        <v>3498</v>
      </c>
      <c r="O57" s="286"/>
      <c r="P57" s="196"/>
      <c r="Q57" s="196"/>
      <c r="R57" s="196"/>
      <c r="S57" s="286" t="s">
        <v>3499</v>
      </c>
      <c r="T57" s="286"/>
      <c r="U57" s="196"/>
      <c r="V57" s="6"/>
      <c r="W57" s="196"/>
      <c r="X57" s="286" t="s">
        <v>3500</v>
      </c>
      <c r="Y57" s="286"/>
      <c r="Z57" s="196"/>
      <c r="AA57" s="6"/>
      <c r="AB57" s="196"/>
      <c r="AC57" s="286" t="s">
        <v>3501</v>
      </c>
      <c r="AD57" s="286"/>
      <c r="AE57" s="196"/>
      <c r="AF57" s="6"/>
      <c r="AG57" s="196"/>
      <c r="AH57" s="286" t="s">
        <v>3502</v>
      </c>
      <c r="AI57" s="286"/>
      <c r="AJ57" s="196"/>
      <c r="AK57" s="6"/>
      <c r="AL57" s="196"/>
      <c r="AM57" s="286" t="s">
        <v>3503</v>
      </c>
      <c r="AN57" s="286"/>
      <c r="AO57" s="196"/>
      <c r="AP57" s="6"/>
      <c r="AQ57" s="196"/>
      <c r="AR57" s="286" t="s">
        <v>3504</v>
      </c>
      <c r="AS57" s="286"/>
      <c r="AT57" s="196"/>
      <c r="AU57" s="6"/>
      <c r="AV57" s="196"/>
      <c r="AW57" s="286" t="s">
        <v>3505</v>
      </c>
      <c r="AX57" s="286"/>
      <c r="AY57" s="196"/>
      <c r="AZ57" s="6"/>
      <c r="BA57" s="196"/>
      <c r="BB57" s="286" t="s">
        <v>306</v>
      </c>
      <c r="BC57" s="286"/>
      <c r="BD57" s="196"/>
      <c r="BE57" s="196"/>
    </row>
    <row r="58" spans="1:57" ht="15">
      <c r="A58" s="196"/>
      <c r="B58" s="196"/>
      <c r="C58" s="196"/>
      <c r="D58" s="196"/>
      <c r="E58" s="196"/>
      <c r="F58" s="196"/>
      <c r="G58" s="196"/>
      <c r="H58" s="196"/>
      <c r="I58" s="196"/>
      <c r="J58" s="196"/>
      <c r="K58" s="196"/>
      <c r="L58" s="196"/>
      <c r="M58" s="196"/>
      <c r="N58" s="196"/>
      <c r="O58" s="196"/>
      <c r="P58" s="196"/>
      <c r="Q58" s="196"/>
      <c r="R58" s="196"/>
      <c r="S58" s="196"/>
      <c r="T58" s="196"/>
    </row>
    <row r="59" spans="1:57" ht="15">
      <c r="A59" s="196"/>
      <c r="B59" s="196"/>
      <c r="C59" s="196"/>
      <c r="D59" s="196"/>
      <c r="E59" s="196"/>
      <c r="F59" s="196"/>
      <c r="G59" s="196"/>
      <c r="H59" s="196"/>
      <c r="I59" s="196"/>
      <c r="J59" s="196"/>
      <c r="K59" s="196"/>
      <c r="L59" s="196"/>
      <c r="M59" s="196"/>
      <c r="N59" s="196"/>
      <c r="O59" s="196"/>
      <c r="P59" s="196"/>
      <c r="Q59" s="196"/>
      <c r="R59" s="196"/>
      <c r="S59" s="196"/>
      <c r="T59" s="196"/>
    </row>
    <row r="60" spans="1:57" ht="15">
      <c r="A60" s="196"/>
      <c r="B60" s="196"/>
      <c r="C60" s="196"/>
      <c r="D60" s="196"/>
      <c r="E60" s="196"/>
      <c r="F60" s="196"/>
      <c r="G60" s="196"/>
      <c r="H60" s="196"/>
      <c r="I60" s="196"/>
      <c r="J60" s="196"/>
      <c r="K60" s="196"/>
      <c r="L60" s="196"/>
      <c r="M60" s="196"/>
      <c r="N60" s="196"/>
      <c r="O60" s="196"/>
      <c r="P60" s="196"/>
      <c r="Q60" s="196"/>
      <c r="R60" s="196"/>
      <c r="S60" s="196"/>
      <c r="T60" s="196"/>
    </row>
    <row r="61" spans="1:57" ht="15">
      <c r="A61" s="196"/>
      <c r="B61" s="196"/>
      <c r="C61" s="196"/>
      <c r="D61" s="196"/>
      <c r="E61" s="196"/>
      <c r="F61" s="196"/>
      <c r="G61" s="196"/>
      <c r="H61" s="196"/>
      <c r="I61" s="196"/>
      <c r="J61" s="196"/>
      <c r="K61" s="196"/>
      <c r="L61" s="196"/>
      <c r="M61" s="196"/>
      <c r="N61" s="196"/>
      <c r="O61" s="196"/>
      <c r="P61" s="196"/>
      <c r="Q61" s="196"/>
      <c r="R61" s="196"/>
      <c r="S61" s="196"/>
      <c r="T61" s="196"/>
    </row>
    <row r="62" spans="1:57" ht="15">
      <c r="A62" s="196"/>
      <c r="B62" s="196"/>
      <c r="C62" s="196"/>
      <c r="D62" s="196"/>
      <c r="E62" s="196"/>
      <c r="F62" s="196"/>
      <c r="G62" s="196"/>
      <c r="H62" s="196"/>
      <c r="I62" s="196"/>
      <c r="J62" s="196"/>
      <c r="K62" s="196"/>
      <c r="L62" s="196"/>
      <c r="M62" s="196"/>
      <c r="N62" s="196"/>
      <c r="O62" s="196"/>
      <c r="P62" s="196"/>
      <c r="Q62" s="196"/>
      <c r="R62" s="196"/>
      <c r="S62" s="196"/>
      <c r="T62" s="196"/>
    </row>
    <row r="63" spans="1:57" ht="15">
      <c r="A63" s="196"/>
      <c r="B63" s="196"/>
      <c r="C63" s="196"/>
      <c r="D63" s="196"/>
      <c r="E63" s="196"/>
      <c r="F63" s="196"/>
      <c r="G63" s="196"/>
      <c r="H63" s="196"/>
      <c r="I63" s="196"/>
      <c r="J63" s="196"/>
      <c r="K63" s="196"/>
      <c r="L63" s="196"/>
      <c r="M63" s="196"/>
      <c r="N63" s="196"/>
      <c r="O63" s="196"/>
      <c r="P63" s="196"/>
      <c r="Q63" s="196"/>
      <c r="R63" s="196"/>
      <c r="S63" s="196"/>
      <c r="T63" s="196"/>
    </row>
    <row r="64" spans="1:57" ht="15">
      <c r="A64" s="196"/>
      <c r="B64" s="196"/>
      <c r="C64" s="196"/>
      <c r="D64" s="196"/>
      <c r="E64" s="196"/>
      <c r="F64" s="196"/>
      <c r="G64" s="196"/>
      <c r="H64" s="196"/>
      <c r="I64" s="196"/>
      <c r="J64" s="196"/>
      <c r="K64" s="196"/>
      <c r="L64" s="196"/>
      <c r="M64" s="196"/>
      <c r="N64" s="196"/>
      <c r="O64" s="196"/>
      <c r="P64" s="196"/>
      <c r="Q64" s="196"/>
      <c r="R64" s="196"/>
      <c r="S64" s="196"/>
      <c r="T64" s="196"/>
    </row>
    <row r="65" spans="1:20" ht="15">
      <c r="A65" s="196"/>
      <c r="B65" s="196"/>
      <c r="C65" s="196"/>
      <c r="D65" s="196"/>
      <c r="E65" s="196"/>
      <c r="F65" s="196"/>
      <c r="G65" s="196"/>
      <c r="H65" s="196"/>
      <c r="I65" s="196"/>
      <c r="J65" s="196"/>
      <c r="K65" s="196"/>
      <c r="L65" s="196"/>
      <c r="M65" s="196"/>
      <c r="N65" s="196"/>
      <c r="O65" s="196"/>
      <c r="P65" s="196"/>
      <c r="Q65" s="196"/>
      <c r="R65" s="196"/>
      <c r="S65" s="196"/>
      <c r="T65" s="196"/>
    </row>
    <row r="66" spans="1:20" ht="15">
      <c r="A66" s="196"/>
      <c r="B66" s="196"/>
      <c r="C66" s="196"/>
      <c r="D66" s="196"/>
      <c r="E66" s="196"/>
      <c r="F66" s="196"/>
      <c r="G66" s="196"/>
      <c r="H66" s="196"/>
      <c r="I66" s="196"/>
      <c r="J66" s="196"/>
      <c r="K66" s="196"/>
      <c r="L66" s="196"/>
      <c r="M66" s="196"/>
      <c r="N66" s="196"/>
      <c r="O66" s="196"/>
      <c r="P66" s="196"/>
      <c r="Q66" s="196"/>
      <c r="R66" s="196"/>
      <c r="S66" s="196"/>
      <c r="T66" s="196"/>
    </row>
    <row r="67" spans="1:20" ht="15">
      <c r="A67" s="196"/>
      <c r="B67" s="196"/>
      <c r="C67" s="196"/>
      <c r="D67" s="196"/>
      <c r="E67" s="196"/>
      <c r="F67" s="196"/>
      <c r="G67" s="196"/>
      <c r="H67" s="196"/>
      <c r="I67" s="196"/>
      <c r="J67" s="196"/>
      <c r="K67" s="196"/>
      <c r="L67" s="196"/>
      <c r="M67" s="196"/>
      <c r="N67" s="196"/>
      <c r="O67" s="196"/>
      <c r="P67" s="196"/>
      <c r="Q67" s="196"/>
      <c r="R67" s="196"/>
      <c r="S67" s="196"/>
      <c r="T67" s="196"/>
    </row>
    <row r="68" spans="1:20" ht="15">
      <c r="A68" s="196"/>
      <c r="B68" s="196"/>
      <c r="C68" s="196"/>
      <c r="D68" s="196"/>
      <c r="E68" s="196"/>
      <c r="F68" s="196"/>
      <c r="G68" s="196"/>
      <c r="H68" s="196"/>
      <c r="I68" s="196"/>
      <c r="J68" s="196"/>
      <c r="K68" s="196"/>
      <c r="L68" s="196"/>
      <c r="M68" s="196"/>
      <c r="N68" s="196"/>
      <c r="O68" s="196"/>
      <c r="P68" s="196"/>
      <c r="Q68" s="196"/>
      <c r="R68" s="196"/>
      <c r="S68" s="196"/>
      <c r="T68" s="196"/>
    </row>
    <row r="69" spans="1:20" ht="15">
      <c r="A69" s="196"/>
      <c r="B69" s="196"/>
      <c r="C69" s="196"/>
      <c r="D69" s="196"/>
      <c r="E69" s="196"/>
      <c r="F69" s="196"/>
      <c r="G69" s="196"/>
      <c r="H69" s="196"/>
      <c r="I69" s="196"/>
      <c r="J69" s="196"/>
      <c r="K69" s="196"/>
      <c r="L69" s="196"/>
      <c r="M69" s="196"/>
      <c r="N69" s="196"/>
      <c r="O69" s="196"/>
      <c r="P69" s="196"/>
      <c r="Q69" s="196"/>
      <c r="R69" s="196"/>
      <c r="S69" s="196"/>
      <c r="T69" s="196"/>
    </row>
    <row r="70" spans="1:20" ht="15">
      <c r="A70" s="196"/>
      <c r="B70" s="196"/>
      <c r="C70" s="196"/>
      <c r="D70" s="196"/>
      <c r="E70" s="196"/>
      <c r="F70" s="196"/>
      <c r="G70" s="196"/>
      <c r="H70" s="196"/>
      <c r="I70" s="196"/>
      <c r="J70" s="196"/>
      <c r="K70" s="196"/>
      <c r="L70" s="196"/>
      <c r="M70" s="196"/>
      <c r="N70" s="196"/>
      <c r="O70" s="196"/>
      <c r="P70" s="196"/>
      <c r="Q70" s="196"/>
      <c r="R70" s="196"/>
      <c r="S70" s="196"/>
      <c r="T70" s="196"/>
    </row>
    <row r="71" spans="1:20" ht="15">
      <c r="A71" s="196"/>
      <c r="B71" s="196"/>
      <c r="C71" s="196"/>
      <c r="D71" s="196"/>
      <c r="E71" s="196"/>
      <c r="F71" s="196"/>
      <c r="G71" s="196"/>
      <c r="H71" s="196"/>
      <c r="I71" s="196"/>
      <c r="J71" s="196"/>
      <c r="K71" s="196"/>
      <c r="L71" s="196"/>
      <c r="M71" s="196"/>
      <c r="N71" s="196"/>
      <c r="O71" s="196"/>
      <c r="P71" s="196"/>
      <c r="Q71" s="196"/>
      <c r="R71" s="196"/>
      <c r="S71" s="196"/>
      <c r="T71" s="196"/>
    </row>
    <row r="72" spans="1:20" ht="15">
      <c r="A72" s="196"/>
      <c r="B72" s="196"/>
      <c r="C72" s="196"/>
      <c r="D72" s="196"/>
      <c r="E72" s="196"/>
      <c r="F72" s="196"/>
      <c r="G72" s="196"/>
      <c r="H72" s="196"/>
      <c r="I72" s="196"/>
      <c r="J72" s="196"/>
      <c r="K72" s="196"/>
      <c r="L72" s="196"/>
      <c r="M72" s="196"/>
      <c r="N72" s="196"/>
      <c r="O72" s="196"/>
      <c r="P72" s="196"/>
      <c r="Q72" s="196"/>
      <c r="R72" s="196"/>
      <c r="S72" s="196"/>
      <c r="T72" s="196"/>
    </row>
    <row r="73" spans="1:20" ht="15">
      <c r="A73" s="196"/>
      <c r="B73" s="196"/>
      <c r="C73" s="196"/>
      <c r="D73" s="196"/>
      <c r="E73" s="196"/>
      <c r="F73" s="196"/>
      <c r="G73" s="196"/>
      <c r="H73" s="196"/>
      <c r="I73" s="196"/>
      <c r="J73" s="196"/>
      <c r="K73" s="196"/>
      <c r="L73" s="196"/>
      <c r="M73" s="196"/>
      <c r="N73" s="196"/>
      <c r="O73" s="196"/>
      <c r="P73" s="196"/>
      <c r="Q73" s="196"/>
      <c r="R73" s="196"/>
      <c r="S73" s="196"/>
      <c r="T73" s="196"/>
    </row>
    <row r="74" spans="1:20" ht="15">
      <c r="A74" s="196"/>
      <c r="B74" s="196"/>
      <c r="C74" s="196"/>
      <c r="D74" s="196"/>
      <c r="E74" s="196"/>
      <c r="F74" s="196"/>
      <c r="G74" s="196"/>
      <c r="H74" s="196"/>
      <c r="I74" s="196"/>
      <c r="J74" s="196"/>
      <c r="K74" s="196"/>
      <c r="L74" s="196"/>
      <c r="M74" s="196"/>
      <c r="N74" s="196"/>
      <c r="O74" s="196"/>
      <c r="P74" s="196"/>
      <c r="Q74" s="196"/>
      <c r="R74" s="196"/>
      <c r="S74" s="196"/>
      <c r="T74" s="196"/>
    </row>
    <row r="75" spans="1:20" ht="15">
      <c r="A75" s="196"/>
      <c r="B75" s="196"/>
      <c r="C75" s="196"/>
      <c r="D75" s="196"/>
      <c r="E75" s="196"/>
      <c r="F75" s="196"/>
      <c r="G75" s="196"/>
      <c r="H75" s="196"/>
      <c r="I75" s="196"/>
      <c r="J75" s="196"/>
      <c r="K75" s="196"/>
      <c r="L75" s="196"/>
      <c r="M75" s="196"/>
      <c r="N75" s="196"/>
      <c r="O75" s="196"/>
      <c r="P75" s="196"/>
      <c r="Q75" s="196"/>
      <c r="R75" s="196"/>
      <c r="S75" s="196"/>
      <c r="T75" s="196"/>
    </row>
    <row r="76" spans="1:20" ht="15">
      <c r="A76" s="196"/>
      <c r="B76" s="196"/>
      <c r="C76" s="196"/>
      <c r="D76" s="196"/>
      <c r="E76" s="196"/>
      <c r="F76" s="196"/>
      <c r="G76" s="196"/>
      <c r="H76" s="196"/>
      <c r="I76" s="196"/>
      <c r="J76" s="196"/>
      <c r="K76" s="196"/>
      <c r="L76" s="196"/>
      <c r="M76" s="196"/>
      <c r="N76" s="196"/>
      <c r="O76" s="196"/>
      <c r="P76" s="196"/>
      <c r="Q76" s="196"/>
      <c r="R76" s="196"/>
      <c r="S76" s="196"/>
      <c r="T76" s="196"/>
    </row>
    <row r="77" spans="1:20" ht="15">
      <c r="A77" s="196"/>
      <c r="B77" s="196"/>
      <c r="C77" s="196"/>
      <c r="D77" s="196"/>
      <c r="E77" s="196"/>
      <c r="F77" s="196"/>
      <c r="G77" s="196"/>
      <c r="H77" s="196"/>
      <c r="I77" s="196"/>
      <c r="J77" s="196"/>
      <c r="K77" s="196"/>
      <c r="L77" s="196"/>
      <c r="M77" s="196"/>
      <c r="N77" s="196"/>
      <c r="O77" s="196"/>
      <c r="P77" s="196"/>
      <c r="Q77" s="196"/>
      <c r="R77" s="196"/>
      <c r="S77" s="196"/>
      <c r="T77" s="196"/>
    </row>
    <row r="78" spans="1:20" ht="15">
      <c r="A78" s="196"/>
      <c r="B78" s="196"/>
      <c r="C78" s="196"/>
      <c r="D78" s="196"/>
      <c r="E78" s="196"/>
      <c r="F78" s="196"/>
      <c r="G78" s="196"/>
      <c r="H78" s="196"/>
      <c r="I78" s="196"/>
      <c r="J78" s="196"/>
      <c r="K78" s="196"/>
      <c r="L78" s="196"/>
      <c r="M78" s="196"/>
      <c r="N78" s="196"/>
      <c r="O78" s="196"/>
      <c r="P78" s="196"/>
      <c r="Q78" s="196"/>
      <c r="R78" s="196"/>
      <c r="S78" s="196"/>
      <c r="T78" s="196"/>
    </row>
    <row r="79" spans="1:20" ht="15">
      <c r="A79" s="196"/>
      <c r="B79" s="196"/>
      <c r="C79" s="196"/>
      <c r="D79" s="196"/>
      <c r="E79" s="196"/>
      <c r="F79" s="196"/>
      <c r="G79" s="196"/>
      <c r="H79" s="196"/>
      <c r="I79" s="196"/>
      <c r="J79" s="196"/>
      <c r="K79" s="196"/>
      <c r="L79" s="196"/>
      <c r="M79" s="196"/>
      <c r="N79" s="196"/>
      <c r="O79" s="196"/>
      <c r="P79" s="196"/>
      <c r="Q79" s="196"/>
      <c r="R79" s="196"/>
      <c r="S79" s="196"/>
      <c r="T79" s="196"/>
    </row>
    <row r="80" spans="1:20" ht="15">
      <c r="A80" s="196"/>
      <c r="B80" s="196"/>
      <c r="C80" s="196"/>
      <c r="D80" s="196"/>
      <c r="E80" s="196"/>
      <c r="F80" s="196"/>
      <c r="G80" s="196"/>
      <c r="H80" s="196"/>
      <c r="I80" s="196"/>
      <c r="J80" s="196"/>
      <c r="K80" s="196"/>
      <c r="L80" s="196"/>
      <c r="M80" s="196"/>
      <c r="N80" s="196"/>
      <c r="O80" s="196"/>
      <c r="P80" s="196"/>
      <c r="Q80" s="196"/>
      <c r="R80" s="196"/>
      <c r="S80" s="196"/>
      <c r="T80" s="196"/>
    </row>
    <row r="81" spans="1:20" ht="15">
      <c r="A81" s="196"/>
      <c r="B81" s="196"/>
      <c r="C81" s="196"/>
      <c r="D81" s="196"/>
      <c r="E81" s="196"/>
      <c r="F81" s="196"/>
      <c r="G81" s="196"/>
      <c r="H81" s="196"/>
      <c r="I81" s="196"/>
      <c r="J81" s="196"/>
      <c r="K81" s="196"/>
      <c r="L81" s="196"/>
      <c r="M81" s="196"/>
      <c r="N81" s="196"/>
      <c r="O81" s="196"/>
      <c r="P81" s="196"/>
      <c r="Q81" s="196"/>
      <c r="R81" s="196"/>
      <c r="S81" s="196"/>
      <c r="T81" s="196"/>
    </row>
    <row r="82" spans="1:20" ht="15">
      <c r="A82" s="196"/>
      <c r="B82" s="196"/>
      <c r="C82" s="196"/>
      <c r="D82" s="196"/>
      <c r="E82" s="196"/>
      <c r="F82" s="196"/>
      <c r="G82" s="196"/>
      <c r="H82" s="196"/>
      <c r="I82" s="196"/>
      <c r="J82" s="196"/>
      <c r="K82" s="196"/>
      <c r="L82" s="196"/>
      <c r="M82" s="196"/>
      <c r="N82" s="196"/>
      <c r="O82" s="196"/>
      <c r="P82" s="196"/>
      <c r="Q82" s="196"/>
      <c r="R82" s="196"/>
      <c r="S82" s="196"/>
      <c r="T82" s="196"/>
    </row>
    <row r="83" spans="1:20" ht="15">
      <c r="A83" s="196"/>
      <c r="B83" s="196"/>
      <c r="C83" s="196"/>
      <c r="D83" s="196"/>
      <c r="E83" s="196"/>
      <c r="F83" s="196"/>
      <c r="G83" s="196"/>
      <c r="H83" s="196"/>
      <c r="I83" s="196"/>
      <c r="J83" s="196"/>
      <c r="K83" s="196"/>
      <c r="L83" s="196"/>
      <c r="M83" s="196"/>
      <c r="N83" s="196"/>
      <c r="O83" s="196"/>
      <c r="P83" s="196"/>
      <c r="Q83" s="196"/>
      <c r="R83" s="196"/>
      <c r="S83" s="196"/>
      <c r="T83" s="196"/>
    </row>
    <row r="84" spans="1:20" ht="15">
      <c r="A84" s="196"/>
      <c r="B84" s="196"/>
      <c r="C84" s="196"/>
      <c r="D84" s="196"/>
      <c r="E84" s="196"/>
      <c r="F84" s="196"/>
      <c r="G84" s="196"/>
      <c r="H84" s="196"/>
      <c r="I84" s="196"/>
      <c r="J84" s="196"/>
      <c r="K84" s="196"/>
      <c r="L84" s="196"/>
      <c r="M84" s="196"/>
      <c r="N84" s="196"/>
      <c r="O84" s="196"/>
      <c r="P84" s="196"/>
      <c r="Q84" s="196"/>
      <c r="R84" s="196"/>
      <c r="S84" s="196"/>
      <c r="T84" s="196"/>
    </row>
    <row r="85" spans="1:20" ht="15">
      <c r="A85" s="196"/>
      <c r="B85" s="196"/>
      <c r="C85" s="196"/>
      <c r="D85" s="196"/>
      <c r="E85" s="196"/>
      <c r="F85" s="196"/>
      <c r="G85" s="196"/>
      <c r="H85" s="196"/>
      <c r="I85" s="196"/>
      <c r="J85" s="196"/>
      <c r="K85" s="196"/>
      <c r="L85" s="196"/>
      <c r="M85" s="196"/>
      <c r="N85" s="196"/>
      <c r="O85" s="196"/>
      <c r="P85" s="196"/>
      <c r="Q85" s="196"/>
      <c r="R85" s="196"/>
      <c r="S85" s="196"/>
      <c r="T85" s="196"/>
    </row>
    <row r="86" spans="1:20" ht="15">
      <c r="A86" s="196"/>
      <c r="B86" s="196"/>
      <c r="C86" s="196"/>
      <c r="D86" s="196"/>
      <c r="E86" s="196"/>
      <c r="F86" s="196"/>
      <c r="G86" s="196"/>
      <c r="H86" s="196"/>
      <c r="I86" s="196"/>
      <c r="J86" s="196"/>
      <c r="K86" s="196"/>
      <c r="L86" s="196"/>
      <c r="M86" s="196"/>
      <c r="N86" s="196"/>
      <c r="O86" s="196"/>
      <c r="P86" s="196"/>
      <c r="Q86" s="196"/>
      <c r="R86" s="196"/>
      <c r="S86" s="196"/>
      <c r="T86" s="196"/>
    </row>
    <row r="87" spans="1:20" ht="15">
      <c r="A87" s="196"/>
      <c r="B87" s="196"/>
      <c r="C87" s="196"/>
      <c r="D87" s="196"/>
      <c r="E87" s="196"/>
      <c r="F87" s="196"/>
      <c r="G87" s="196"/>
      <c r="H87" s="196"/>
      <c r="I87" s="196"/>
      <c r="J87" s="196"/>
      <c r="K87" s="196"/>
      <c r="L87" s="196"/>
      <c r="M87" s="196"/>
      <c r="N87" s="196"/>
      <c r="O87" s="196"/>
      <c r="P87" s="196"/>
      <c r="Q87" s="196"/>
      <c r="R87" s="196"/>
      <c r="S87" s="196"/>
      <c r="T87" s="196"/>
    </row>
    <row r="88" spans="1:20" ht="15">
      <c r="A88" s="196"/>
      <c r="B88" s="196"/>
      <c r="C88" s="196"/>
      <c r="D88" s="196"/>
      <c r="E88" s="196"/>
      <c r="F88" s="196"/>
      <c r="G88" s="196"/>
      <c r="H88" s="196"/>
      <c r="I88" s="196"/>
      <c r="J88" s="196"/>
      <c r="K88" s="196"/>
      <c r="L88" s="196"/>
      <c r="M88" s="196"/>
      <c r="N88" s="196"/>
      <c r="O88" s="196"/>
      <c r="P88" s="196"/>
      <c r="Q88" s="196"/>
      <c r="R88" s="196"/>
      <c r="S88" s="196"/>
      <c r="T88" s="196"/>
    </row>
    <row r="89" spans="1:20" ht="15">
      <c r="A89" s="196"/>
      <c r="B89" s="196"/>
      <c r="C89" s="196"/>
      <c r="D89" s="196"/>
      <c r="E89" s="196"/>
      <c r="F89" s="196"/>
      <c r="G89" s="196"/>
      <c r="H89" s="196"/>
      <c r="I89" s="196"/>
      <c r="J89" s="196"/>
      <c r="K89" s="196"/>
      <c r="L89" s="196"/>
      <c r="M89" s="196"/>
      <c r="N89" s="196"/>
      <c r="O89" s="196"/>
      <c r="P89" s="196"/>
      <c r="Q89" s="196"/>
      <c r="R89" s="196"/>
      <c r="S89" s="196"/>
      <c r="T89" s="196"/>
    </row>
    <row r="90" spans="1:20" ht="15">
      <c r="A90" s="196"/>
      <c r="B90" s="196"/>
      <c r="C90" s="196"/>
      <c r="D90" s="196"/>
      <c r="E90" s="196"/>
      <c r="F90" s="196"/>
      <c r="G90" s="196"/>
      <c r="H90" s="196"/>
      <c r="I90" s="196"/>
      <c r="J90" s="196"/>
      <c r="K90" s="196"/>
      <c r="L90" s="196"/>
      <c r="M90" s="196"/>
      <c r="N90" s="196"/>
      <c r="O90" s="196"/>
      <c r="P90" s="196"/>
      <c r="Q90" s="196"/>
      <c r="R90" s="196"/>
      <c r="S90" s="196"/>
      <c r="T90" s="196"/>
    </row>
    <row r="91" spans="1:20" ht="15">
      <c r="A91" s="196"/>
      <c r="B91" s="196"/>
      <c r="C91" s="196"/>
      <c r="D91" s="196"/>
      <c r="E91" s="196"/>
      <c r="F91" s="196"/>
      <c r="G91" s="196"/>
      <c r="H91" s="196"/>
      <c r="I91" s="196"/>
      <c r="J91" s="196"/>
      <c r="K91" s="196"/>
      <c r="L91" s="196"/>
      <c r="M91" s="196"/>
      <c r="N91" s="196"/>
      <c r="O91" s="196"/>
      <c r="P91" s="196"/>
      <c r="Q91" s="196"/>
      <c r="R91" s="196"/>
      <c r="S91" s="196"/>
      <c r="T91" s="196"/>
    </row>
    <row r="92" spans="1:20" ht="15">
      <c r="A92" s="196"/>
      <c r="B92" s="196"/>
      <c r="C92" s="196"/>
      <c r="D92" s="196"/>
      <c r="E92" s="196"/>
      <c r="F92" s="196"/>
      <c r="G92" s="196"/>
      <c r="H92" s="196"/>
      <c r="I92" s="196"/>
      <c r="J92" s="196"/>
      <c r="K92" s="196"/>
      <c r="L92" s="196"/>
      <c r="M92" s="196"/>
      <c r="N92" s="196"/>
      <c r="O92" s="196"/>
      <c r="P92" s="196"/>
      <c r="Q92" s="196"/>
      <c r="R92" s="196"/>
      <c r="S92" s="196"/>
      <c r="T92" s="196"/>
    </row>
    <row r="93" spans="1:20" ht="15">
      <c r="A93" s="196"/>
      <c r="B93" s="196"/>
      <c r="C93" s="196"/>
      <c r="D93" s="196"/>
      <c r="E93" s="196"/>
      <c r="F93" s="196"/>
      <c r="G93" s="196"/>
      <c r="H93" s="196"/>
      <c r="I93" s="196"/>
      <c r="J93" s="196"/>
      <c r="K93" s="196"/>
      <c r="L93" s="196"/>
      <c r="M93" s="196"/>
      <c r="N93" s="196"/>
      <c r="O93" s="196"/>
      <c r="P93" s="196"/>
      <c r="Q93" s="196"/>
      <c r="R93" s="196"/>
      <c r="S93" s="196"/>
      <c r="T93" s="196"/>
    </row>
    <row r="94" spans="1:20" ht="15">
      <c r="A94" s="196"/>
      <c r="B94" s="196"/>
      <c r="C94" s="196"/>
      <c r="D94" s="196"/>
      <c r="E94" s="196"/>
      <c r="F94" s="196"/>
      <c r="G94" s="196"/>
      <c r="H94" s="196"/>
      <c r="I94" s="196"/>
      <c r="J94" s="196"/>
      <c r="K94" s="196"/>
      <c r="L94" s="196"/>
      <c r="M94" s="196"/>
      <c r="N94" s="196"/>
      <c r="O94" s="196"/>
      <c r="P94" s="196"/>
      <c r="Q94" s="196"/>
      <c r="R94" s="196"/>
      <c r="S94" s="196"/>
      <c r="T94" s="196"/>
    </row>
    <row r="95" spans="1:20" ht="15">
      <c r="A95" s="196"/>
      <c r="B95" s="196"/>
      <c r="C95" s="196"/>
      <c r="D95" s="196"/>
      <c r="E95" s="196"/>
      <c r="F95" s="196"/>
      <c r="G95" s="196"/>
      <c r="H95" s="196"/>
      <c r="I95" s="196"/>
      <c r="J95" s="196"/>
      <c r="K95" s="196"/>
      <c r="L95" s="196"/>
      <c r="M95" s="196"/>
      <c r="N95" s="196"/>
      <c r="O95" s="196"/>
      <c r="P95" s="196"/>
      <c r="Q95" s="196"/>
      <c r="R95" s="196"/>
      <c r="S95" s="196"/>
      <c r="T95" s="196"/>
    </row>
    <row r="96" spans="1:20" ht="15">
      <c r="A96" s="196"/>
      <c r="B96" s="196"/>
      <c r="C96" s="196"/>
      <c r="D96" s="196"/>
      <c r="E96" s="196"/>
      <c r="F96" s="196"/>
      <c r="G96" s="196"/>
      <c r="H96" s="196"/>
      <c r="I96" s="196"/>
      <c r="J96" s="196"/>
      <c r="K96" s="196"/>
      <c r="L96" s="196"/>
      <c r="M96" s="196"/>
      <c r="N96" s="196"/>
      <c r="O96" s="196"/>
      <c r="P96" s="196"/>
      <c r="Q96" s="196"/>
      <c r="R96" s="196"/>
      <c r="S96" s="196"/>
      <c r="T96" s="196"/>
    </row>
    <row r="97" spans="1:20" ht="15">
      <c r="A97" s="196"/>
      <c r="B97" s="196"/>
      <c r="C97" s="196"/>
      <c r="D97" s="196"/>
      <c r="E97" s="196"/>
      <c r="F97" s="196"/>
      <c r="G97" s="196"/>
      <c r="H97" s="196"/>
      <c r="I97" s="196"/>
      <c r="J97" s="196"/>
      <c r="K97" s="196"/>
      <c r="L97" s="196"/>
      <c r="M97" s="196"/>
      <c r="N97" s="196"/>
      <c r="O97" s="196"/>
      <c r="P97" s="196"/>
      <c r="Q97" s="196"/>
      <c r="R97" s="196"/>
      <c r="S97" s="196"/>
      <c r="T97" s="196"/>
    </row>
    <row r="98" spans="1:20" ht="15">
      <c r="A98" s="196"/>
      <c r="B98" s="196"/>
      <c r="C98" s="196"/>
      <c r="D98" s="196"/>
      <c r="E98" s="196"/>
      <c r="F98" s="196"/>
      <c r="G98" s="196"/>
      <c r="H98" s="196"/>
      <c r="I98" s="196"/>
      <c r="J98" s="196"/>
      <c r="K98" s="196"/>
      <c r="L98" s="196"/>
      <c r="M98" s="196"/>
      <c r="N98" s="196"/>
      <c r="O98" s="196"/>
      <c r="P98" s="196"/>
      <c r="Q98" s="196"/>
      <c r="R98" s="196"/>
      <c r="S98" s="196"/>
      <c r="T98" s="196"/>
    </row>
    <row r="99" spans="1:20" ht="15">
      <c r="A99" s="196"/>
      <c r="B99" s="196"/>
      <c r="C99" s="196"/>
      <c r="D99" s="196"/>
      <c r="E99" s="196"/>
      <c r="F99" s="196"/>
      <c r="G99" s="196"/>
      <c r="H99" s="196"/>
      <c r="I99" s="196"/>
      <c r="J99" s="196"/>
      <c r="K99" s="196"/>
      <c r="L99" s="196"/>
      <c r="M99" s="196"/>
      <c r="N99" s="196"/>
      <c r="O99" s="196"/>
      <c r="P99" s="196"/>
      <c r="Q99" s="196"/>
      <c r="R99" s="196"/>
      <c r="S99" s="196"/>
      <c r="T99" s="196"/>
    </row>
    <row r="100" spans="1:20" ht="15">
      <c r="A100" s="196"/>
      <c r="B100" s="196"/>
      <c r="C100" s="196"/>
      <c r="D100" s="196"/>
      <c r="E100" s="196"/>
      <c r="F100" s="196"/>
      <c r="G100" s="196"/>
      <c r="H100" s="196"/>
      <c r="I100" s="196"/>
      <c r="J100" s="196"/>
      <c r="K100" s="196"/>
      <c r="L100" s="196"/>
      <c r="M100" s="196"/>
      <c r="N100" s="196"/>
      <c r="O100" s="196"/>
      <c r="P100" s="196"/>
      <c r="Q100" s="196"/>
      <c r="R100" s="196"/>
      <c r="S100" s="196"/>
      <c r="T100" s="196"/>
    </row>
    <row r="101" spans="1:20" ht="15">
      <c r="A101" s="196"/>
      <c r="B101" s="196"/>
      <c r="C101" s="196"/>
      <c r="D101" s="196"/>
      <c r="E101" s="196"/>
      <c r="F101" s="196"/>
      <c r="G101" s="196"/>
      <c r="H101" s="196"/>
      <c r="I101" s="196"/>
      <c r="J101" s="196"/>
      <c r="K101" s="196"/>
      <c r="L101" s="196"/>
      <c r="M101" s="196"/>
      <c r="N101" s="196"/>
      <c r="O101" s="196"/>
      <c r="P101" s="196"/>
      <c r="Q101" s="196"/>
      <c r="R101" s="196"/>
      <c r="S101" s="196"/>
      <c r="T101" s="196"/>
    </row>
    <row r="102" spans="1:20" ht="15">
      <c r="A102" s="196"/>
      <c r="B102" s="196"/>
      <c r="C102" s="196"/>
      <c r="D102" s="196"/>
      <c r="E102" s="196"/>
      <c r="F102" s="196"/>
      <c r="G102" s="196"/>
      <c r="H102" s="196"/>
      <c r="I102" s="196"/>
      <c r="J102" s="196"/>
      <c r="K102" s="196"/>
      <c r="L102" s="196"/>
      <c r="M102" s="196"/>
      <c r="N102" s="196"/>
      <c r="O102" s="196"/>
      <c r="P102" s="196"/>
      <c r="Q102" s="196"/>
      <c r="R102" s="196"/>
      <c r="S102" s="196"/>
      <c r="T102" s="196"/>
    </row>
    <row r="103" spans="1:20" ht="15">
      <c r="A103" s="196"/>
      <c r="B103" s="196"/>
      <c r="C103" s="196"/>
      <c r="D103" s="196"/>
      <c r="E103" s="196"/>
      <c r="F103" s="196"/>
      <c r="G103" s="196"/>
      <c r="H103" s="196"/>
      <c r="I103" s="196"/>
      <c r="J103" s="196"/>
      <c r="K103" s="196"/>
      <c r="L103" s="196"/>
      <c r="M103" s="196"/>
      <c r="N103" s="196"/>
      <c r="O103" s="196"/>
      <c r="P103" s="196"/>
      <c r="Q103" s="196"/>
      <c r="R103" s="196"/>
      <c r="S103" s="196"/>
      <c r="T103" s="196"/>
    </row>
    <row r="104" spans="1:20" ht="15">
      <c r="A104" s="196"/>
      <c r="B104" s="196"/>
      <c r="C104" s="196"/>
      <c r="D104" s="196"/>
      <c r="E104" s="196"/>
      <c r="F104" s="196"/>
      <c r="G104" s="196"/>
      <c r="H104" s="196"/>
      <c r="I104" s="196"/>
      <c r="J104" s="196"/>
      <c r="K104" s="196"/>
      <c r="L104" s="196"/>
      <c r="M104" s="196"/>
      <c r="N104" s="196"/>
      <c r="O104" s="196"/>
      <c r="P104" s="196"/>
      <c r="Q104" s="196"/>
      <c r="R104" s="196"/>
      <c r="S104" s="196"/>
      <c r="T104" s="196"/>
    </row>
    <row r="105" spans="1:20" ht="15">
      <c r="A105" s="196"/>
      <c r="B105" s="196"/>
      <c r="C105" s="196"/>
      <c r="D105" s="196"/>
      <c r="E105" s="196"/>
      <c r="F105" s="196"/>
      <c r="G105" s="196"/>
      <c r="H105" s="196"/>
      <c r="I105" s="196"/>
      <c r="J105" s="196"/>
      <c r="K105" s="196"/>
      <c r="L105" s="196"/>
      <c r="M105" s="196"/>
      <c r="N105" s="196"/>
      <c r="O105" s="196"/>
      <c r="P105" s="196"/>
      <c r="Q105" s="196"/>
      <c r="R105" s="196"/>
      <c r="S105" s="196"/>
      <c r="T105" s="196"/>
    </row>
    <row r="106" spans="1:20" ht="15">
      <c r="A106" s="196"/>
      <c r="B106" s="196"/>
      <c r="C106" s="196"/>
      <c r="D106" s="196"/>
      <c r="E106" s="196"/>
      <c r="F106" s="196"/>
      <c r="G106" s="196"/>
      <c r="H106" s="196"/>
      <c r="I106" s="196"/>
      <c r="J106" s="196"/>
      <c r="K106" s="196"/>
      <c r="L106" s="196"/>
      <c r="M106" s="196"/>
      <c r="N106" s="196"/>
      <c r="O106" s="196"/>
      <c r="P106" s="196"/>
      <c r="Q106" s="196"/>
      <c r="R106" s="196"/>
      <c r="S106" s="196"/>
      <c r="T106" s="196"/>
    </row>
    <row r="107" spans="1:20" ht="15">
      <c r="A107" s="196"/>
      <c r="B107" s="196"/>
      <c r="C107" s="196"/>
      <c r="D107" s="196"/>
      <c r="E107" s="196"/>
      <c r="F107" s="196"/>
      <c r="G107" s="196"/>
      <c r="H107" s="196"/>
      <c r="I107" s="196"/>
      <c r="J107" s="196"/>
      <c r="K107" s="196"/>
      <c r="L107" s="196"/>
      <c r="M107" s="196"/>
      <c r="N107" s="196"/>
      <c r="O107" s="196"/>
      <c r="P107" s="196"/>
      <c r="Q107" s="196"/>
      <c r="R107" s="196"/>
      <c r="S107" s="196"/>
      <c r="T107" s="196"/>
    </row>
    <row r="108" spans="1:20" ht="15">
      <c r="A108" s="196"/>
      <c r="B108" s="196"/>
      <c r="C108" s="196"/>
      <c r="D108" s="196"/>
      <c r="E108" s="196"/>
      <c r="F108" s="196"/>
      <c r="G108" s="196"/>
      <c r="H108" s="196"/>
      <c r="I108" s="196"/>
      <c r="J108" s="196"/>
      <c r="K108" s="196"/>
      <c r="L108" s="196"/>
      <c r="M108" s="196"/>
      <c r="N108" s="196"/>
      <c r="O108" s="196"/>
      <c r="P108" s="196"/>
      <c r="Q108" s="196"/>
      <c r="R108" s="196"/>
      <c r="S108" s="196"/>
      <c r="T108" s="196"/>
    </row>
    <row r="109" spans="1:20" ht="15">
      <c r="A109" s="196"/>
      <c r="B109" s="196"/>
      <c r="C109" s="196"/>
      <c r="D109" s="196"/>
      <c r="E109" s="196"/>
      <c r="F109" s="196"/>
      <c r="G109" s="196"/>
      <c r="H109" s="196"/>
      <c r="I109" s="196"/>
      <c r="J109" s="196"/>
      <c r="K109" s="196"/>
      <c r="L109" s="196"/>
      <c r="M109" s="196"/>
      <c r="N109" s="196"/>
      <c r="O109" s="196"/>
      <c r="P109" s="196"/>
      <c r="Q109" s="196"/>
      <c r="R109" s="196"/>
      <c r="S109" s="196"/>
      <c r="T109" s="196"/>
    </row>
    <row r="110" spans="1:20" ht="15">
      <c r="A110" s="196"/>
      <c r="B110" s="196"/>
      <c r="C110" s="196"/>
      <c r="D110" s="196"/>
      <c r="E110" s="196"/>
      <c r="F110" s="196"/>
      <c r="G110" s="196"/>
      <c r="H110" s="196"/>
      <c r="I110" s="196"/>
      <c r="J110" s="196"/>
      <c r="K110" s="196"/>
      <c r="L110" s="196"/>
      <c r="M110" s="196"/>
      <c r="N110" s="196"/>
      <c r="O110" s="196"/>
      <c r="P110" s="196"/>
      <c r="Q110" s="196"/>
      <c r="R110" s="196"/>
      <c r="S110" s="196"/>
      <c r="T110" s="196"/>
    </row>
    <row r="111" spans="1:20" ht="15">
      <c r="A111" s="196"/>
      <c r="B111" s="196"/>
      <c r="C111" s="196"/>
      <c r="D111" s="196"/>
      <c r="E111" s="196"/>
      <c r="F111" s="196"/>
      <c r="G111" s="196"/>
      <c r="H111" s="196"/>
      <c r="I111" s="196"/>
      <c r="J111" s="196"/>
      <c r="K111" s="196"/>
      <c r="L111" s="196"/>
      <c r="M111" s="196"/>
      <c r="N111" s="196"/>
      <c r="O111" s="196"/>
      <c r="P111" s="196"/>
      <c r="Q111" s="196"/>
      <c r="R111" s="196"/>
      <c r="S111" s="196"/>
      <c r="T111" s="196"/>
    </row>
    <row r="112" spans="1:20" ht="15">
      <c r="A112" s="196"/>
      <c r="B112" s="196"/>
      <c r="C112" s="196"/>
      <c r="D112" s="196"/>
      <c r="E112" s="196"/>
      <c r="F112" s="196"/>
      <c r="G112" s="196"/>
      <c r="H112" s="196"/>
      <c r="I112" s="196"/>
      <c r="J112" s="196"/>
      <c r="K112" s="196"/>
      <c r="L112" s="196"/>
      <c r="M112" s="196"/>
      <c r="N112" s="196"/>
      <c r="O112" s="196"/>
      <c r="P112" s="196"/>
      <c r="Q112" s="196"/>
      <c r="R112" s="196"/>
      <c r="S112" s="196"/>
      <c r="T112" s="196"/>
    </row>
    <row r="113" spans="1:20" ht="15">
      <c r="A113" s="196"/>
      <c r="B113" s="196"/>
      <c r="C113" s="196"/>
      <c r="D113" s="196"/>
      <c r="E113" s="196"/>
      <c r="F113" s="196"/>
      <c r="G113" s="196"/>
      <c r="H113" s="196"/>
      <c r="I113" s="196"/>
      <c r="J113" s="196"/>
      <c r="K113" s="196"/>
      <c r="L113" s="196"/>
      <c r="M113" s="196"/>
      <c r="N113" s="196"/>
      <c r="O113" s="196"/>
      <c r="P113" s="196"/>
      <c r="Q113" s="196"/>
      <c r="R113" s="196"/>
      <c r="S113" s="196"/>
      <c r="T113" s="196"/>
    </row>
    <row r="114" spans="1:20" ht="15">
      <c r="A114" s="196"/>
      <c r="B114" s="196"/>
      <c r="C114" s="196"/>
      <c r="D114" s="196"/>
      <c r="E114" s="196"/>
      <c r="F114" s="196"/>
      <c r="G114" s="196"/>
      <c r="H114" s="196"/>
      <c r="I114" s="196"/>
      <c r="J114" s="196"/>
      <c r="K114" s="196"/>
      <c r="L114" s="196"/>
      <c r="M114" s="196"/>
      <c r="N114" s="196"/>
      <c r="O114" s="196"/>
      <c r="P114" s="196"/>
      <c r="Q114" s="196"/>
      <c r="R114" s="196"/>
      <c r="S114" s="196"/>
      <c r="T114" s="196"/>
    </row>
    <row r="115" spans="1:20" ht="15">
      <c r="A115" s="196"/>
      <c r="B115" s="196"/>
      <c r="C115" s="196"/>
      <c r="D115" s="196"/>
      <c r="E115" s="196"/>
      <c r="F115" s="196"/>
      <c r="G115" s="196"/>
      <c r="H115" s="196"/>
      <c r="I115" s="196"/>
      <c r="J115" s="196"/>
      <c r="K115" s="196"/>
      <c r="L115" s="196"/>
      <c r="M115" s="196"/>
      <c r="N115" s="196"/>
      <c r="O115" s="196"/>
      <c r="P115" s="196"/>
      <c r="Q115" s="196"/>
      <c r="R115" s="196"/>
      <c r="S115" s="196"/>
      <c r="T115" s="196"/>
    </row>
    <row r="116" spans="1:20" ht="15">
      <c r="A116" s="196"/>
      <c r="B116" s="196"/>
      <c r="C116" s="196"/>
      <c r="D116" s="196"/>
      <c r="E116" s="196"/>
      <c r="F116" s="196"/>
      <c r="G116" s="196"/>
      <c r="H116" s="196"/>
      <c r="I116" s="196"/>
      <c r="J116" s="196"/>
      <c r="K116" s="196"/>
      <c r="L116" s="196"/>
      <c r="M116" s="196"/>
      <c r="N116" s="196"/>
      <c r="O116" s="196"/>
      <c r="P116" s="196"/>
      <c r="Q116" s="196"/>
      <c r="R116" s="196"/>
      <c r="S116" s="196"/>
      <c r="T116" s="196"/>
    </row>
    <row r="117" spans="1:20" ht="15">
      <c r="A117" s="196"/>
      <c r="B117" s="196"/>
      <c r="C117" s="196"/>
      <c r="D117" s="196"/>
      <c r="E117" s="196"/>
      <c r="F117" s="196"/>
      <c r="G117" s="196"/>
      <c r="H117" s="196"/>
      <c r="I117" s="196"/>
      <c r="J117" s="196"/>
      <c r="K117" s="196"/>
      <c r="L117" s="196"/>
      <c r="M117" s="196"/>
      <c r="N117" s="196"/>
      <c r="O117" s="196"/>
      <c r="P117" s="196"/>
      <c r="Q117" s="196"/>
      <c r="R117" s="196"/>
      <c r="S117" s="196"/>
      <c r="T117" s="196"/>
    </row>
    <row r="118" spans="1:20" ht="15">
      <c r="A118" s="196"/>
      <c r="B118" s="196"/>
      <c r="C118" s="196"/>
      <c r="D118" s="196"/>
      <c r="E118" s="196"/>
      <c r="F118" s="196"/>
      <c r="G118" s="196"/>
      <c r="H118" s="196"/>
      <c r="I118" s="196"/>
      <c r="J118" s="196"/>
      <c r="K118" s="196"/>
      <c r="L118" s="196"/>
      <c r="M118" s="196"/>
      <c r="N118" s="196"/>
      <c r="O118" s="196"/>
      <c r="P118" s="196"/>
      <c r="Q118" s="196"/>
      <c r="R118" s="196"/>
      <c r="S118" s="196"/>
      <c r="T118" s="196"/>
    </row>
    <row r="119" spans="1:20" ht="15">
      <c r="A119" s="196"/>
      <c r="B119" s="196"/>
      <c r="C119" s="196"/>
      <c r="D119" s="196"/>
      <c r="E119" s="196"/>
      <c r="F119" s="196"/>
      <c r="G119" s="196"/>
      <c r="H119" s="196"/>
      <c r="I119" s="196"/>
      <c r="J119" s="196"/>
      <c r="K119" s="196"/>
      <c r="L119" s="196"/>
      <c r="M119" s="196"/>
      <c r="N119" s="196"/>
      <c r="O119" s="196"/>
      <c r="P119" s="196"/>
      <c r="Q119" s="196"/>
      <c r="R119" s="196"/>
      <c r="S119" s="196"/>
      <c r="T119" s="196"/>
    </row>
    <row r="120" spans="1:20" ht="15">
      <c r="A120" s="196"/>
      <c r="B120" s="196"/>
      <c r="C120" s="196"/>
      <c r="D120" s="196"/>
      <c r="E120" s="196"/>
      <c r="F120" s="196"/>
      <c r="G120" s="196"/>
      <c r="H120" s="196"/>
      <c r="I120" s="196"/>
      <c r="J120" s="196"/>
      <c r="K120" s="196"/>
      <c r="L120" s="196"/>
      <c r="M120" s="196"/>
      <c r="N120" s="196"/>
      <c r="O120" s="196"/>
      <c r="P120" s="196"/>
      <c r="Q120" s="196"/>
      <c r="R120" s="196"/>
      <c r="S120" s="196"/>
      <c r="T120" s="196"/>
    </row>
  </sheetData>
  <sheetProtection algorithmName="SHA-512" hashValue="8qZZiYR4Faf8SYzGvlRupHYgEDxRND2yLWpgyb5wTUqe/uhKf8HRSw+jIU9zHn7yJKwXcdkrMju40icNPy/JcQ==" saltValue="5k05Qh3iYlmmBvK9522wTA=="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26">
    <mergeCell ref="AQ1:AU1"/>
    <mergeCell ref="AQ2:AU2"/>
    <mergeCell ref="AV1:AZ1"/>
    <mergeCell ref="AV2:AZ2"/>
    <mergeCell ref="AB1:AF1"/>
    <mergeCell ref="AG1:AK1"/>
    <mergeCell ref="AG2:AK2"/>
    <mergeCell ref="AL1:AP1"/>
    <mergeCell ref="AL2:AP2"/>
    <mergeCell ref="AB2:AF2"/>
    <mergeCell ref="C2:G2"/>
    <mergeCell ref="H2:L2"/>
    <mergeCell ref="M2:Q2"/>
    <mergeCell ref="R2:V2"/>
    <mergeCell ref="W2:AA2"/>
    <mergeCell ref="C4:E4"/>
    <mergeCell ref="H4:J4"/>
    <mergeCell ref="M4:O4"/>
    <mergeCell ref="R4:T4"/>
    <mergeCell ref="W4:Y4"/>
    <mergeCell ref="BA4:BC4"/>
    <mergeCell ref="AB4:AD4"/>
    <mergeCell ref="AG4:AI4"/>
    <mergeCell ref="AL4:AN4"/>
    <mergeCell ref="AQ4:AS4"/>
    <mergeCell ref="AV4:AX4"/>
  </mergeCells>
  <phoneticPr fontId="0" type="noConversion"/>
  <printOptions horizontalCentered="1" verticalCentered="1" gridLines="1"/>
  <pageMargins left="0.5" right="0.5" top="1" bottom="0.5" header="0" footer="0"/>
  <pageSetup scale="67" fitToWidth="0"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ignoredErrors>
    <ignoredError sqref="BC10:BC39 BC42:BC45" formula="1"/>
  </ignoredError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pageSetUpPr fitToPage="1"/>
  </sheetPr>
  <dimension ref="A1:S146"/>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8.85546875" defaultRowHeight="12.75"/>
  <cols>
    <col min="1" max="1" width="13.7109375" style="194" customWidth="1"/>
    <col min="2" max="2" width="45.7109375" style="194" customWidth="1"/>
    <col min="3" max="10" width="18.7109375" style="194" customWidth="1"/>
    <col min="11" max="11" width="20.85546875" style="194" customWidth="1"/>
    <col min="12" max="14" width="18.7109375" style="194" customWidth="1"/>
    <col min="15" max="16384" width="8.85546875" style="194"/>
  </cols>
  <sheetData>
    <row r="1" spans="1:19" ht="15.75">
      <c r="A1" s="215"/>
      <c r="B1" s="215"/>
      <c r="C1" s="199" t="s">
        <v>738</v>
      </c>
      <c r="D1" s="199" t="s">
        <v>738</v>
      </c>
      <c r="E1" s="199" t="s">
        <v>738</v>
      </c>
      <c r="F1" s="199" t="s">
        <v>738</v>
      </c>
      <c r="G1" s="199" t="s">
        <v>738</v>
      </c>
      <c r="H1" s="199" t="s">
        <v>738</v>
      </c>
      <c r="I1" s="199" t="s">
        <v>738</v>
      </c>
      <c r="J1" s="199" t="s">
        <v>738</v>
      </c>
      <c r="K1" s="199" t="s">
        <v>738</v>
      </c>
      <c r="L1" s="199" t="s">
        <v>738</v>
      </c>
      <c r="M1" s="199" t="s">
        <v>738</v>
      </c>
      <c r="N1" s="9" t="s">
        <v>753</v>
      </c>
      <c r="O1" s="199"/>
      <c r="P1" s="196"/>
      <c r="Q1" s="196"/>
      <c r="R1" s="196"/>
      <c r="S1" s="196"/>
    </row>
    <row r="2" spans="1:19" ht="15.75" customHeight="1">
      <c r="A2" s="196"/>
      <c r="B2" s="196"/>
      <c r="C2" s="1700" t="s">
        <v>739</v>
      </c>
      <c r="D2" s="1700" t="s">
        <v>739</v>
      </c>
      <c r="E2" s="1700" t="s">
        <v>739</v>
      </c>
      <c r="F2" s="1700" t="s">
        <v>739</v>
      </c>
      <c r="G2" s="1700" t="s">
        <v>739</v>
      </c>
      <c r="H2" s="1700" t="s">
        <v>739</v>
      </c>
      <c r="I2" s="1700" t="s">
        <v>739</v>
      </c>
      <c r="J2" s="1700" t="s">
        <v>739</v>
      </c>
      <c r="K2" s="1700" t="s">
        <v>739</v>
      </c>
      <c r="L2" s="1700" t="s">
        <v>739</v>
      </c>
      <c r="M2" s="1700" t="s">
        <v>739</v>
      </c>
      <c r="N2" s="9" t="s">
        <v>759</v>
      </c>
      <c r="O2" s="199"/>
      <c r="P2" s="196"/>
      <c r="Q2" s="196"/>
      <c r="R2" s="196"/>
      <c r="S2" s="196"/>
    </row>
    <row r="3" spans="1:19" ht="15.75">
      <c r="A3" s="199" t="s">
        <v>735</v>
      </c>
      <c r="B3" s="199"/>
      <c r="C3" s="1700"/>
      <c r="D3" s="1700"/>
      <c r="E3" s="1700"/>
      <c r="F3" s="1700"/>
      <c r="G3" s="1700"/>
      <c r="H3" s="1700"/>
      <c r="I3" s="1700"/>
      <c r="J3" s="1700"/>
      <c r="K3" s="1700"/>
      <c r="L3" s="1700"/>
      <c r="M3" s="1700"/>
      <c r="N3" s="9" t="s">
        <v>760</v>
      </c>
      <c r="O3" s="196"/>
      <c r="P3" s="196"/>
      <c r="Q3" s="196"/>
      <c r="R3" s="196"/>
      <c r="S3" s="196"/>
    </row>
    <row r="4" spans="1:19" ht="16.5" thickBot="1">
      <c r="A4" s="200" t="s">
        <v>736</v>
      </c>
      <c r="B4" s="200" t="s">
        <v>737</v>
      </c>
      <c r="C4" s="1701"/>
      <c r="D4" s="1701"/>
      <c r="E4" s="1701"/>
      <c r="F4" s="1701"/>
      <c r="G4" s="1701"/>
      <c r="H4" s="1701"/>
      <c r="I4" s="1701"/>
      <c r="J4" s="1701"/>
      <c r="K4" s="1701"/>
      <c r="L4" s="1701"/>
      <c r="M4" s="1701"/>
      <c r="N4" s="449" t="s">
        <v>754</v>
      </c>
      <c r="O4" s="196"/>
      <c r="P4" s="196"/>
      <c r="Q4" s="196"/>
      <c r="R4" s="196"/>
      <c r="S4" s="196"/>
    </row>
    <row r="5" spans="1:19" customFormat="1" ht="17.100000000000001" customHeight="1">
      <c r="A5" s="284"/>
      <c r="B5" s="450" t="s">
        <v>779</v>
      </c>
      <c r="C5" s="279"/>
      <c r="D5" s="279"/>
      <c r="E5" s="279"/>
      <c r="F5" s="279"/>
      <c r="G5" s="279"/>
      <c r="H5" s="279"/>
      <c r="I5" s="279"/>
      <c r="J5" s="279"/>
      <c r="K5" s="279"/>
      <c r="L5" s="279"/>
      <c r="M5" s="279"/>
      <c r="N5" s="279"/>
      <c r="O5" s="6"/>
      <c r="P5" s="6"/>
      <c r="Q5" s="6"/>
      <c r="R5" s="6"/>
      <c r="S5" s="6"/>
    </row>
    <row r="6" spans="1:19" ht="17.100000000000001" customHeight="1">
      <c r="A6" s="225">
        <v>101000</v>
      </c>
      <c r="B6" s="196" t="s">
        <v>780</v>
      </c>
      <c r="C6" s="202"/>
      <c r="D6" s="202"/>
      <c r="E6" s="202"/>
      <c r="F6" s="202"/>
      <c r="G6" s="202"/>
      <c r="H6" s="202"/>
      <c r="I6" s="202"/>
      <c r="J6" s="202"/>
      <c r="K6" s="202"/>
      <c r="L6" s="202"/>
      <c r="M6" s="202"/>
      <c r="N6" s="210">
        <f t="shared" ref="N6:N11" si="0">SUM(C6:M6)</f>
        <v>0</v>
      </c>
      <c r="O6" s="196"/>
      <c r="P6" s="196"/>
      <c r="Q6" s="196"/>
      <c r="R6" s="196"/>
      <c r="S6" s="196"/>
    </row>
    <row r="7" spans="1:19" ht="17.100000000000001" customHeight="1">
      <c r="A7" s="225">
        <v>103000</v>
      </c>
      <c r="B7" s="196" t="s">
        <v>878</v>
      </c>
      <c r="C7" s="202"/>
      <c r="D7" s="202"/>
      <c r="E7" s="202"/>
      <c r="F7" s="202"/>
      <c r="G7" s="202"/>
      <c r="H7" s="202"/>
      <c r="I7" s="202"/>
      <c r="J7" s="202"/>
      <c r="K7" s="202"/>
      <c r="L7" s="202"/>
      <c r="M7" s="202"/>
      <c r="N7" s="210">
        <f t="shared" si="0"/>
        <v>0</v>
      </c>
      <c r="O7" s="196"/>
      <c r="P7" s="196"/>
      <c r="Q7" s="196"/>
      <c r="R7" s="196"/>
      <c r="S7" s="196"/>
    </row>
    <row r="8" spans="1:19" ht="17.100000000000001" customHeight="1">
      <c r="A8" s="225">
        <v>101100</v>
      </c>
      <c r="B8" s="196" t="s">
        <v>781</v>
      </c>
      <c r="C8" s="202"/>
      <c r="D8" s="202"/>
      <c r="E8" s="202"/>
      <c r="F8" s="202"/>
      <c r="G8" s="202"/>
      <c r="H8" s="202"/>
      <c r="I8" s="202"/>
      <c r="J8" s="202"/>
      <c r="K8" s="202"/>
      <c r="L8" s="202"/>
      <c r="M8" s="202"/>
      <c r="N8" s="210">
        <f t="shared" si="0"/>
        <v>0</v>
      </c>
      <c r="O8" s="196"/>
      <c r="P8" s="196"/>
      <c r="Q8" s="196"/>
      <c r="R8" s="196"/>
      <c r="S8" s="196"/>
    </row>
    <row r="9" spans="1:19" ht="17.100000000000001" customHeight="1">
      <c r="A9" s="225">
        <v>102000</v>
      </c>
      <c r="B9" s="196" t="s">
        <v>740</v>
      </c>
      <c r="C9" s="202"/>
      <c r="D9" s="202"/>
      <c r="E9" s="202"/>
      <c r="F9" s="202"/>
      <c r="G9" s="202"/>
      <c r="H9" s="202"/>
      <c r="I9" s="202"/>
      <c r="J9" s="202"/>
      <c r="K9" s="202"/>
      <c r="L9" s="202"/>
      <c r="M9" s="202"/>
      <c r="N9" s="210">
        <f t="shared" si="0"/>
        <v>0</v>
      </c>
      <c r="O9" s="196"/>
      <c r="P9" s="196"/>
      <c r="Q9" s="196"/>
      <c r="R9" s="196"/>
      <c r="S9" s="196"/>
    </row>
    <row r="10" spans="1:19" ht="17.100000000000001" customHeight="1">
      <c r="A10" s="225">
        <v>102300</v>
      </c>
      <c r="B10" s="196" t="s">
        <v>741</v>
      </c>
      <c r="C10" s="202"/>
      <c r="D10" s="202"/>
      <c r="E10" s="202"/>
      <c r="F10" s="202"/>
      <c r="G10" s="202"/>
      <c r="H10" s="202"/>
      <c r="I10" s="202"/>
      <c r="J10" s="202"/>
      <c r="K10" s="202"/>
      <c r="L10" s="202"/>
      <c r="M10" s="202"/>
      <c r="N10" s="210">
        <f t="shared" si="0"/>
        <v>0</v>
      </c>
      <c r="O10" s="196"/>
      <c r="P10" s="196"/>
      <c r="Q10" s="196"/>
      <c r="R10" s="196"/>
      <c r="S10" s="196"/>
    </row>
    <row r="11" spans="1:19" ht="17.100000000000001" customHeight="1">
      <c r="A11" s="225">
        <v>106000</v>
      </c>
      <c r="B11" s="196" t="s">
        <v>742</v>
      </c>
      <c r="C11" s="202"/>
      <c r="D11" s="202"/>
      <c r="E11" s="202"/>
      <c r="F11" s="202"/>
      <c r="G11" s="202"/>
      <c r="H11" s="202"/>
      <c r="I11" s="202"/>
      <c r="J11" s="202"/>
      <c r="K11" s="202"/>
      <c r="L11" s="202"/>
      <c r="M11" s="202"/>
      <c r="N11" s="210">
        <f t="shared" si="0"/>
        <v>0</v>
      </c>
      <c r="O11" s="196"/>
      <c r="P11" s="196"/>
      <c r="Q11" s="196"/>
      <c r="R11" s="196"/>
      <c r="S11" s="196"/>
    </row>
    <row r="12" spans="1:19" customFormat="1" ht="17.100000000000001" customHeight="1">
      <c r="A12" s="284"/>
      <c r="B12" s="6" t="s">
        <v>743</v>
      </c>
      <c r="C12" s="210"/>
      <c r="D12" s="210"/>
      <c r="E12" s="210"/>
      <c r="F12" s="210"/>
      <c r="G12" s="210"/>
      <c r="H12" s="210"/>
      <c r="I12" s="210"/>
      <c r="J12" s="210"/>
      <c r="K12" s="210"/>
      <c r="L12" s="210"/>
      <c r="M12" s="210"/>
      <c r="N12" s="210"/>
      <c r="O12" s="6"/>
      <c r="P12" s="6"/>
      <c r="Q12" s="6"/>
      <c r="R12" s="6"/>
      <c r="S12" s="6"/>
    </row>
    <row r="13" spans="1:19" ht="17.100000000000001" customHeight="1">
      <c r="A13" s="225">
        <v>111000</v>
      </c>
      <c r="B13" s="196" t="s">
        <v>744</v>
      </c>
      <c r="C13" s="202"/>
      <c r="D13" s="202"/>
      <c r="E13" s="202"/>
      <c r="F13" s="202"/>
      <c r="G13" s="202"/>
      <c r="H13" s="202"/>
      <c r="I13" s="202"/>
      <c r="J13" s="202"/>
      <c r="K13" s="202"/>
      <c r="L13" s="202"/>
      <c r="M13" s="202"/>
      <c r="N13" s="210">
        <f t="shared" ref="N13:N26" si="1">SUM(C13:M13)</f>
        <v>0</v>
      </c>
      <c r="O13" s="196"/>
      <c r="P13" s="196"/>
      <c r="Q13" s="196"/>
      <c r="R13" s="196"/>
      <c r="S13" s="196"/>
    </row>
    <row r="14" spans="1:19" ht="17.100000000000001" customHeight="1">
      <c r="A14" s="225">
        <v>113000</v>
      </c>
      <c r="B14" s="196" t="s">
        <v>745</v>
      </c>
      <c r="C14" s="202"/>
      <c r="D14" s="202"/>
      <c r="E14" s="202"/>
      <c r="F14" s="202"/>
      <c r="G14" s="202"/>
      <c r="H14" s="202"/>
      <c r="I14" s="202"/>
      <c r="J14" s="202"/>
      <c r="K14" s="202"/>
      <c r="L14" s="202"/>
      <c r="M14" s="202"/>
      <c r="N14" s="210">
        <f t="shared" si="1"/>
        <v>0</v>
      </c>
      <c r="O14" s="196"/>
      <c r="P14" s="196"/>
      <c r="Q14" s="196"/>
      <c r="R14" s="196"/>
      <c r="S14" s="196"/>
    </row>
    <row r="15" spans="1:19" ht="17.100000000000001" customHeight="1">
      <c r="A15" s="225">
        <v>114000</v>
      </c>
      <c r="B15" s="196" t="s">
        <v>746</v>
      </c>
      <c r="C15" s="202"/>
      <c r="D15" s="202"/>
      <c r="E15" s="202"/>
      <c r="F15" s="202"/>
      <c r="G15" s="202"/>
      <c r="H15" s="202"/>
      <c r="I15" s="202"/>
      <c r="J15" s="202"/>
      <c r="K15" s="202"/>
      <c r="L15" s="202"/>
      <c r="M15" s="202"/>
      <c r="N15" s="210">
        <f t="shared" si="1"/>
        <v>0</v>
      </c>
      <c r="O15" s="196"/>
      <c r="P15" s="196"/>
      <c r="Q15" s="196"/>
      <c r="R15" s="196"/>
      <c r="S15" s="196"/>
    </row>
    <row r="16" spans="1:19" ht="17.100000000000001" customHeight="1">
      <c r="A16" s="225">
        <v>115000</v>
      </c>
      <c r="B16" s="196" t="s">
        <v>747</v>
      </c>
      <c r="C16" s="202"/>
      <c r="D16" s="202"/>
      <c r="E16" s="202"/>
      <c r="F16" s="202"/>
      <c r="G16" s="202"/>
      <c r="H16" s="202"/>
      <c r="I16" s="202"/>
      <c r="J16" s="202"/>
      <c r="K16" s="202"/>
      <c r="L16" s="202"/>
      <c r="M16" s="202"/>
      <c r="N16" s="210">
        <f t="shared" si="1"/>
        <v>0</v>
      </c>
      <c r="O16" s="196"/>
      <c r="P16" s="196"/>
      <c r="Q16" s="196"/>
      <c r="R16" s="196"/>
      <c r="S16" s="196"/>
    </row>
    <row r="17" spans="1:19" ht="17.100000000000001" customHeight="1">
      <c r="A17" s="225">
        <v>116000</v>
      </c>
      <c r="B17" s="196" t="s">
        <v>748</v>
      </c>
      <c r="C17" s="202"/>
      <c r="D17" s="202"/>
      <c r="E17" s="202"/>
      <c r="F17" s="202"/>
      <c r="G17" s="202"/>
      <c r="H17" s="202"/>
      <c r="I17" s="202"/>
      <c r="J17" s="202"/>
      <c r="K17" s="202"/>
      <c r="L17" s="202"/>
      <c r="M17" s="202"/>
      <c r="N17" s="210">
        <f t="shared" si="1"/>
        <v>0</v>
      </c>
      <c r="O17" s="196"/>
      <c r="P17" s="196"/>
      <c r="Q17" s="196"/>
      <c r="R17" s="196"/>
      <c r="S17" s="196"/>
    </row>
    <row r="18" spans="1:19" ht="17.100000000000001" customHeight="1">
      <c r="A18" s="225">
        <v>118000</v>
      </c>
      <c r="B18" s="196" t="s">
        <v>602</v>
      </c>
      <c r="C18" s="202"/>
      <c r="D18" s="202"/>
      <c r="E18" s="202"/>
      <c r="F18" s="202"/>
      <c r="G18" s="202"/>
      <c r="H18" s="202"/>
      <c r="I18" s="202"/>
      <c r="J18" s="202"/>
      <c r="K18" s="202"/>
      <c r="L18" s="202"/>
      <c r="M18" s="202"/>
      <c r="N18" s="210">
        <f t="shared" si="1"/>
        <v>0</v>
      </c>
      <c r="O18" s="196"/>
      <c r="P18" s="196"/>
      <c r="Q18" s="196"/>
      <c r="R18" s="196"/>
      <c r="S18" s="196"/>
    </row>
    <row r="19" spans="1:19" ht="30" customHeight="1">
      <c r="A19" s="225">
        <v>120000</v>
      </c>
      <c r="B19" s="203" t="s">
        <v>462</v>
      </c>
      <c r="C19" s="202"/>
      <c r="D19" s="202"/>
      <c r="E19" s="202"/>
      <c r="F19" s="202"/>
      <c r="G19" s="202"/>
      <c r="H19" s="202"/>
      <c r="I19" s="202"/>
      <c r="J19" s="202"/>
      <c r="K19" s="202"/>
      <c r="L19" s="202"/>
      <c r="M19" s="202"/>
      <c r="N19" s="210">
        <f t="shared" si="1"/>
        <v>0</v>
      </c>
      <c r="O19" s="196"/>
      <c r="P19" s="196"/>
      <c r="Q19" s="196"/>
      <c r="R19" s="196"/>
      <c r="S19" s="196"/>
    </row>
    <row r="20" spans="1:19" ht="16.5" customHeight="1">
      <c r="A20" s="285">
        <v>127500</v>
      </c>
      <c r="B20" s="451" t="s">
        <v>2444</v>
      </c>
      <c r="C20" s="202"/>
      <c r="D20" s="202"/>
      <c r="E20" s="202"/>
      <c r="F20" s="202"/>
      <c r="G20" s="202"/>
      <c r="H20" s="202"/>
      <c r="I20" s="202"/>
      <c r="J20" s="202"/>
      <c r="K20" s="202"/>
      <c r="L20" s="202"/>
      <c r="M20" s="202"/>
      <c r="N20" s="210">
        <f t="shared" si="1"/>
        <v>0</v>
      </c>
      <c r="O20" s="196"/>
      <c r="P20" s="196"/>
      <c r="Q20" s="196"/>
      <c r="R20" s="196"/>
      <c r="S20" s="196"/>
    </row>
    <row r="21" spans="1:19" ht="17.100000000000001" customHeight="1">
      <c r="A21" s="225">
        <v>131000</v>
      </c>
      <c r="B21" s="196" t="s">
        <v>183</v>
      </c>
      <c r="C21" s="202"/>
      <c r="D21" s="202"/>
      <c r="E21" s="202"/>
      <c r="F21" s="202"/>
      <c r="G21" s="202"/>
      <c r="H21" s="202"/>
      <c r="I21" s="202"/>
      <c r="J21" s="202"/>
      <c r="K21" s="202"/>
      <c r="L21" s="202"/>
      <c r="M21" s="202"/>
      <c r="N21" s="210">
        <f t="shared" si="1"/>
        <v>0</v>
      </c>
      <c r="O21" s="196"/>
      <c r="P21" s="196"/>
      <c r="Q21" s="196"/>
      <c r="R21" s="196"/>
      <c r="S21" s="196"/>
    </row>
    <row r="22" spans="1:19" ht="17.100000000000001" customHeight="1">
      <c r="A22" s="225">
        <v>132000</v>
      </c>
      <c r="B22" s="196" t="s">
        <v>184</v>
      </c>
      <c r="C22" s="202"/>
      <c r="D22" s="202"/>
      <c r="E22" s="202"/>
      <c r="F22" s="202"/>
      <c r="G22" s="202"/>
      <c r="H22" s="202"/>
      <c r="I22" s="202"/>
      <c r="J22" s="202"/>
      <c r="K22" s="202"/>
      <c r="L22" s="202"/>
      <c r="M22" s="202"/>
      <c r="N22" s="210">
        <f t="shared" si="1"/>
        <v>0</v>
      </c>
      <c r="O22" s="196"/>
      <c r="P22" s="196"/>
      <c r="Q22" s="196"/>
      <c r="R22" s="196"/>
      <c r="S22" s="196"/>
    </row>
    <row r="23" spans="1:19" ht="17.100000000000001" customHeight="1">
      <c r="A23" s="225">
        <v>133000</v>
      </c>
      <c r="B23" s="196" t="s">
        <v>882</v>
      </c>
      <c r="C23" s="202"/>
      <c r="D23" s="202"/>
      <c r="E23" s="202"/>
      <c r="F23" s="202"/>
      <c r="G23" s="202"/>
      <c r="H23" s="202"/>
      <c r="I23" s="202"/>
      <c r="J23" s="202"/>
      <c r="K23" s="202"/>
      <c r="L23" s="202"/>
      <c r="M23" s="202"/>
      <c r="N23" s="210">
        <f t="shared" si="1"/>
        <v>0</v>
      </c>
      <c r="O23" s="196"/>
      <c r="P23" s="196"/>
      <c r="Q23" s="196"/>
      <c r="R23" s="196"/>
      <c r="S23" s="196"/>
    </row>
    <row r="24" spans="1:19" ht="17.100000000000001" customHeight="1">
      <c r="A24" s="225">
        <v>140000</v>
      </c>
      <c r="B24" s="196" t="s">
        <v>147</v>
      </c>
      <c r="C24" s="202"/>
      <c r="D24" s="202"/>
      <c r="E24" s="202"/>
      <c r="F24" s="202"/>
      <c r="G24" s="202"/>
      <c r="H24" s="202"/>
      <c r="I24" s="202"/>
      <c r="J24" s="202"/>
      <c r="K24" s="202"/>
      <c r="L24" s="202"/>
      <c r="M24" s="202"/>
      <c r="N24" s="210">
        <f t="shared" si="1"/>
        <v>0</v>
      </c>
      <c r="O24" s="196"/>
      <c r="P24" s="196"/>
      <c r="Q24" s="196"/>
      <c r="R24" s="196"/>
      <c r="S24" s="196"/>
    </row>
    <row r="25" spans="1:19" ht="17.100000000000001" customHeight="1">
      <c r="A25" s="225">
        <v>150000</v>
      </c>
      <c r="B25" s="196" t="s">
        <v>784</v>
      </c>
      <c r="C25" s="202"/>
      <c r="D25" s="202"/>
      <c r="E25" s="202"/>
      <c r="F25" s="202"/>
      <c r="G25" s="202"/>
      <c r="H25" s="202"/>
      <c r="I25" s="202"/>
      <c r="J25" s="202"/>
      <c r="K25" s="202"/>
      <c r="L25" s="202"/>
      <c r="M25" s="202"/>
      <c r="N25" s="210">
        <f t="shared" si="1"/>
        <v>0</v>
      </c>
      <c r="O25" s="196"/>
      <c r="P25" s="196"/>
      <c r="Q25" s="196"/>
      <c r="R25" s="196"/>
      <c r="S25" s="196"/>
    </row>
    <row r="26" spans="1:19" ht="17.100000000000001" customHeight="1" thickBot="1">
      <c r="A26" s="225">
        <v>170000</v>
      </c>
      <c r="B26" s="196" t="s">
        <v>125</v>
      </c>
      <c r="C26" s="204"/>
      <c r="D26" s="204"/>
      <c r="E26" s="204"/>
      <c r="F26" s="204"/>
      <c r="G26" s="204"/>
      <c r="H26" s="204"/>
      <c r="I26" s="204"/>
      <c r="J26" s="204"/>
      <c r="K26" s="204"/>
      <c r="L26" s="204"/>
      <c r="M26" s="204"/>
      <c r="N26" s="211">
        <f t="shared" si="1"/>
        <v>0</v>
      </c>
      <c r="O26" s="196"/>
      <c r="P26" s="196"/>
      <c r="Q26" s="196"/>
      <c r="R26" s="196"/>
      <c r="S26" s="196"/>
    </row>
    <row r="27" spans="1:19" customFormat="1" ht="17.100000000000001" customHeight="1">
      <c r="A27" s="284"/>
      <c r="B27" s="9" t="s">
        <v>749</v>
      </c>
      <c r="C27" s="210">
        <f>SUM(C6:C26)</f>
        <v>0</v>
      </c>
      <c r="D27" s="210">
        <f t="shared" ref="D27:N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210">
        <f t="shared" si="2"/>
        <v>0</v>
      </c>
      <c r="O27" s="6"/>
      <c r="P27" s="6"/>
      <c r="Q27" s="6"/>
      <c r="R27" s="6"/>
      <c r="S27" s="6"/>
    </row>
    <row r="28" spans="1:19" customFormat="1" ht="9.75" customHeight="1">
      <c r="A28" s="284"/>
      <c r="B28" s="9"/>
      <c r="C28" s="210"/>
      <c r="D28" s="210"/>
      <c r="E28" s="210"/>
      <c r="F28" s="210"/>
      <c r="G28" s="210"/>
      <c r="H28" s="210"/>
      <c r="I28" s="210"/>
      <c r="J28" s="210"/>
      <c r="K28" s="210"/>
      <c r="L28" s="210"/>
      <c r="M28" s="210"/>
      <c r="N28" s="210"/>
      <c r="O28" s="6"/>
      <c r="P28" s="6"/>
      <c r="Q28" s="6"/>
      <c r="R28" s="6"/>
      <c r="S28" s="6"/>
    </row>
    <row r="29" spans="1:19" customFormat="1" ht="17.100000000000001" customHeight="1">
      <c r="A29" s="285"/>
      <c r="B29" s="450" t="s">
        <v>1296</v>
      </c>
      <c r="C29" s="210"/>
      <c r="D29" s="210"/>
      <c r="E29" s="210"/>
      <c r="F29" s="210"/>
      <c r="G29" s="210"/>
      <c r="H29" s="210"/>
      <c r="I29" s="210"/>
      <c r="J29" s="210"/>
      <c r="K29" s="210"/>
      <c r="L29" s="210"/>
      <c r="M29" s="210"/>
      <c r="N29" s="210"/>
      <c r="O29" s="6"/>
      <c r="P29" s="6"/>
      <c r="Q29" s="6"/>
      <c r="R29" s="6"/>
      <c r="S29" s="6"/>
    </row>
    <row r="30" spans="1:19" ht="17.100000000000001" customHeight="1">
      <c r="A30" s="225">
        <v>190000</v>
      </c>
      <c r="B30" s="196" t="s">
        <v>1297</v>
      </c>
      <c r="C30" s="202"/>
      <c r="D30" s="202"/>
      <c r="E30" s="202"/>
      <c r="F30" s="202"/>
      <c r="G30" s="202"/>
      <c r="H30" s="202"/>
      <c r="I30" s="202"/>
      <c r="J30" s="202"/>
      <c r="K30" s="202"/>
      <c r="L30" s="202"/>
      <c r="M30" s="202"/>
      <c r="N30" s="210">
        <f>SUM(C30:M30)</f>
        <v>0</v>
      </c>
      <c r="O30" s="196"/>
      <c r="P30" s="196"/>
      <c r="Q30" s="196"/>
      <c r="R30" s="196"/>
      <c r="S30" s="196"/>
    </row>
    <row r="31" spans="1:19" ht="17.100000000000001" customHeight="1" thickBot="1">
      <c r="A31" s="225" t="s">
        <v>1345</v>
      </c>
      <c r="B31" s="196" t="s">
        <v>1306</v>
      </c>
      <c r="C31" s="204"/>
      <c r="D31" s="204"/>
      <c r="E31" s="204"/>
      <c r="F31" s="204"/>
      <c r="G31" s="204"/>
      <c r="H31" s="204"/>
      <c r="I31" s="204"/>
      <c r="J31" s="204"/>
      <c r="K31" s="204"/>
      <c r="L31" s="204"/>
      <c r="M31" s="204"/>
      <c r="N31" s="211">
        <f>SUM(C31:M31)</f>
        <v>0</v>
      </c>
      <c r="O31" s="196"/>
      <c r="P31" s="196"/>
      <c r="Q31" s="196"/>
      <c r="R31" s="196"/>
      <c r="S31" s="196"/>
    </row>
    <row r="32" spans="1:19" customFormat="1" ht="17.100000000000001" customHeight="1">
      <c r="A32" s="285"/>
      <c r="B32" s="9" t="s">
        <v>1298</v>
      </c>
      <c r="C32" s="210">
        <f>SUM(C30:C31)</f>
        <v>0</v>
      </c>
      <c r="D32" s="210">
        <f t="shared" ref="D32:N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210">
        <f t="shared" si="3"/>
        <v>0</v>
      </c>
      <c r="O32" s="6"/>
      <c r="P32" s="6"/>
      <c r="Q32" s="6"/>
      <c r="R32" s="6"/>
      <c r="S32" s="6"/>
    </row>
    <row r="33" spans="1:19" customFormat="1" ht="9.75" customHeight="1">
      <c r="A33" s="284"/>
      <c r="B33" s="6"/>
      <c r="C33" s="210"/>
      <c r="D33" s="210"/>
      <c r="E33" s="210"/>
      <c r="F33" s="210"/>
      <c r="G33" s="210"/>
      <c r="H33" s="210"/>
      <c r="I33" s="210"/>
      <c r="J33" s="210"/>
      <c r="K33" s="210"/>
      <c r="L33" s="210"/>
      <c r="M33" s="210"/>
      <c r="N33" s="210"/>
      <c r="O33" s="6"/>
      <c r="P33" s="6"/>
      <c r="Q33" s="6"/>
      <c r="R33" s="6"/>
      <c r="S33" s="6"/>
    </row>
    <row r="34" spans="1:19" customFormat="1" ht="17.100000000000001" customHeight="1">
      <c r="A34" s="284"/>
      <c r="B34" s="8" t="s">
        <v>789</v>
      </c>
      <c r="C34" s="210"/>
      <c r="D34" s="210"/>
      <c r="E34" s="210"/>
      <c r="F34" s="210"/>
      <c r="G34" s="210"/>
      <c r="H34" s="210"/>
      <c r="I34" s="210"/>
      <c r="J34" s="210"/>
      <c r="K34" s="210"/>
      <c r="L34" s="210"/>
      <c r="M34" s="210"/>
      <c r="N34" s="210"/>
      <c r="O34" s="6"/>
      <c r="P34" s="6"/>
      <c r="Q34" s="6"/>
      <c r="R34" s="6"/>
      <c r="S34" s="6"/>
    </row>
    <row r="35" spans="1:19" ht="17.100000000000001" customHeight="1">
      <c r="A35" s="225">
        <v>201000</v>
      </c>
      <c r="B35" s="196" t="s">
        <v>520</v>
      </c>
      <c r="C35" s="202"/>
      <c r="D35" s="202"/>
      <c r="E35" s="202"/>
      <c r="F35" s="202"/>
      <c r="G35" s="202"/>
      <c r="H35" s="202"/>
      <c r="I35" s="202"/>
      <c r="J35" s="202"/>
      <c r="K35" s="202"/>
      <c r="L35" s="202"/>
      <c r="M35" s="202"/>
      <c r="N35" s="210">
        <f t="shared" ref="N35:N46" si="4">SUM(C35:M35)</f>
        <v>0</v>
      </c>
      <c r="O35" s="196"/>
      <c r="P35" s="196"/>
      <c r="Q35" s="196"/>
      <c r="R35" s="196"/>
      <c r="S35" s="196"/>
    </row>
    <row r="36" spans="1:19" ht="17.100000000000001" customHeight="1">
      <c r="A36" s="225">
        <v>202100</v>
      </c>
      <c r="B36" s="196" t="s">
        <v>150</v>
      </c>
      <c r="C36" s="202"/>
      <c r="D36" s="202"/>
      <c r="E36" s="202"/>
      <c r="F36" s="202"/>
      <c r="G36" s="202"/>
      <c r="H36" s="202"/>
      <c r="I36" s="202"/>
      <c r="J36" s="202"/>
      <c r="K36" s="202"/>
      <c r="L36" s="202"/>
      <c r="M36" s="202"/>
      <c r="N36" s="210">
        <f t="shared" si="4"/>
        <v>0</v>
      </c>
      <c r="O36" s="196"/>
      <c r="P36" s="196"/>
      <c r="Q36" s="196"/>
      <c r="R36" s="196"/>
      <c r="S36" s="196"/>
    </row>
    <row r="37" spans="1:19" ht="17.100000000000001" customHeight="1">
      <c r="A37" s="225">
        <v>203100</v>
      </c>
      <c r="B37" s="196" t="s">
        <v>214</v>
      </c>
      <c r="C37" s="202"/>
      <c r="D37" s="202"/>
      <c r="E37" s="202"/>
      <c r="F37" s="202"/>
      <c r="G37" s="202"/>
      <c r="H37" s="202"/>
      <c r="I37" s="202"/>
      <c r="J37" s="202"/>
      <c r="K37" s="202"/>
      <c r="L37" s="202"/>
      <c r="M37" s="202"/>
      <c r="N37" s="210">
        <f t="shared" si="4"/>
        <v>0</v>
      </c>
      <c r="O37" s="196"/>
      <c r="P37" s="196"/>
      <c r="Q37" s="196"/>
      <c r="R37" s="196"/>
      <c r="S37" s="196"/>
    </row>
    <row r="38" spans="1:19" ht="17.100000000000001" customHeight="1">
      <c r="A38" s="225">
        <v>204000</v>
      </c>
      <c r="B38" s="196" t="s">
        <v>591</v>
      </c>
      <c r="C38" s="202"/>
      <c r="D38" s="202"/>
      <c r="E38" s="202"/>
      <c r="F38" s="202"/>
      <c r="G38" s="202"/>
      <c r="H38" s="202"/>
      <c r="I38" s="202"/>
      <c r="J38" s="202"/>
      <c r="K38" s="202"/>
      <c r="L38" s="202"/>
      <c r="M38" s="202"/>
      <c r="N38" s="210">
        <f t="shared" si="4"/>
        <v>0</v>
      </c>
      <c r="O38" s="196"/>
      <c r="P38" s="196"/>
      <c r="Q38" s="196"/>
      <c r="R38" s="196"/>
      <c r="S38" s="196"/>
    </row>
    <row r="39" spans="1:19" ht="17.100000000000001" customHeight="1">
      <c r="A39" s="225">
        <v>205200</v>
      </c>
      <c r="B39" s="196" t="s">
        <v>213</v>
      </c>
      <c r="C39" s="202"/>
      <c r="D39" s="202"/>
      <c r="E39" s="202"/>
      <c r="F39" s="202"/>
      <c r="G39" s="202"/>
      <c r="H39" s="202"/>
      <c r="I39" s="202"/>
      <c r="J39" s="202"/>
      <c r="K39" s="202"/>
      <c r="L39" s="202"/>
      <c r="M39" s="202"/>
      <c r="N39" s="210">
        <f t="shared" si="4"/>
        <v>0</v>
      </c>
      <c r="O39" s="196"/>
      <c r="P39" s="196"/>
      <c r="Q39" s="196"/>
      <c r="R39" s="196"/>
      <c r="S39" s="196"/>
    </row>
    <row r="40" spans="1:19" ht="17.100000000000001" customHeight="1">
      <c r="A40" s="285">
        <v>205500</v>
      </c>
      <c r="B40" s="6" t="s">
        <v>2452</v>
      </c>
      <c r="C40" s="202"/>
      <c r="D40" s="202"/>
      <c r="E40" s="202"/>
      <c r="F40" s="202"/>
      <c r="G40" s="202"/>
      <c r="H40" s="202"/>
      <c r="I40" s="202"/>
      <c r="J40" s="202"/>
      <c r="K40" s="202"/>
      <c r="L40" s="202"/>
      <c r="M40" s="202"/>
      <c r="N40" s="210">
        <f t="shared" si="4"/>
        <v>0</v>
      </c>
      <c r="O40" s="196"/>
      <c r="P40" s="196"/>
      <c r="Q40" s="196"/>
      <c r="R40" s="196"/>
      <c r="S40" s="196"/>
    </row>
    <row r="41" spans="1:19" ht="17.100000000000001" customHeight="1">
      <c r="A41" s="225">
        <v>206100</v>
      </c>
      <c r="B41" s="196" t="s">
        <v>867</v>
      </c>
      <c r="C41" s="202"/>
      <c r="D41" s="202"/>
      <c r="E41" s="202"/>
      <c r="F41" s="202"/>
      <c r="G41" s="202"/>
      <c r="H41" s="202"/>
      <c r="I41" s="202"/>
      <c r="J41" s="202"/>
      <c r="K41" s="202"/>
      <c r="L41" s="202"/>
      <c r="M41" s="202"/>
      <c r="N41" s="210">
        <f t="shared" si="4"/>
        <v>0</v>
      </c>
      <c r="O41" s="196"/>
      <c r="P41" s="196"/>
      <c r="Q41" s="196"/>
      <c r="R41" s="196"/>
      <c r="S41" s="196"/>
    </row>
    <row r="42" spans="1:19" ht="17.100000000000001" customHeight="1">
      <c r="A42" s="225">
        <v>211000</v>
      </c>
      <c r="B42" s="196" t="s">
        <v>869</v>
      </c>
      <c r="C42" s="202"/>
      <c r="D42" s="202"/>
      <c r="E42" s="202"/>
      <c r="F42" s="202"/>
      <c r="G42" s="202"/>
      <c r="H42" s="202"/>
      <c r="I42" s="202"/>
      <c r="J42" s="202"/>
      <c r="K42" s="202"/>
      <c r="L42" s="202"/>
      <c r="M42" s="202"/>
      <c r="N42" s="210">
        <f t="shared" si="4"/>
        <v>0</v>
      </c>
      <c r="O42" s="196"/>
      <c r="P42" s="196"/>
      <c r="Q42" s="196"/>
      <c r="R42" s="196"/>
      <c r="S42" s="196"/>
    </row>
    <row r="43" spans="1:19" ht="17.100000000000001" customHeight="1">
      <c r="A43" s="225">
        <v>212000</v>
      </c>
      <c r="B43" s="196" t="s">
        <v>312</v>
      </c>
      <c r="C43" s="202"/>
      <c r="D43" s="202"/>
      <c r="E43" s="202"/>
      <c r="F43" s="202"/>
      <c r="G43" s="202"/>
      <c r="H43" s="202"/>
      <c r="I43" s="202"/>
      <c r="J43" s="202"/>
      <c r="K43" s="202"/>
      <c r="L43" s="202"/>
      <c r="M43" s="202"/>
      <c r="N43" s="210">
        <f t="shared" si="4"/>
        <v>0</v>
      </c>
      <c r="O43" s="196"/>
      <c r="P43" s="196"/>
      <c r="Q43" s="196"/>
      <c r="R43" s="196"/>
      <c r="S43" s="196"/>
    </row>
    <row r="44" spans="1:19" ht="17.100000000000001" customHeight="1">
      <c r="A44" s="225">
        <v>214000</v>
      </c>
      <c r="B44" s="196" t="s">
        <v>588</v>
      </c>
      <c r="C44" s="202"/>
      <c r="D44" s="202"/>
      <c r="E44" s="202"/>
      <c r="F44" s="202"/>
      <c r="G44" s="202"/>
      <c r="H44" s="202"/>
      <c r="I44" s="202"/>
      <c r="J44" s="202"/>
      <c r="K44" s="202"/>
      <c r="L44" s="202"/>
      <c r="M44" s="202"/>
      <c r="N44" s="210">
        <f t="shared" si="4"/>
        <v>0</v>
      </c>
      <c r="O44" s="196"/>
      <c r="P44" s="196"/>
      <c r="Q44" s="196"/>
      <c r="R44" s="196"/>
      <c r="S44" s="196"/>
    </row>
    <row r="45" spans="1:19" ht="17.100000000000001" customHeight="1">
      <c r="A45" s="225">
        <v>216000</v>
      </c>
      <c r="B45" s="196" t="s">
        <v>1358</v>
      </c>
      <c r="C45" s="202"/>
      <c r="D45" s="202"/>
      <c r="E45" s="202"/>
      <c r="F45" s="202"/>
      <c r="G45" s="202"/>
      <c r="H45" s="202"/>
      <c r="I45" s="202"/>
      <c r="J45" s="202"/>
      <c r="K45" s="202"/>
      <c r="L45" s="202"/>
      <c r="M45" s="202"/>
      <c r="N45" s="210">
        <f t="shared" si="4"/>
        <v>0</v>
      </c>
      <c r="O45" s="196"/>
      <c r="P45" s="196"/>
      <c r="Q45" s="196"/>
      <c r="R45" s="196"/>
      <c r="S45" s="196"/>
    </row>
    <row r="46" spans="1:19" ht="17.100000000000001" customHeight="1" thickBot="1">
      <c r="A46" s="225">
        <v>233000</v>
      </c>
      <c r="B46" s="196" t="s">
        <v>192</v>
      </c>
      <c r="C46" s="204"/>
      <c r="D46" s="204"/>
      <c r="E46" s="204"/>
      <c r="F46" s="204"/>
      <c r="G46" s="204"/>
      <c r="H46" s="204"/>
      <c r="I46" s="204"/>
      <c r="J46" s="204"/>
      <c r="K46" s="204"/>
      <c r="L46" s="204"/>
      <c r="M46" s="204"/>
      <c r="N46" s="211">
        <f t="shared" si="4"/>
        <v>0</v>
      </c>
      <c r="O46" s="196"/>
      <c r="P46" s="196"/>
      <c r="Q46" s="196"/>
      <c r="R46" s="196"/>
      <c r="S46" s="196"/>
    </row>
    <row r="47" spans="1:19" customFormat="1" ht="17.100000000000001" customHeight="1">
      <c r="A47" s="284"/>
      <c r="B47" s="9" t="s">
        <v>750</v>
      </c>
      <c r="C47" s="210">
        <f t="shared" ref="C47:N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210">
        <f t="shared" si="5"/>
        <v>0</v>
      </c>
      <c r="O47" s="6"/>
      <c r="P47" s="6"/>
      <c r="Q47" s="6"/>
      <c r="R47" s="6"/>
      <c r="S47" s="6"/>
    </row>
    <row r="48" spans="1:19" customFormat="1" ht="9.75" customHeight="1">
      <c r="A48" s="284"/>
      <c r="B48" s="9"/>
      <c r="C48" s="210"/>
      <c r="D48" s="210"/>
      <c r="E48" s="210"/>
      <c r="F48" s="210"/>
      <c r="G48" s="210"/>
      <c r="H48" s="210"/>
      <c r="I48" s="210"/>
      <c r="J48" s="210"/>
      <c r="K48" s="210"/>
      <c r="L48" s="210"/>
      <c r="M48" s="210"/>
      <c r="N48" s="210"/>
      <c r="O48" s="6"/>
      <c r="P48" s="6"/>
      <c r="Q48" s="6"/>
      <c r="R48" s="6"/>
      <c r="S48" s="6"/>
    </row>
    <row r="49" spans="1:19" customFormat="1" ht="17.100000000000001" customHeight="1">
      <c r="A49" s="285"/>
      <c r="B49" s="450" t="s">
        <v>1299</v>
      </c>
      <c r="C49" s="210"/>
      <c r="D49" s="210"/>
      <c r="E49" s="210"/>
      <c r="F49" s="210"/>
      <c r="G49" s="210"/>
      <c r="H49" s="210"/>
      <c r="I49" s="210"/>
      <c r="J49" s="210"/>
      <c r="K49" s="210"/>
      <c r="L49" s="210"/>
      <c r="M49" s="210"/>
      <c r="N49" s="210"/>
      <c r="O49" s="6"/>
      <c r="P49" s="6"/>
      <c r="Q49" s="6"/>
      <c r="R49" s="6"/>
      <c r="S49" s="6"/>
    </row>
    <row r="50" spans="1:19" ht="17.100000000000001" customHeight="1">
      <c r="A50" s="225">
        <v>220000</v>
      </c>
      <c r="B50" s="196" t="s">
        <v>1301</v>
      </c>
      <c r="C50" s="202"/>
      <c r="D50" s="202"/>
      <c r="E50" s="202"/>
      <c r="F50" s="202"/>
      <c r="G50" s="202"/>
      <c r="H50" s="202"/>
      <c r="I50" s="202"/>
      <c r="J50" s="202"/>
      <c r="K50" s="202"/>
      <c r="L50" s="202"/>
      <c r="M50" s="202"/>
      <c r="N50" s="210">
        <f>SUM(C50:M50)</f>
        <v>0</v>
      </c>
      <c r="O50" s="196"/>
      <c r="P50" s="196"/>
      <c r="Q50" s="196"/>
      <c r="R50" s="196"/>
      <c r="S50" s="196"/>
    </row>
    <row r="51" spans="1:19" ht="17.100000000000001" customHeight="1" thickBot="1">
      <c r="A51" s="225">
        <v>223000</v>
      </c>
      <c r="B51" s="196" t="s">
        <v>1300</v>
      </c>
      <c r="C51" s="204"/>
      <c r="D51" s="204"/>
      <c r="E51" s="204"/>
      <c r="F51" s="204"/>
      <c r="G51" s="204"/>
      <c r="H51" s="204"/>
      <c r="I51" s="204"/>
      <c r="J51" s="204"/>
      <c r="K51" s="204"/>
      <c r="L51" s="204"/>
      <c r="M51" s="204"/>
      <c r="N51" s="211">
        <f>SUM(C51:M51)</f>
        <v>0</v>
      </c>
      <c r="O51" s="196"/>
      <c r="P51" s="196"/>
      <c r="Q51" s="196"/>
      <c r="R51" s="196"/>
      <c r="S51" s="196"/>
    </row>
    <row r="52" spans="1:19" customFormat="1" ht="17.100000000000001" customHeight="1">
      <c r="A52" s="285"/>
      <c r="B52" s="9" t="s">
        <v>1302</v>
      </c>
      <c r="C52" s="210">
        <f>SUM(C50:C51)</f>
        <v>0</v>
      </c>
      <c r="D52" s="210">
        <f t="shared" ref="D52:N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210">
        <f t="shared" si="6"/>
        <v>0</v>
      </c>
      <c r="O52" s="6"/>
      <c r="P52" s="6"/>
      <c r="Q52" s="6"/>
      <c r="R52" s="6"/>
      <c r="S52" s="6"/>
    </row>
    <row r="53" spans="1:19" customFormat="1" ht="9.75" customHeight="1">
      <c r="A53" s="284"/>
      <c r="B53" s="6"/>
      <c r="C53" s="210"/>
      <c r="D53" s="210"/>
      <c r="E53" s="210"/>
      <c r="F53" s="210"/>
      <c r="G53" s="210"/>
      <c r="H53" s="210"/>
      <c r="I53" s="210"/>
      <c r="J53" s="210"/>
      <c r="K53" s="210"/>
      <c r="L53" s="210"/>
      <c r="M53" s="210"/>
      <c r="N53" s="210"/>
      <c r="O53" s="6"/>
      <c r="P53" s="6"/>
      <c r="Q53" s="6"/>
      <c r="R53" s="6"/>
      <c r="S53" s="6"/>
    </row>
    <row r="54" spans="1:19" customFormat="1" ht="17.100000000000001" customHeight="1">
      <c r="A54" s="284"/>
      <c r="B54" s="8" t="s">
        <v>1068</v>
      </c>
      <c r="C54" s="210"/>
      <c r="D54" s="210"/>
      <c r="E54" s="210"/>
      <c r="F54" s="210"/>
      <c r="G54" s="210"/>
      <c r="H54" s="210"/>
      <c r="I54" s="210"/>
      <c r="J54" s="210"/>
      <c r="K54" s="210"/>
      <c r="L54" s="210"/>
      <c r="M54" s="210"/>
      <c r="N54" s="210"/>
      <c r="O54" s="6"/>
      <c r="P54" s="6"/>
      <c r="Q54" s="6"/>
      <c r="R54" s="6"/>
      <c r="S54" s="6"/>
    </row>
    <row r="55" spans="1:19" ht="17.100000000000001" customHeight="1">
      <c r="A55" s="225">
        <v>250100</v>
      </c>
      <c r="B55" s="196" t="s">
        <v>1063</v>
      </c>
      <c r="C55" s="202"/>
      <c r="D55" s="202"/>
      <c r="E55" s="202"/>
      <c r="F55" s="202"/>
      <c r="G55" s="202"/>
      <c r="H55" s="202"/>
      <c r="I55" s="202"/>
      <c r="J55" s="202"/>
      <c r="K55" s="202"/>
      <c r="L55" s="202"/>
      <c r="M55" s="202"/>
      <c r="N55" s="210">
        <f>SUM(C55:M55)</f>
        <v>0</v>
      </c>
      <c r="O55" s="196"/>
      <c r="P55" s="196"/>
      <c r="Q55" s="196"/>
      <c r="R55" s="196"/>
      <c r="S55" s="196"/>
    </row>
    <row r="56" spans="1:19" ht="17.100000000000001" customHeight="1">
      <c r="A56" s="225">
        <v>250200</v>
      </c>
      <c r="B56" s="196" t="s">
        <v>1064</v>
      </c>
      <c r="C56" s="202"/>
      <c r="D56" s="202"/>
      <c r="E56" s="202"/>
      <c r="F56" s="202"/>
      <c r="G56" s="202"/>
      <c r="H56" s="202"/>
      <c r="I56" s="202"/>
      <c r="J56" s="202"/>
      <c r="K56" s="202"/>
      <c r="L56" s="202"/>
      <c r="M56" s="202"/>
      <c r="N56" s="210">
        <f>SUM(C56:M56)</f>
        <v>0</v>
      </c>
      <c r="O56" s="196"/>
      <c r="P56" s="196"/>
      <c r="Q56" s="196"/>
      <c r="R56" s="196"/>
      <c r="S56" s="196"/>
    </row>
    <row r="57" spans="1:19" ht="17.100000000000001" customHeight="1">
      <c r="A57" s="225">
        <v>260100</v>
      </c>
      <c r="B57" s="196" t="s">
        <v>1062</v>
      </c>
      <c r="C57" s="202"/>
      <c r="D57" s="202"/>
      <c r="E57" s="202"/>
      <c r="F57" s="202"/>
      <c r="G57" s="202"/>
      <c r="H57" s="202"/>
      <c r="I57" s="202"/>
      <c r="J57" s="202"/>
      <c r="K57" s="202"/>
      <c r="L57" s="202"/>
      <c r="M57" s="202"/>
      <c r="N57" s="210">
        <f>SUM(C57:M57)</f>
        <v>0</v>
      </c>
      <c r="O57" s="196"/>
      <c r="P57" s="196"/>
      <c r="Q57" s="196"/>
      <c r="R57" s="196"/>
      <c r="S57" s="196"/>
    </row>
    <row r="58" spans="1:19" ht="17.100000000000001" customHeight="1">
      <c r="A58" s="225">
        <v>260200</v>
      </c>
      <c r="B58" s="196" t="s">
        <v>1061</v>
      </c>
      <c r="C58" s="202"/>
      <c r="D58" s="202"/>
      <c r="E58" s="202"/>
      <c r="F58" s="202"/>
      <c r="G58" s="202"/>
      <c r="H58" s="202"/>
      <c r="I58" s="202"/>
      <c r="J58" s="202"/>
      <c r="K58" s="202"/>
      <c r="L58" s="202"/>
      <c r="M58" s="202"/>
      <c r="N58" s="210">
        <f>SUM(C58:M58)</f>
        <v>0</v>
      </c>
      <c r="O58" s="196"/>
      <c r="P58" s="196"/>
      <c r="Q58" s="196"/>
      <c r="R58" s="196"/>
      <c r="S58" s="196"/>
    </row>
    <row r="59" spans="1:19" ht="17.100000000000001" customHeight="1" thickBot="1">
      <c r="A59" s="225">
        <v>271000</v>
      </c>
      <c r="B59" s="196" t="s">
        <v>1066</v>
      </c>
      <c r="C59" s="204"/>
      <c r="D59" s="204"/>
      <c r="E59" s="204"/>
      <c r="F59" s="204"/>
      <c r="G59" s="204"/>
      <c r="H59" s="204"/>
      <c r="I59" s="204"/>
      <c r="J59" s="204"/>
      <c r="K59" s="204"/>
      <c r="L59" s="204"/>
      <c r="M59" s="204"/>
      <c r="N59" s="211">
        <f>SUM(C59:M59)</f>
        <v>0</v>
      </c>
      <c r="O59" s="196"/>
      <c r="P59" s="196"/>
      <c r="Q59" s="196"/>
      <c r="R59" s="196"/>
      <c r="S59" s="196"/>
    </row>
    <row r="60" spans="1:19" customFormat="1" ht="17.100000000000001" customHeight="1" thickBot="1">
      <c r="A60" s="284"/>
      <c r="B60" s="9" t="s">
        <v>1341</v>
      </c>
      <c r="C60" s="211">
        <f>SUM(C54:C59)</f>
        <v>0</v>
      </c>
      <c r="D60" s="211">
        <f t="shared" ref="D60:N60" si="7">SUM(D54:D59)</f>
        <v>0</v>
      </c>
      <c r="E60" s="211">
        <f t="shared" si="7"/>
        <v>0</v>
      </c>
      <c r="F60" s="211">
        <f t="shared" si="7"/>
        <v>0</v>
      </c>
      <c r="G60" s="211">
        <f t="shared" si="7"/>
        <v>0</v>
      </c>
      <c r="H60" s="211">
        <f t="shared" si="7"/>
        <v>0</v>
      </c>
      <c r="I60" s="211">
        <f t="shared" si="7"/>
        <v>0</v>
      </c>
      <c r="J60" s="211">
        <f t="shared" si="7"/>
        <v>0</v>
      </c>
      <c r="K60" s="211">
        <f t="shared" si="7"/>
        <v>0</v>
      </c>
      <c r="L60" s="211">
        <f t="shared" si="7"/>
        <v>0</v>
      </c>
      <c r="M60" s="211">
        <f t="shared" si="7"/>
        <v>0</v>
      </c>
      <c r="N60" s="211">
        <f t="shared" si="7"/>
        <v>0</v>
      </c>
      <c r="O60" s="6"/>
      <c r="P60" s="6"/>
      <c r="Q60" s="6"/>
      <c r="R60" s="6"/>
      <c r="S60" s="6"/>
    </row>
    <row r="61" spans="1:19" customFormat="1" ht="36.75" customHeight="1" thickBot="1">
      <c r="A61" s="284"/>
      <c r="B61" s="452" t="s">
        <v>1342</v>
      </c>
      <c r="C61" s="213">
        <f>+C47+C60+C52</f>
        <v>0</v>
      </c>
      <c r="D61" s="213">
        <f t="shared" ref="D61:N61" si="8">+D47+D60+D52</f>
        <v>0</v>
      </c>
      <c r="E61" s="213">
        <f t="shared" si="8"/>
        <v>0</v>
      </c>
      <c r="F61" s="213">
        <f t="shared" si="8"/>
        <v>0</v>
      </c>
      <c r="G61" s="213">
        <f t="shared" si="8"/>
        <v>0</v>
      </c>
      <c r="H61" s="213">
        <f t="shared" si="8"/>
        <v>0</v>
      </c>
      <c r="I61" s="213">
        <f t="shared" si="8"/>
        <v>0</v>
      </c>
      <c r="J61" s="213">
        <f t="shared" si="8"/>
        <v>0</v>
      </c>
      <c r="K61" s="213">
        <f t="shared" si="8"/>
        <v>0</v>
      </c>
      <c r="L61" s="213">
        <f t="shared" si="8"/>
        <v>0</v>
      </c>
      <c r="M61" s="213">
        <f t="shared" si="8"/>
        <v>0</v>
      </c>
      <c r="N61" s="213">
        <f t="shared" si="8"/>
        <v>0</v>
      </c>
      <c r="O61" s="6"/>
      <c r="P61" s="6"/>
      <c r="Q61" s="6"/>
      <c r="R61" s="6"/>
      <c r="S61" s="6"/>
    </row>
    <row r="62" spans="1:19" ht="16.5" thickTop="1">
      <c r="A62" s="225"/>
      <c r="B62" s="196"/>
      <c r="C62" s="278"/>
      <c r="D62" s="278" t="s">
        <v>3506</v>
      </c>
      <c r="E62" s="196"/>
      <c r="F62" s="278"/>
      <c r="G62" s="196"/>
      <c r="H62" s="278" t="s">
        <v>3507</v>
      </c>
      <c r="I62" s="278"/>
      <c r="J62" s="196"/>
      <c r="K62" s="196"/>
      <c r="L62" s="278" t="s">
        <v>3508</v>
      </c>
      <c r="M62" s="196"/>
      <c r="N62" s="196"/>
      <c r="O62" s="196"/>
      <c r="P62" s="196"/>
      <c r="Q62" s="196"/>
      <c r="R62" s="196"/>
      <c r="S62" s="196"/>
    </row>
    <row r="63" spans="1:19" ht="15">
      <c r="A63" s="225"/>
      <c r="B63" s="196"/>
      <c r="C63" s="196"/>
      <c r="D63" s="196"/>
      <c r="E63" s="196"/>
      <c r="F63" s="196"/>
      <c r="G63" s="196"/>
      <c r="H63" s="196"/>
      <c r="I63" s="196"/>
      <c r="J63" s="196"/>
      <c r="K63" s="196"/>
      <c r="L63" s="196"/>
      <c r="M63" s="196"/>
      <c r="N63" s="196"/>
      <c r="O63" s="196"/>
      <c r="P63" s="196"/>
      <c r="Q63" s="196"/>
      <c r="R63" s="196"/>
      <c r="S63" s="196"/>
    </row>
    <row r="64" spans="1:19" ht="15">
      <c r="A64" s="225"/>
      <c r="B64" s="196"/>
      <c r="C64" s="196"/>
      <c r="D64" s="196"/>
      <c r="E64" s="196"/>
      <c r="F64" s="196"/>
      <c r="G64" s="196"/>
      <c r="H64" s="196"/>
      <c r="I64" s="196"/>
      <c r="J64" s="196"/>
      <c r="K64" s="196"/>
      <c r="L64" s="196"/>
      <c r="M64" s="196"/>
      <c r="N64" s="196"/>
      <c r="O64" s="196"/>
      <c r="P64" s="196"/>
      <c r="Q64" s="196"/>
      <c r="R64" s="196"/>
      <c r="S64" s="196"/>
    </row>
    <row r="65" spans="1:19" ht="15">
      <c r="A65" s="225"/>
      <c r="B65" s="196"/>
      <c r="C65" s="196"/>
      <c r="D65" s="196"/>
      <c r="E65" s="196"/>
      <c r="F65" s="196"/>
      <c r="G65" s="196"/>
      <c r="H65" s="196"/>
      <c r="I65" s="196"/>
      <c r="J65" s="196"/>
      <c r="K65" s="196"/>
      <c r="L65" s="196"/>
      <c r="M65" s="196"/>
      <c r="N65" s="196"/>
      <c r="O65" s="196"/>
      <c r="P65" s="196"/>
      <c r="Q65" s="196"/>
      <c r="R65" s="196"/>
      <c r="S65" s="196"/>
    </row>
    <row r="66" spans="1:19" ht="15">
      <c r="A66" s="225"/>
      <c r="B66" s="196"/>
      <c r="C66" s="196"/>
      <c r="D66" s="196"/>
      <c r="E66" s="196"/>
      <c r="F66" s="196"/>
      <c r="G66" s="196"/>
      <c r="H66" s="196"/>
      <c r="I66" s="196"/>
      <c r="J66" s="196"/>
      <c r="K66" s="196"/>
      <c r="L66" s="196"/>
      <c r="M66" s="196"/>
      <c r="N66" s="196"/>
      <c r="O66" s="196"/>
      <c r="P66" s="196"/>
      <c r="Q66" s="196"/>
      <c r="R66" s="196"/>
      <c r="S66" s="196"/>
    </row>
    <row r="67" spans="1:19" ht="15">
      <c r="A67" s="225"/>
      <c r="B67" s="196"/>
      <c r="C67" s="196"/>
      <c r="D67" s="196"/>
      <c r="E67" s="196"/>
      <c r="F67" s="196"/>
      <c r="G67" s="196"/>
      <c r="H67" s="196"/>
      <c r="I67" s="196"/>
      <c r="J67" s="196"/>
      <c r="K67" s="196"/>
      <c r="L67" s="196"/>
      <c r="M67" s="196"/>
      <c r="N67" s="196"/>
      <c r="O67" s="196"/>
      <c r="P67" s="196"/>
      <c r="Q67" s="196"/>
      <c r="R67" s="196"/>
      <c r="S67" s="196"/>
    </row>
    <row r="68" spans="1:19" ht="15">
      <c r="A68" s="225"/>
      <c r="B68" s="196"/>
      <c r="C68" s="196"/>
      <c r="D68" s="196"/>
      <c r="E68" s="196"/>
      <c r="F68" s="196"/>
      <c r="G68" s="196"/>
      <c r="H68" s="196"/>
      <c r="I68" s="196"/>
      <c r="J68" s="196"/>
      <c r="K68" s="196"/>
      <c r="L68" s="196"/>
      <c r="M68" s="196"/>
      <c r="N68" s="196"/>
      <c r="O68" s="196"/>
      <c r="P68" s="196"/>
      <c r="Q68" s="196"/>
      <c r="R68" s="196"/>
      <c r="S68" s="196"/>
    </row>
    <row r="69" spans="1:19" ht="15">
      <c r="A69" s="225"/>
      <c r="B69" s="196"/>
      <c r="C69" s="196"/>
      <c r="D69" s="196"/>
      <c r="E69" s="196"/>
      <c r="F69" s="196"/>
      <c r="G69" s="196"/>
      <c r="H69" s="196"/>
      <c r="I69" s="196"/>
      <c r="J69" s="196"/>
      <c r="K69" s="196"/>
      <c r="L69" s="196"/>
      <c r="M69" s="196"/>
      <c r="N69" s="196"/>
      <c r="O69" s="196"/>
      <c r="P69" s="196"/>
      <c r="Q69" s="196"/>
      <c r="R69" s="196"/>
      <c r="S69" s="196"/>
    </row>
    <row r="70" spans="1:19" ht="15">
      <c r="A70" s="225"/>
      <c r="B70" s="196"/>
      <c r="C70" s="196"/>
      <c r="D70" s="196"/>
      <c r="E70" s="196"/>
      <c r="F70" s="196"/>
      <c r="G70" s="196"/>
      <c r="H70" s="196"/>
      <c r="I70" s="196"/>
      <c r="J70" s="196"/>
      <c r="K70" s="196"/>
      <c r="L70" s="196"/>
      <c r="M70" s="196"/>
      <c r="N70" s="196"/>
      <c r="O70" s="196"/>
      <c r="P70" s="196"/>
      <c r="Q70" s="196"/>
      <c r="R70" s="196"/>
      <c r="S70" s="196"/>
    </row>
    <row r="71" spans="1:19" ht="15">
      <c r="A71" s="225"/>
      <c r="B71" s="196"/>
      <c r="C71" s="196"/>
      <c r="D71" s="196"/>
      <c r="E71" s="196"/>
      <c r="F71" s="196"/>
      <c r="G71" s="196"/>
      <c r="H71" s="196"/>
      <c r="I71" s="196"/>
      <c r="J71" s="196"/>
      <c r="K71" s="196"/>
      <c r="L71" s="196"/>
      <c r="M71" s="196"/>
      <c r="N71" s="196"/>
      <c r="O71" s="196"/>
      <c r="P71" s="196"/>
      <c r="Q71" s="196"/>
      <c r="R71" s="196"/>
      <c r="S71" s="196"/>
    </row>
    <row r="72" spans="1:19" ht="15">
      <c r="A72" s="225"/>
      <c r="B72" s="196"/>
      <c r="C72" s="196"/>
      <c r="D72" s="196"/>
      <c r="E72" s="196"/>
      <c r="F72" s="196"/>
      <c r="G72" s="196"/>
      <c r="H72" s="196"/>
      <c r="I72" s="196"/>
      <c r="J72" s="196"/>
      <c r="K72" s="196"/>
      <c r="L72" s="196"/>
      <c r="M72" s="196"/>
      <c r="N72" s="196"/>
      <c r="O72" s="196"/>
      <c r="P72" s="196"/>
      <c r="Q72" s="196"/>
      <c r="R72" s="196"/>
      <c r="S72" s="196"/>
    </row>
    <row r="73" spans="1:19" ht="15">
      <c r="A73" s="225"/>
      <c r="B73" s="196"/>
      <c r="C73" s="196"/>
      <c r="D73" s="196"/>
      <c r="E73" s="196"/>
      <c r="F73" s="196"/>
      <c r="G73" s="196"/>
      <c r="H73" s="196"/>
      <c r="I73" s="196"/>
      <c r="J73" s="196"/>
      <c r="K73" s="196"/>
      <c r="L73" s="196"/>
      <c r="M73" s="196"/>
      <c r="N73" s="196"/>
      <c r="O73" s="196"/>
      <c r="P73" s="196"/>
      <c r="Q73" s="196"/>
      <c r="R73" s="196"/>
      <c r="S73" s="196"/>
    </row>
    <row r="74" spans="1:19" ht="15">
      <c r="A74" s="225"/>
      <c r="B74" s="196"/>
      <c r="C74" s="196"/>
      <c r="D74" s="196"/>
      <c r="E74" s="196"/>
      <c r="F74" s="196"/>
      <c r="G74" s="196"/>
      <c r="H74" s="196"/>
      <c r="I74" s="196"/>
      <c r="J74" s="196"/>
      <c r="K74" s="196"/>
      <c r="L74" s="196"/>
      <c r="M74" s="196"/>
      <c r="N74" s="196"/>
      <c r="O74" s="196"/>
      <c r="P74" s="196"/>
      <c r="Q74" s="196"/>
      <c r="R74" s="196"/>
      <c r="S74" s="196"/>
    </row>
    <row r="75" spans="1:19" ht="15">
      <c r="A75" s="225"/>
      <c r="B75" s="196"/>
      <c r="C75" s="196"/>
      <c r="D75" s="196"/>
      <c r="E75" s="196"/>
      <c r="F75" s="196"/>
      <c r="G75" s="196"/>
      <c r="H75" s="196"/>
      <c r="I75" s="196"/>
      <c r="J75" s="196"/>
      <c r="K75" s="196"/>
      <c r="L75" s="196"/>
      <c r="M75" s="196"/>
      <c r="N75" s="196"/>
      <c r="O75" s="196"/>
      <c r="P75" s="196"/>
      <c r="Q75" s="196"/>
      <c r="R75" s="196"/>
      <c r="S75" s="196"/>
    </row>
    <row r="76" spans="1:19" ht="15">
      <c r="A76" s="225"/>
      <c r="B76" s="196"/>
      <c r="C76" s="196"/>
      <c r="D76" s="196"/>
      <c r="E76" s="196"/>
      <c r="F76" s="196"/>
      <c r="G76" s="196"/>
      <c r="H76" s="196"/>
      <c r="I76" s="196"/>
      <c r="J76" s="196"/>
      <c r="K76" s="196"/>
      <c r="L76" s="196"/>
      <c r="M76" s="196"/>
      <c r="N76" s="196"/>
      <c r="O76" s="196"/>
      <c r="P76" s="196"/>
      <c r="Q76" s="196"/>
      <c r="R76" s="196"/>
      <c r="S76" s="196"/>
    </row>
    <row r="77" spans="1:19" ht="15">
      <c r="A77" s="196"/>
      <c r="B77" s="196"/>
      <c r="C77" s="196"/>
      <c r="D77" s="196"/>
      <c r="E77" s="196"/>
      <c r="F77" s="196"/>
      <c r="G77" s="196"/>
      <c r="H77" s="196"/>
      <c r="I77" s="196"/>
      <c r="J77" s="196"/>
      <c r="K77" s="196"/>
      <c r="L77" s="196"/>
      <c r="M77" s="196"/>
      <c r="N77" s="196"/>
      <c r="O77" s="196"/>
      <c r="P77" s="196"/>
      <c r="Q77" s="196"/>
      <c r="R77" s="196"/>
      <c r="S77" s="196"/>
    </row>
    <row r="78" spans="1:19" ht="15">
      <c r="A78" s="196"/>
      <c r="B78" s="196"/>
      <c r="C78" s="196"/>
      <c r="D78" s="196"/>
      <c r="E78" s="196"/>
      <c r="F78" s="196"/>
      <c r="G78" s="196"/>
      <c r="H78" s="196"/>
      <c r="I78" s="196"/>
      <c r="J78" s="196"/>
      <c r="K78" s="196"/>
      <c r="L78" s="196"/>
      <c r="M78" s="196"/>
      <c r="N78" s="196"/>
      <c r="O78" s="196"/>
      <c r="P78" s="196"/>
      <c r="Q78" s="196"/>
      <c r="R78" s="196"/>
      <c r="S78" s="196"/>
    </row>
    <row r="79" spans="1:19" ht="15">
      <c r="A79" s="196"/>
      <c r="B79" s="196"/>
      <c r="C79" s="196"/>
      <c r="D79" s="196"/>
      <c r="E79" s="196"/>
      <c r="F79" s="196"/>
      <c r="G79" s="196"/>
      <c r="H79" s="196"/>
      <c r="I79" s="196"/>
      <c r="J79" s="196"/>
      <c r="K79" s="196"/>
      <c r="L79" s="196"/>
      <c r="M79" s="196"/>
      <c r="N79" s="196"/>
      <c r="O79" s="196"/>
      <c r="P79" s="196"/>
      <c r="Q79" s="196"/>
      <c r="R79" s="196"/>
      <c r="S79" s="196"/>
    </row>
    <row r="80" spans="1:19" ht="15">
      <c r="A80" s="196"/>
      <c r="B80" s="196"/>
      <c r="C80" s="196"/>
      <c r="D80" s="196"/>
      <c r="E80" s="196"/>
      <c r="F80" s="196"/>
      <c r="G80" s="196"/>
      <c r="H80" s="196"/>
      <c r="I80" s="196"/>
      <c r="J80" s="196"/>
      <c r="K80" s="196"/>
      <c r="L80" s="196"/>
      <c r="M80" s="196"/>
      <c r="N80" s="196"/>
      <c r="O80" s="196"/>
      <c r="P80" s="196"/>
      <c r="Q80" s="196"/>
      <c r="R80" s="196"/>
      <c r="S80" s="196"/>
    </row>
    <row r="81" spans="1:19" ht="15">
      <c r="A81" s="196"/>
      <c r="B81" s="196"/>
      <c r="C81" s="196"/>
      <c r="D81" s="196"/>
      <c r="E81" s="196"/>
      <c r="F81" s="196"/>
      <c r="G81" s="196"/>
      <c r="H81" s="196"/>
      <c r="I81" s="196"/>
      <c r="J81" s="196"/>
      <c r="K81" s="196"/>
      <c r="L81" s="196"/>
      <c r="M81" s="196"/>
      <c r="N81" s="196"/>
      <c r="O81" s="196"/>
      <c r="P81" s="196"/>
      <c r="Q81" s="196"/>
      <c r="R81" s="196"/>
      <c r="S81" s="196"/>
    </row>
    <row r="82" spans="1:19" ht="15">
      <c r="A82" s="196"/>
      <c r="B82" s="196"/>
      <c r="C82" s="196"/>
      <c r="D82" s="196"/>
      <c r="E82" s="196"/>
      <c r="F82" s="196"/>
      <c r="G82" s="196"/>
      <c r="H82" s="196"/>
      <c r="I82" s="196"/>
      <c r="J82" s="196"/>
      <c r="K82" s="196"/>
      <c r="L82" s="196"/>
      <c r="M82" s="196"/>
      <c r="N82" s="196"/>
      <c r="O82" s="196"/>
      <c r="P82" s="196"/>
      <c r="Q82" s="196"/>
      <c r="R82" s="196"/>
      <c r="S82" s="196"/>
    </row>
    <row r="83" spans="1:19" ht="15">
      <c r="A83" s="196"/>
      <c r="B83" s="196"/>
      <c r="C83" s="196"/>
      <c r="D83" s="196"/>
      <c r="E83" s="196"/>
      <c r="F83" s="196"/>
      <c r="G83" s="196"/>
      <c r="H83" s="196"/>
      <c r="I83" s="196"/>
      <c r="J83" s="196"/>
      <c r="K83" s="196"/>
      <c r="L83" s="196"/>
      <c r="M83" s="196"/>
      <c r="N83" s="196"/>
      <c r="O83" s="196"/>
      <c r="P83" s="196"/>
      <c r="Q83" s="196"/>
      <c r="R83" s="196"/>
      <c r="S83" s="196"/>
    </row>
    <row r="84" spans="1:19" ht="15">
      <c r="A84" s="196"/>
      <c r="B84" s="196"/>
      <c r="C84" s="196"/>
      <c r="D84" s="196"/>
      <c r="E84" s="196"/>
      <c r="F84" s="196"/>
      <c r="G84" s="196"/>
      <c r="H84" s="196"/>
      <c r="I84" s="196"/>
      <c r="J84" s="196"/>
      <c r="K84" s="196"/>
      <c r="L84" s="196"/>
      <c r="M84" s="196"/>
      <c r="N84" s="196"/>
      <c r="O84" s="196"/>
      <c r="P84" s="196"/>
      <c r="Q84" s="196"/>
      <c r="R84" s="196"/>
      <c r="S84" s="196"/>
    </row>
    <row r="85" spans="1:19" ht="15">
      <c r="A85" s="196"/>
      <c r="B85" s="196"/>
      <c r="C85" s="196"/>
      <c r="D85" s="196"/>
      <c r="E85" s="196"/>
      <c r="F85" s="196"/>
      <c r="G85" s="196"/>
      <c r="H85" s="196"/>
      <c r="I85" s="196"/>
      <c r="J85" s="196"/>
      <c r="K85" s="196"/>
      <c r="L85" s="196"/>
      <c r="M85" s="196"/>
      <c r="N85" s="196"/>
      <c r="O85" s="196"/>
      <c r="P85" s="196"/>
      <c r="Q85" s="196"/>
      <c r="R85" s="196"/>
      <c r="S85" s="196"/>
    </row>
    <row r="86" spans="1:19" ht="15">
      <c r="A86" s="196"/>
      <c r="B86" s="196"/>
      <c r="C86" s="196"/>
      <c r="D86" s="196"/>
      <c r="E86" s="196"/>
      <c r="F86" s="196"/>
      <c r="G86" s="196"/>
      <c r="H86" s="196"/>
      <c r="I86" s="196"/>
      <c r="J86" s="196"/>
      <c r="K86" s="196"/>
      <c r="L86" s="196"/>
      <c r="M86" s="196"/>
      <c r="N86" s="196"/>
      <c r="O86" s="196"/>
      <c r="P86" s="196"/>
      <c r="Q86" s="196"/>
      <c r="R86" s="196"/>
      <c r="S86" s="196"/>
    </row>
    <row r="87" spans="1:19" ht="15">
      <c r="A87" s="196"/>
      <c r="B87" s="196"/>
      <c r="C87" s="196"/>
      <c r="D87" s="196"/>
      <c r="E87" s="196"/>
      <c r="F87" s="196"/>
      <c r="G87" s="196"/>
      <c r="H87" s="196"/>
      <c r="I87" s="196"/>
      <c r="J87" s="196"/>
      <c r="K87" s="196"/>
      <c r="L87" s="196"/>
      <c r="M87" s="196"/>
      <c r="N87" s="196"/>
      <c r="O87" s="196"/>
      <c r="P87" s="196"/>
      <c r="Q87" s="196"/>
      <c r="R87" s="196"/>
      <c r="S87" s="196"/>
    </row>
    <row r="88" spans="1:19" ht="15">
      <c r="A88" s="196"/>
      <c r="B88" s="196"/>
      <c r="C88" s="196"/>
      <c r="D88" s="196"/>
      <c r="E88" s="196"/>
      <c r="F88" s="196"/>
      <c r="G88" s="196"/>
      <c r="H88" s="196"/>
      <c r="I88" s="196"/>
      <c r="J88" s="196"/>
      <c r="K88" s="196"/>
      <c r="L88" s="196"/>
      <c r="M88" s="196"/>
      <c r="N88" s="196"/>
      <c r="O88" s="196"/>
      <c r="P88" s="196"/>
      <c r="Q88" s="196"/>
      <c r="R88" s="196"/>
      <c r="S88" s="196"/>
    </row>
    <row r="89" spans="1:19" ht="15">
      <c r="A89" s="196"/>
      <c r="B89" s="196"/>
      <c r="C89" s="196"/>
      <c r="D89" s="196"/>
      <c r="E89" s="196"/>
      <c r="F89" s="196"/>
      <c r="G89" s="196"/>
      <c r="H89" s="196"/>
      <c r="I89" s="196"/>
      <c r="J89" s="196"/>
      <c r="K89" s="196"/>
      <c r="L89" s="196"/>
      <c r="M89" s="196"/>
      <c r="N89" s="196"/>
      <c r="O89" s="196"/>
      <c r="P89" s="196"/>
      <c r="Q89" s="196"/>
      <c r="R89" s="196"/>
      <c r="S89" s="196"/>
    </row>
    <row r="90" spans="1:19" ht="15">
      <c r="A90" s="196"/>
      <c r="B90" s="196"/>
      <c r="C90" s="196"/>
      <c r="D90" s="196"/>
      <c r="E90" s="196"/>
      <c r="F90" s="196"/>
      <c r="G90" s="196"/>
      <c r="H90" s="196"/>
      <c r="I90" s="196"/>
      <c r="J90" s="196"/>
      <c r="K90" s="196"/>
      <c r="L90" s="196"/>
      <c r="M90" s="196"/>
      <c r="N90" s="196"/>
      <c r="O90" s="196"/>
      <c r="P90" s="196"/>
      <c r="Q90" s="196"/>
      <c r="R90" s="196"/>
      <c r="S90" s="196"/>
    </row>
    <row r="91" spans="1:19" ht="15">
      <c r="A91" s="196"/>
      <c r="B91" s="196"/>
      <c r="C91" s="196"/>
      <c r="D91" s="196"/>
      <c r="E91" s="196"/>
      <c r="F91" s="196"/>
      <c r="G91" s="196"/>
      <c r="H91" s="196"/>
      <c r="I91" s="196"/>
      <c r="J91" s="196"/>
      <c r="K91" s="196"/>
      <c r="L91" s="196"/>
      <c r="M91" s="196"/>
      <c r="N91" s="196"/>
      <c r="O91" s="196"/>
      <c r="P91" s="196"/>
      <c r="Q91" s="196"/>
      <c r="R91" s="196"/>
      <c r="S91" s="196"/>
    </row>
    <row r="92" spans="1:19" ht="15">
      <c r="A92" s="196"/>
      <c r="B92" s="196"/>
      <c r="C92" s="196"/>
      <c r="D92" s="196"/>
      <c r="E92" s="196"/>
      <c r="F92" s="196"/>
      <c r="G92" s="196"/>
      <c r="H92" s="196"/>
      <c r="I92" s="196"/>
      <c r="J92" s="196"/>
      <c r="K92" s="196"/>
      <c r="L92" s="196"/>
      <c r="M92" s="196"/>
      <c r="N92" s="196"/>
      <c r="O92" s="196"/>
      <c r="P92" s="196"/>
      <c r="Q92" s="196"/>
      <c r="R92" s="196"/>
      <c r="S92" s="196"/>
    </row>
    <row r="93" spans="1:19" ht="15">
      <c r="A93" s="196"/>
      <c r="B93" s="196"/>
      <c r="C93" s="196"/>
      <c r="D93" s="196"/>
      <c r="E93" s="196"/>
      <c r="F93" s="196"/>
      <c r="G93" s="196"/>
      <c r="H93" s="196"/>
      <c r="I93" s="196"/>
      <c r="J93" s="196"/>
      <c r="K93" s="196"/>
      <c r="L93" s="196"/>
      <c r="M93" s="196"/>
      <c r="N93" s="196"/>
      <c r="O93" s="196"/>
      <c r="P93" s="196"/>
      <c r="Q93" s="196"/>
      <c r="R93" s="196"/>
      <c r="S93" s="196"/>
    </row>
    <row r="94" spans="1:19" ht="15">
      <c r="A94" s="196"/>
      <c r="B94" s="196"/>
      <c r="C94" s="196"/>
      <c r="D94" s="196"/>
      <c r="E94" s="196"/>
      <c r="F94" s="196"/>
      <c r="G94" s="196"/>
      <c r="H94" s="196"/>
      <c r="I94" s="196"/>
      <c r="J94" s="196"/>
      <c r="K94" s="196"/>
      <c r="L94" s="196"/>
      <c r="M94" s="196"/>
      <c r="N94" s="196"/>
      <c r="O94" s="196"/>
      <c r="P94" s="196"/>
      <c r="Q94" s="196"/>
      <c r="R94" s="196"/>
      <c r="S94" s="196"/>
    </row>
    <row r="95" spans="1:19" ht="15">
      <c r="A95" s="196"/>
      <c r="B95" s="196"/>
      <c r="C95" s="196"/>
      <c r="D95" s="196"/>
      <c r="E95" s="196"/>
      <c r="F95" s="196"/>
      <c r="G95" s="196"/>
      <c r="H95" s="196"/>
      <c r="I95" s="196"/>
      <c r="J95" s="196"/>
      <c r="K95" s="196"/>
      <c r="L95" s="196"/>
      <c r="M95" s="196"/>
      <c r="N95" s="196"/>
      <c r="O95" s="196"/>
      <c r="P95" s="196"/>
      <c r="Q95" s="196"/>
      <c r="R95" s="196"/>
      <c r="S95" s="196"/>
    </row>
    <row r="96" spans="1:19" ht="15">
      <c r="A96" s="196"/>
      <c r="B96" s="196"/>
      <c r="C96" s="196"/>
      <c r="D96" s="196"/>
      <c r="E96" s="196"/>
      <c r="F96" s="196"/>
      <c r="G96" s="196"/>
      <c r="H96" s="196"/>
      <c r="I96" s="196"/>
      <c r="J96" s="196"/>
      <c r="K96" s="196"/>
      <c r="L96" s="196"/>
      <c r="M96" s="196"/>
      <c r="N96" s="196"/>
      <c r="O96" s="196"/>
      <c r="P96" s="196"/>
      <c r="Q96" s="196"/>
      <c r="R96" s="196"/>
      <c r="S96" s="196"/>
    </row>
    <row r="97" spans="1:19" ht="15">
      <c r="A97" s="196"/>
      <c r="B97" s="196"/>
      <c r="C97" s="196"/>
      <c r="D97" s="196"/>
      <c r="E97" s="196"/>
      <c r="F97" s="196"/>
      <c r="G97" s="196"/>
      <c r="H97" s="196"/>
      <c r="I97" s="196"/>
      <c r="J97" s="196"/>
      <c r="K97" s="196"/>
      <c r="L97" s="196"/>
      <c r="M97" s="196"/>
      <c r="N97" s="196"/>
      <c r="O97" s="196"/>
      <c r="P97" s="196"/>
      <c r="Q97" s="196"/>
      <c r="R97" s="196"/>
      <c r="S97" s="196"/>
    </row>
    <row r="98" spans="1:19" ht="15">
      <c r="A98" s="196"/>
      <c r="B98" s="196"/>
      <c r="C98" s="196"/>
      <c r="D98" s="196"/>
      <c r="E98" s="196"/>
      <c r="F98" s="196"/>
      <c r="G98" s="196"/>
      <c r="H98" s="196"/>
      <c r="I98" s="196"/>
      <c r="J98" s="196"/>
      <c r="K98" s="196"/>
      <c r="L98" s="196"/>
      <c r="M98" s="196"/>
      <c r="N98" s="196"/>
      <c r="O98" s="196"/>
      <c r="P98" s="196"/>
      <c r="Q98" s="196"/>
      <c r="R98" s="196"/>
      <c r="S98" s="196"/>
    </row>
    <row r="99" spans="1:19" ht="15">
      <c r="A99" s="196"/>
      <c r="B99" s="196"/>
      <c r="C99" s="196"/>
      <c r="D99" s="196"/>
      <c r="E99" s="196"/>
      <c r="F99" s="196"/>
      <c r="G99" s="196"/>
      <c r="H99" s="196"/>
      <c r="I99" s="196"/>
      <c r="J99" s="196"/>
      <c r="K99" s="196"/>
      <c r="L99" s="196"/>
      <c r="M99" s="196"/>
      <c r="N99" s="196"/>
      <c r="O99" s="196"/>
      <c r="P99" s="196"/>
      <c r="Q99" s="196"/>
      <c r="R99" s="196"/>
      <c r="S99" s="196"/>
    </row>
    <row r="100" spans="1:19" ht="15">
      <c r="A100" s="196"/>
      <c r="B100" s="196"/>
      <c r="C100" s="196"/>
      <c r="D100" s="196"/>
      <c r="E100" s="196"/>
      <c r="F100" s="196"/>
      <c r="G100" s="196"/>
      <c r="H100" s="196"/>
      <c r="I100" s="196"/>
      <c r="J100" s="196"/>
      <c r="K100" s="196"/>
      <c r="L100" s="196"/>
      <c r="M100" s="196"/>
      <c r="N100" s="196"/>
      <c r="O100" s="196"/>
      <c r="P100" s="196"/>
      <c r="Q100" s="196"/>
      <c r="R100" s="196"/>
      <c r="S100" s="196"/>
    </row>
    <row r="101" spans="1:19" ht="15">
      <c r="A101" s="196"/>
      <c r="B101" s="196"/>
      <c r="C101" s="196"/>
      <c r="D101" s="196"/>
      <c r="E101" s="196"/>
      <c r="F101" s="196"/>
      <c r="G101" s="196"/>
      <c r="H101" s="196"/>
      <c r="I101" s="196"/>
      <c r="J101" s="196"/>
      <c r="K101" s="196"/>
      <c r="L101" s="196"/>
      <c r="M101" s="196"/>
      <c r="N101" s="196"/>
      <c r="O101" s="196"/>
      <c r="P101" s="196"/>
      <c r="Q101" s="196"/>
      <c r="R101" s="196"/>
      <c r="S101" s="196"/>
    </row>
    <row r="102" spans="1:19" ht="15">
      <c r="A102" s="196"/>
      <c r="B102" s="196"/>
      <c r="C102" s="196"/>
      <c r="D102" s="196"/>
      <c r="E102" s="196"/>
      <c r="F102" s="196"/>
      <c r="G102" s="196"/>
      <c r="H102" s="196"/>
      <c r="I102" s="196"/>
      <c r="J102" s="196"/>
      <c r="K102" s="196"/>
      <c r="L102" s="196"/>
      <c r="M102" s="196"/>
      <c r="N102" s="196"/>
      <c r="O102" s="196"/>
      <c r="P102" s="196"/>
      <c r="Q102" s="196"/>
      <c r="R102" s="196"/>
      <c r="S102" s="196"/>
    </row>
    <row r="103" spans="1:19" ht="15">
      <c r="A103" s="196"/>
      <c r="B103" s="196"/>
      <c r="C103" s="196"/>
      <c r="D103" s="196"/>
      <c r="E103" s="196"/>
      <c r="F103" s="196"/>
      <c r="G103" s="196"/>
      <c r="H103" s="196"/>
      <c r="I103" s="196"/>
      <c r="J103" s="196"/>
      <c r="K103" s="196"/>
      <c r="L103" s="196"/>
      <c r="M103" s="196"/>
      <c r="N103" s="196"/>
      <c r="O103" s="196"/>
      <c r="P103" s="196"/>
      <c r="Q103" s="196"/>
      <c r="R103" s="196"/>
      <c r="S103" s="196"/>
    </row>
    <row r="104" spans="1:19" ht="15">
      <c r="A104" s="196"/>
      <c r="B104" s="196"/>
      <c r="C104" s="196"/>
      <c r="D104" s="196"/>
      <c r="E104" s="196"/>
      <c r="F104" s="196"/>
      <c r="G104" s="196"/>
      <c r="H104" s="196"/>
      <c r="I104" s="196"/>
      <c r="J104" s="196"/>
      <c r="K104" s="196"/>
      <c r="L104" s="196"/>
      <c r="M104" s="196"/>
      <c r="N104" s="196"/>
      <c r="O104" s="196"/>
      <c r="P104" s="196"/>
      <c r="Q104" s="196"/>
      <c r="R104" s="196"/>
      <c r="S104" s="196"/>
    </row>
    <row r="105" spans="1:19" ht="15">
      <c r="A105" s="196"/>
      <c r="B105" s="196"/>
      <c r="C105" s="196"/>
      <c r="D105" s="196"/>
      <c r="E105" s="196"/>
      <c r="F105" s="196"/>
      <c r="G105" s="196"/>
      <c r="H105" s="196"/>
      <c r="I105" s="196"/>
      <c r="J105" s="196"/>
      <c r="K105" s="196"/>
      <c r="L105" s="196"/>
      <c r="M105" s="196"/>
      <c r="N105" s="196"/>
      <c r="O105" s="196"/>
      <c r="P105" s="196"/>
      <c r="Q105" s="196"/>
      <c r="R105" s="196"/>
      <c r="S105" s="196"/>
    </row>
    <row r="106" spans="1:19" ht="15">
      <c r="A106" s="196"/>
      <c r="B106" s="196"/>
      <c r="C106" s="196"/>
      <c r="D106" s="196"/>
      <c r="E106" s="196"/>
      <c r="F106" s="196"/>
      <c r="G106" s="196"/>
      <c r="H106" s="196"/>
      <c r="I106" s="196"/>
      <c r="J106" s="196"/>
      <c r="K106" s="196"/>
      <c r="L106" s="196"/>
      <c r="M106" s="196"/>
      <c r="N106" s="196"/>
      <c r="O106" s="196"/>
      <c r="P106" s="196"/>
      <c r="Q106" s="196"/>
      <c r="R106" s="196"/>
      <c r="S106" s="196"/>
    </row>
    <row r="107" spans="1:19" ht="15">
      <c r="A107" s="196"/>
      <c r="B107" s="196"/>
      <c r="C107" s="196"/>
      <c r="D107" s="196"/>
      <c r="E107" s="196"/>
      <c r="F107" s="196"/>
      <c r="G107" s="196"/>
      <c r="H107" s="196"/>
      <c r="I107" s="196"/>
      <c r="J107" s="196"/>
      <c r="K107" s="196"/>
      <c r="L107" s="196"/>
      <c r="M107" s="196"/>
      <c r="N107" s="196"/>
      <c r="O107" s="196"/>
      <c r="P107" s="196"/>
      <c r="Q107" s="196"/>
      <c r="R107" s="196"/>
      <c r="S107" s="196"/>
    </row>
    <row r="108" spans="1:19" ht="15">
      <c r="A108" s="196"/>
      <c r="B108" s="196"/>
      <c r="C108" s="196"/>
      <c r="D108" s="196"/>
      <c r="E108" s="196"/>
      <c r="F108" s="196"/>
      <c r="G108" s="196"/>
      <c r="H108" s="196"/>
      <c r="I108" s="196"/>
      <c r="J108" s="196"/>
      <c r="K108" s="196"/>
      <c r="L108" s="196"/>
      <c r="M108" s="196"/>
      <c r="N108" s="196"/>
      <c r="O108" s="196"/>
      <c r="P108" s="196"/>
      <c r="Q108" s="196"/>
      <c r="R108" s="196"/>
      <c r="S108" s="196"/>
    </row>
    <row r="109" spans="1:19" ht="15">
      <c r="A109" s="196"/>
      <c r="B109" s="196"/>
      <c r="C109" s="196"/>
      <c r="D109" s="196"/>
      <c r="E109" s="196"/>
      <c r="F109" s="196"/>
      <c r="G109" s="196"/>
      <c r="H109" s="196"/>
      <c r="I109" s="196"/>
      <c r="J109" s="196"/>
      <c r="K109" s="196"/>
      <c r="L109" s="196"/>
      <c r="M109" s="196"/>
      <c r="N109" s="196"/>
      <c r="O109" s="196"/>
      <c r="P109" s="196"/>
      <c r="Q109" s="196"/>
      <c r="R109" s="196"/>
      <c r="S109" s="196"/>
    </row>
    <row r="110" spans="1:19" ht="15">
      <c r="A110" s="196"/>
      <c r="B110" s="196"/>
      <c r="C110" s="196"/>
      <c r="D110" s="196"/>
      <c r="E110" s="196"/>
      <c r="F110" s="196"/>
      <c r="G110" s="196"/>
      <c r="H110" s="196"/>
      <c r="I110" s="196"/>
      <c r="J110" s="196"/>
      <c r="K110" s="196"/>
      <c r="L110" s="196"/>
      <c r="M110" s="196"/>
      <c r="N110" s="196"/>
      <c r="O110" s="196"/>
      <c r="P110" s="196"/>
      <c r="Q110" s="196"/>
      <c r="R110" s="196"/>
      <c r="S110" s="196"/>
    </row>
    <row r="111" spans="1:19" ht="15">
      <c r="A111" s="196"/>
      <c r="B111" s="196"/>
      <c r="C111" s="196"/>
      <c r="D111" s="196"/>
      <c r="E111" s="196"/>
      <c r="F111" s="196"/>
      <c r="G111" s="196"/>
      <c r="H111" s="196"/>
      <c r="I111" s="196"/>
      <c r="J111" s="196"/>
      <c r="K111" s="196"/>
      <c r="L111" s="196"/>
      <c r="M111" s="196"/>
      <c r="N111" s="196"/>
      <c r="O111" s="196"/>
      <c r="P111" s="196"/>
      <c r="Q111" s="196"/>
      <c r="R111" s="196"/>
      <c r="S111" s="196"/>
    </row>
    <row r="112" spans="1:19" ht="15">
      <c r="A112" s="196"/>
      <c r="B112" s="196"/>
      <c r="C112" s="196"/>
      <c r="D112" s="196"/>
      <c r="E112" s="196"/>
      <c r="F112" s="196"/>
      <c r="G112" s="196"/>
      <c r="H112" s="196"/>
      <c r="I112" s="196"/>
      <c r="J112" s="196"/>
      <c r="K112" s="196"/>
      <c r="L112" s="196"/>
      <c r="M112" s="196"/>
      <c r="N112" s="196"/>
      <c r="O112" s="196"/>
      <c r="P112" s="196"/>
      <c r="Q112" s="196"/>
      <c r="R112" s="196"/>
      <c r="S112" s="196"/>
    </row>
    <row r="113" spans="1:19" ht="15">
      <c r="A113" s="196"/>
      <c r="B113" s="196"/>
      <c r="C113" s="196"/>
      <c r="D113" s="196"/>
      <c r="E113" s="196"/>
      <c r="F113" s="196"/>
      <c r="G113" s="196"/>
      <c r="H113" s="196"/>
      <c r="I113" s="196"/>
      <c r="J113" s="196"/>
      <c r="K113" s="196"/>
      <c r="L113" s="196"/>
      <c r="M113" s="196"/>
      <c r="N113" s="196"/>
      <c r="O113" s="196"/>
      <c r="P113" s="196"/>
      <c r="Q113" s="196"/>
      <c r="R113" s="196"/>
      <c r="S113" s="196"/>
    </row>
    <row r="114" spans="1:19" ht="15">
      <c r="A114" s="196"/>
      <c r="B114" s="196"/>
      <c r="C114" s="196"/>
      <c r="D114" s="196"/>
      <c r="E114" s="196"/>
      <c r="F114" s="196"/>
      <c r="G114" s="196"/>
      <c r="H114" s="196"/>
      <c r="I114" s="196"/>
      <c r="J114" s="196"/>
      <c r="K114" s="196"/>
      <c r="L114" s="196"/>
      <c r="M114" s="196"/>
      <c r="N114" s="196"/>
      <c r="O114" s="196"/>
      <c r="P114" s="196"/>
      <c r="Q114" s="196"/>
      <c r="R114" s="196"/>
      <c r="S114" s="196"/>
    </row>
    <row r="115" spans="1:19" ht="15">
      <c r="A115" s="196"/>
      <c r="B115" s="196"/>
      <c r="C115" s="196"/>
      <c r="D115" s="196"/>
      <c r="E115" s="196"/>
      <c r="F115" s="196"/>
      <c r="G115" s="196"/>
      <c r="H115" s="196"/>
      <c r="I115" s="196"/>
      <c r="J115" s="196"/>
      <c r="K115" s="196"/>
      <c r="L115" s="196"/>
      <c r="M115" s="196"/>
      <c r="N115" s="196"/>
      <c r="O115" s="196"/>
      <c r="P115" s="196"/>
      <c r="Q115" s="196"/>
      <c r="R115" s="196"/>
      <c r="S115" s="196"/>
    </row>
    <row r="116" spans="1:19" ht="15">
      <c r="A116" s="196"/>
      <c r="B116" s="196"/>
      <c r="C116" s="196"/>
      <c r="D116" s="196"/>
      <c r="E116" s="196"/>
      <c r="F116" s="196"/>
      <c r="G116" s="196"/>
      <c r="H116" s="196"/>
      <c r="I116" s="196"/>
      <c r="J116" s="196"/>
      <c r="K116" s="196"/>
      <c r="L116" s="196"/>
      <c r="M116" s="196"/>
      <c r="N116" s="196"/>
      <c r="O116" s="196"/>
      <c r="P116" s="196"/>
      <c r="Q116" s="196"/>
      <c r="R116" s="196"/>
      <c r="S116" s="196"/>
    </row>
    <row r="117" spans="1:19" ht="15">
      <c r="A117" s="196"/>
      <c r="B117" s="196"/>
      <c r="C117" s="196"/>
      <c r="D117" s="196"/>
      <c r="E117" s="196"/>
      <c r="F117" s="196"/>
      <c r="G117" s="196"/>
      <c r="H117" s="196"/>
      <c r="I117" s="196"/>
      <c r="J117" s="196"/>
      <c r="K117" s="196"/>
      <c r="L117" s="196"/>
      <c r="M117" s="196"/>
      <c r="N117" s="196"/>
      <c r="O117" s="196"/>
      <c r="P117" s="196"/>
      <c r="Q117" s="196"/>
      <c r="R117" s="196"/>
      <c r="S117" s="196"/>
    </row>
    <row r="118" spans="1:19" ht="15">
      <c r="A118" s="196"/>
      <c r="B118" s="196"/>
      <c r="C118" s="196"/>
      <c r="D118" s="196"/>
      <c r="E118" s="196"/>
      <c r="F118" s="196"/>
      <c r="G118" s="196"/>
      <c r="H118" s="196"/>
      <c r="I118" s="196"/>
      <c r="J118" s="196"/>
      <c r="K118" s="196"/>
      <c r="L118" s="196"/>
      <c r="M118" s="196"/>
      <c r="N118" s="196"/>
      <c r="O118" s="196"/>
      <c r="P118" s="196"/>
      <c r="Q118" s="196"/>
      <c r="R118" s="196"/>
      <c r="S118" s="196"/>
    </row>
    <row r="119" spans="1:19" ht="15">
      <c r="A119" s="196"/>
      <c r="B119" s="196"/>
      <c r="C119" s="196"/>
      <c r="D119" s="196"/>
      <c r="E119" s="196"/>
      <c r="F119" s="196"/>
      <c r="G119" s="196"/>
      <c r="H119" s="196"/>
      <c r="I119" s="196"/>
      <c r="J119" s="196"/>
      <c r="K119" s="196"/>
      <c r="L119" s="196"/>
      <c r="M119" s="196"/>
      <c r="N119" s="196"/>
      <c r="O119" s="196"/>
      <c r="P119" s="196"/>
      <c r="Q119" s="196"/>
      <c r="R119" s="196"/>
      <c r="S119" s="196"/>
    </row>
    <row r="120" spans="1:19" ht="15">
      <c r="A120" s="196"/>
      <c r="B120" s="196"/>
      <c r="C120" s="196"/>
      <c r="D120" s="196"/>
      <c r="E120" s="196"/>
      <c r="F120" s="196"/>
      <c r="G120" s="196"/>
      <c r="H120" s="196"/>
      <c r="I120" s="196"/>
      <c r="J120" s="196"/>
      <c r="K120" s="196"/>
      <c r="L120" s="196"/>
      <c r="M120" s="196"/>
      <c r="N120" s="196"/>
      <c r="O120" s="196"/>
      <c r="P120" s="196"/>
      <c r="Q120" s="196"/>
      <c r="R120" s="196"/>
      <c r="S120" s="196"/>
    </row>
    <row r="121" spans="1:19" ht="15">
      <c r="A121" s="196"/>
      <c r="B121" s="196"/>
      <c r="C121" s="196"/>
      <c r="D121" s="196"/>
      <c r="E121" s="196"/>
      <c r="F121" s="196"/>
      <c r="G121" s="196"/>
      <c r="H121" s="196"/>
      <c r="I121" s="196"/>
      <c r="J121" s="196"/>
      <c r="K121" s="196"/>
      <c r="L121" s="196"/>
      <c r="M121" s="196"/>
      <c r="N121" s="196"/>
      <c r="O121" s="196"/>
      <c r="P121" s="196"/>
      <c r="Q121" s="196"/>
      <c r="R121" s="196"/>
      <c r="S121" s="196"/>
    </row>
    <row r="122" spans="1:19" ht="15">
      <c r="A122" s="196"/>
      <c r="B122" s="196"/>
      <c r="C122" s="196"/>
      <c r="D122" s="196"/>
      <c r="E122" s="196"/>
      <c r="F122" s="196"/>
      <c r="G122" s="196"/>
      <c r="H122" s="196"/>
      <c r="I122" s="196"/>
      <c r="J122" s="196"/>
      <c r="K122" s="196"/>
      <c r="L122" s="196"/>
      <c r="M122" s="196"/>
      <c r="N122" s="196"/>
      <c r="O122" s="196"/>
      <c r="P122" s="196"/>
      <c r="Q122" s="196"/>
      <c r="R122" s="196"/>
      <c r="S122" s="196"/>
    </row>
    <row r="123" spans="1:19" ht="15">
      <c r="A123" s="196"/>
      <c r="B123" s="196"/>
      <c r="C123" s="196"/>
      <c r="D123" s="196"/>
      <c r="E123" s="196"/>
      <c r="F123" s="196"/>
      <c r="G123" s="196"/>
      <c r="H123" s="196"/>
      <c r="I123" s="196"/>
      <c r="J123" s="196"/>
      <c r="K123" s="196"/>
      <c r="L123" s="196"/>
      <c r="M123" s="196"/>
      <c r="N123" s="196"/>
      <c r="O123" s="196"/>
      <c r="P123" s="196"/>
      <c r="Q123" s="196"/>
      <c r="R123" s="196"/>
      <c r="S123" s="196"/>
    </row>
    <row r="124" spans="1:19" ht="15">
      <c r="A124" s="196"/>
      <c r="B124" s="196"/>
      <c r="C124" s="196"/>
      <c r="D124" s="196"/>
      <c r="E124" s="196"/>
      <c r="F124" s="196"/>
      <c r="G124" s="196"/>
      <c r="H124" s="196"/>
      <c r="I124" s="196"/>
      <c r="J124" s="196"/>
      <c r="K124" s="196"/>
      <c r="L124" s="196"/>
      <c r="M124" s="196"/>
      <c r="N124" s="196"/>
      <c r="O124" s="196"/>
      <c r="P124" s="196"/>
      <c r="Q124" s="196"/>
      <c r="R124" s="196"/>
      <c r="S124" s="196"/>
    </row>
    <row r="125" spans="1:19" ht="15">
      <c r="A125" s="196"/>
      <c r="B125" s="196"/>
      <c r="C125" s="196"/>
      <c r="D125" s="196"/>
      <c r="E125" s="196"/>
      <c r="F125" s="196"/>
      <c r="G125" s="196"/>
      <c r="H125" s="196"/>
      <c r="I125" s="196"/>
      <c r="J125" s="196"/>
      <c r="K125" s="196"/>
      <c r="L125" s="196"/>
      <c r="M125" s="196"/>
      <c r="N125" s="196"/>
      <c r="O125" s="196"/>
      <c r="P125" s="196"/>
      <c r="Q125" s="196"/>
      <c r="R125" s="196"/>
      <c r="S125" s="196"/>
    </row>
    <row r="126" spans="1:19" ht="15">
      <c r="A126" s="196"/>
      <c r="B126" s="196"/>
      <c r="C126" s="196"/>
      <c r="D126" s="196"/>
      <c r="E126" s="196"/>
      <c r="F126" s="196"/>
      <c r="G126" s="196"/>
      <c r="H126" s="196"/>
      <c r="I126" s="196"/>
      <c r="J126" s="196"/>
      <c r="K126" s="196"/>
      <c r="L126" s="196"/>
      <c r="M126" s="196"/>
      <c r="N126" s="196"/>
      <c r="O126" s="196"/>
      <c r="P126" s="196"/>
      <c r="Q126" s="196"/>
      <c r="R126" s="196"/>
      <c r="S126" s="196"/>
    </row>
    <row r="127" spans="1:19" ht="15">
      <c r="A127" s="196"/>
      <c r="B127" s="196"/>
      <c r="C127" s="196"/>
      <c r="D127" s="196"/>
      <c r="E127" s="196"/>
      <c r="F127" s="196"/>
      <c r="G127" s="196"/>
      <c r="H127" s="196"/>
      <c r="I127" s="196"/>
      <c r="J127" s="196"/>
      <c r="K127" s="196"/>
      <c r="L127" s="196"/>
      <c r="M127" s="196"/>
      <c r="N127" s="196"/>
      <c r="O127" s="196"/>
      <c r="P127" s="196"/>
      <c r="Q127" s="196"/>
      <c r="R127" s="196"/>
      <c r="S127" s="196"/>
    </row>
    <row r="128" spans="1:19" ht="15">
      <c r="A128" s="196"/>
      <c r="B128" s="196"/>
      <c r="C128" s="196"/>
      <c r="D128" s="196"/>
      <c r="E128" s="196"/>
      <c r="F128" s="196"/>
      <c r="G128" s="196"/>
      <c r="H128" s="196"/>
      <c r="I128" s="196"/>
      <c r="J128" s="196"/>
      <c r="K128" s="196"/>
      <c r="L128" s="196"/>
      <c r="M128" s="196"/>
      <c r="N128" s="196"/>
      <c r="O128" s="196"/>
      <c r="P128" s="196"/>
      <c r="Q128" s="196"/>
      <c r="R128" s="196"/>
      <c r="S128" s="196"/>
    </row>
    <row r="129" spans="1:19" ht="15">
      <c r="A129" s="196"/>
      <c r="B129" s="196"/>
      <c r="C129" s="196"/>
      <c r="D129" s="196"/>
      <c r="E129" s="196"/>
      <c r="F129" s="196"/>
      <c r="G129" s="196"/>
      <c r="H129" s="196"/>
      <c r="I129" s="196"/>
      <c r="J129" s="196"/>
      <c r="K129" s="196"/>
      <c r="L129" s="196"/>
      <c r="M129" s="196"/>
      <c r="N129" s="196"/>
      <c r="O129" s="196"/>
      <c r="P129" s="196"/>
      <c r="Q129" s="196"/>
      <c r="R129" s="196"/>
      <c r="S129" s="196"/>
    </row>
    <row r="130" spans="1:19" ht="15">
      <c r="A130" s="196"/>
      <c r="B130" s="196"/>
      <c r="C130" s="196"/>
      <c r="D130" s="196"/>
      <c r="E130" s="196"/>
      <c r="F130" s="196"/>
      <c r="G130" s="196"/>
      <c r="H130" s="196"/>
      <c r="I130" s="196"/>
      <c r="J130" s="196"/>
      <c r="K130" s="196"/>
      <c r="L130" s="196"/>
      <c r="M130" s="196"/>
      <c r="N130" s="196"/>
      <c r="O130" s="196"/>
      <c r="P130" s="196"/>
      <c r="Q130" s="196"/>
      <c r="R130" s="196"/>
      <c r="S130" s="196"/>
    </row>
    <row r="131" spans="1:19" ht="15">
      <c r="A131" s="196"/>
      <c r="B131" s="196"/>
      <c r="C131" s="196"/>
      <c r="D131" s="196"/>
      <c r="E131" s="196"/>
      <c r="F131" s="196"/>
      <c r="G131" s="196"/>
      <c r="H131" s="196"/>
      <c r="I131" s="196"/>
      <c r="J131" s="196"/>
      <c r="K131" s="196"/>
      <c r="L131" s="196"/>
      <c r="M131" s="196"/>
      <c r="N131" s="196"/>
      <c r="O131" s="196"/>
      <c r="P131" s="196"/>
      <c r="Q131" s="196"/>
      <c r="R131" s="196"/>
      <c r="S131" s="196"/>
    </row>
    <row r="132" spans="1:19" ht="15">
      <c r="A132" s="196"/>
      <c r="B132" s="196"/>
      <c r="C132" s="196"/>
      <c r="D132" s="196"/>
      <c r="E132" s="196"/>
      <c r="F132" s="196"/>
      <c r="G132" s="196"/>
      <c r="H132" s="196"/>
      <c r="I132" s="196"/>
      <c r="J132" s="196"/>
      <c r="K132" s="196"/>
      <c r="L132" s="196"/>
      <c r="M132" s="196"/>
      <c r="N132" s="196"/>
      <c r="O132" s="196"/>
      <c r="P132" s="196"/>
      <c r="Q132" s="196"/>
      <c r="R132" s="196"/>
      <c r="S132" s="196"/>
    </row>
    <row r="133" spans="1:19" ht="15">
      <c r="A133" s="196"/>
      <c r="B133" s="196"/>
      <c r="C133" s="196"/>
      <c r="D133" s="196"/>
      <c r="E133" s="196"/>
      <c r="F133" s="196"/>
      <c r="G133" s="196"/>
      <c r="H133" s="196"/>
      <c r="I133" s="196"/>
      <c r="J133" s="196"/>
      <c r="K133" s="196"/>
      <c r="L133" s="196"/>
      <c r="M133" s="196"/>
      <c r="N133" s="196"/>
      <c r="O133" s="196"/>
      <c r="P133" s="196"/>
      <c r="Q133" s="196"/>
      <c r="R133" s="196"/>
      <c r="S133" s="196"/>
    </row>
    <row r="134" spans="1:19" ht="15">
      <c r="A134" s="196"/>
      <c r="B134" s="196"/>
      <c r="C134" s="196"/>
      <c r="D134" s="196"/>
      <c r="E134" s="196"/>
      <c r="F134" s="196"/>
      <c r="G134" s="196"/>
      <c r="H134" s="196"/>
      <c r="I134" s="196"/>
      <c r="J134" s="196"/>
      <c r="K134" s="196"/>
      <c r="L134" s="196"/>
      <c r="M134" s="196"/>
      <c r="N134" s="196"/>
      <c r="O134" s="196"/>
      <c r="P134" s="196"/>
      <c r="Q134" s="196"/>
      <c r="R134" s="196"/>
      <c r="S134" s="196"/>
    </row>
    <row r="135" spans="1:19" ht="15">
      <c r="A135" s="196"/>
      <c r="B135" s="196"/>
      <c r="C135" s="196"/>
      <c r="D135" s="196"/>
      <c r="E135" s="196"/>
      <c r="F135" s="196"/>
      <c r="G135" s="196"/>
      <c r="H135" s="196"/>
      <c r="I135" s="196"/>
      <c r="J135" s="196"/>
      <c r="K135" s="196"/>
      <c r="L135" s="196"/>
      <c r="M135" s="196"/>
      <c r="N135" s="196"/>
      <c r="O135" s="196"/>
      <c r="P135" s="196"/>
      <c r="Q135" s="196"/>
      <c r="R135" s="196"/>
      <c r="S135" s="196"/>
    </row>
    <row r="136" spans="1:19" ht="15">
      <c r="A136" s="196"/>
      <c r="B136" s="196"/>
      <c r="C136" s="196"/>
      <c r="D136" s="196"/>
      <c r="E136" s="196"/>
      <c r="F136" s="196"/>
      <c r="G136" s="196"/>
      <c r="H136" s="196"/>
      <c r="I136" s="196"/>
      <c r="J136" s="196"/>
      <c r="K136" s="196"/>
      <c r="L136" s="196"/>
      <c r="M136" s="196"/>
      <c r="N136" s="196"/>
      <c r="O136" s="196"/>
      <c r="P136" s="196"/>
      <c r="Q136" s="196"/>
      <c r="R136" s="196"/>
      <c r="S136" s="196"/>
    </row>
    <row r="137" spans="1:19" ht="15">
      <c r="A137" s="196"/>
      <c r="B137" s="196"/>
      <c r="C137" s="196"/>
      <c r="D137" s="196"/>
      <c r="E137" s="196"/>
      <c r="F137" s="196"/>
      <c r="G137" s="196"/>
      <c r="H137" s="196"/>
      <c r="I137" s="196"/>
      <c r="J137" s="196"/>
      <c r="K137" s="196"/>
      <c r="L137" s="196"/>
      <c r="M137" s="196"/>
      <c r="N137" s="196"/>
      <c r="O137" s="196"/>
      <c r="P137" s="196"/>
      <c r="Q137" s="196"/>
      <c r="R137" s="196"/>
      <c r="S137" s="196"/>
    </row>
    <row r="138" spans="1:19" ht="15">
      <c r="A138" s="196"/>
      <c r="B138" s="196"/>
      <c r="C138" s="196"/>
      <c r="D138" s="196"/>
      <c r="E138" s="196"/>
      <c r="F138" s="196"/>
      <c r="G138" s="196"/>
      <c r="H138" s="196"/>
      <c r="I138" s="196"/>
      <c r="J138" s="196"/>
      <c r="K138" s="196"/>
      <c r="L138" s="196"/>
      <c r="M138" s="196"/>
      <c r="N138" s="196"/>
      <c r="O138" s="196"/>
      <c r="P138" s="196"/>
      <c r="Q138" s="196"/>
      <c r="R138" s="196"/>
      <c r="S138" s="196"/>
    </row>
    <row r="139" spans="1:19" ht="15">
      <c r="A139" s="196"/>
      <c r="B139" s="196"/>
      <c r="C139" s="196"/>
      <c r="D139" s="196"/>
      <c r="E139" s="196"/>
      <c r="F139" s="196"/>
      <c r="G139" s="196"/>
      <c r="H139" s="196"/>
      <c r="I139" s="196"/>
      <c r="J139" s="196"/>
      <c r="K139" s="196"/>
      <c r="L139" s="196"/>
      <c r="M139" s="196"/>
      <c r="N139" s="196"/>
      <c r="O139" s="196"/>
      <c r="P139" s="196"/>
      <c r="Q139" s="196"/>
      <c r="R139" s="196"/>
      <c r="S139" s="196"/>
    </row>
    <row r="140" spans="1:19" ht="15">
      <c r="A140" s="196"/>
      <c r="B140" s="196"/>
      <c r="C140" s="196"/>
      <c r="D140" s="196"/>
      <c r="E140" s="196"/>
      <c r="F140" s="196"/>
      <c r="G140" s="196"/>
      <c r="H140" s="196"/>
      <c r="I140" s="196"/>
      <c r="J140" s="196"/>
      <c r="K140" s="196"/>
      <c r="L140" s="196"/>
      <c r="M140" s="196"/>
      <c r="N140" s="196"/>
      <c r="O140" s="196"/>
      <c r="P140" s="196"/>
      <c r="Q140" s="196"/>
      <c r="R140" s="196"/>
      <c r="S140" s="196"/>
    </row>
    <row r="141" spans="1:19" ht="15">
      <c r="A141" s="196"/>
      <c r="B141" s="196"/>
      <c r="C141" s="196"/>
      <c r="D141" s="196"/>
      <c r="E141" s="196"/>
      <c r="F141" s="196"/>
      <c r="G141" s="196"/>
      <c r="H141" s="196"/>
      <c r="I141" s="196"/>
      <c r="J141" s="196"/>
      <c r="K141" s="196"/>
      <c r="L141" s="196"/>
      <c r="M141" s="196"/>
      <c r="N141" s="196"/>
      <c r="O141" s="196"/>
      <c r="P141" s="196"/>
      <c r="Q141" s="196"/>
      <c r="R141" s="196"/>
      <c r="S141" s="196"/>
    </row>
    <row r="142" spans="1:19" ht="15">
      <c r="A142" s="196"/>
      <c r="B142" s="196"/>
      <c r="C142" s="196"/>
      <c r="D142" s="196"/>
      <c r="E142" s="196"/>
      <c r="F142" s="196"/>
      <c r="G142" s="196"/>
      <c r="H142" s="196"/>
      <c r="I142" s="196"/>
      <c r="J142" s="196"/>
      <c r="K142" s="196"/>
      <c r="L142" s="196"/>
      <c r="M142" s="196"/>
      <c r="N142" s="196"/>
      <c r="O142" s="196"/>
      <c r="P142" s="196"/>
      <c r="Q142" s="196"/>
      <c r="R142" s="196"/>
      <c r="S142" s="196"/>
    </row>
    <row r="143" spans="1:19" ht="15">
      <c r="A143" s="196"/>
      <c r="B143" s="196"/>
      <c r="C143" s="196"/>
      <c r="D143" s="196"/>
      <c r="E143" s="196"/>
      <c r="F143" s="196"/>
      <c r="G143" s="196"/>
      <c r="H143" s="196"/>
      <c r="I143" s="196"/>
      <c r="J143" s="196"/>
      <c r="K143" s="196"/>
      <c r="L143" s="196"/>
      <c r="M143" s="196"/>
      <c r="N143" s="196"/>
      <c r="O143" s="196"/>
      <c r="P143" s="196"/>
      <c r="Q143" s="196"/>
      <c r="R143" s="196"/>
      <c r="S143" s="196"/>
    </row>
    <row r="144" spans="1:19" ht="15">
      <c r="A144" s="196"/>
      <c r="B144" s="196"/>
      <c r="C144" s="196"/>
      <c r="D144" s="196"/>
      <c r="E144" s="196"/>
      <c r="F144" s="196"/>
      <c r="G144" s="196"/>
      <c r="H144" s="196"/>
      <c r="I144" s="196"/>
      <c r="J144" s="196"/>
      <c r="K144" s="196"/>
      <c r="L144" s="196"/>
      <c r="M144" s="196"/>
      <c r="N144" s="196"/>
      <c r="O144" s="196"/>
      <c r="P144" s="196"/>
      <c r="Q144" s="196"/>
      <c r="R144" s="196"/>
      <c r="S144" s="196"/>
    </row>
    <row r="145" spans="1:19" ht="15">
      <c r="A145" s="196"/>
      <c r="B145" s="196"/>
      <c r="C145" s="196"/>
      <c r="D145" s="196"/>
      <c r="E145" s="196"/>
      <c r="F145" s="196"/>
      <c r="G145" s="196"/>
      <c r="H145" s="196"/>
      <c r="I145" s="196"/>
      <c r="J145" s="196"/>
      <c r="K145" s="196"/>
      <c r="L145" s="196"/>
      <c r="M145" s="196"/>
      <c r="N145" s="196"/>
      <c r="O145" s="196"/>
      <c r="P145" s="196"/>
      <c r="Q145" s="196"/>
      <c r="R145" s="196"/>
      <c r="S145" s="196"/>
    </row>
    <row r="146" spans="1:19" ht="15">
      <c r="A146" s="196"/>
      <c r="B146" s="196"/>
      <c r="C146" s="196"/>
      <c r="D146" s="196"/>
      <c r="E146" s="196"/>
      <c r="F146" s="196"/>
      <c r="G146" s="196"/>
      <c r="H146" s="196"/>
      <c r="I146" s="196"/>
      <c r="J146" s="196"/>
      <c r="K146" s="196"/>
      <c r="L146" s="196"/>
      <c r="M146" s="196"/>
      <c r="N146" s="196"/>
      <c r="O146" s="196"/>
      <c r="P146" s="196"/>
      <c r="Q146" s="196"/>
      <c r="R146" s="196"/>
      <c r="S146" s="196"/>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I2:I4"/>
    <mergeCell ref="J2:J4"/>
    <mergeCell ref="K2:K4"/>
    <mergeCell ref="L2:L4"/>
    <mergeCell ref="M2:M4"/>
    <mergeCell ref="H2:H4"/>
    <mergeCell ref="C2:C4"/>
    <mergeCell ref="D2:D4"/>
    <mergeCell ref="E2:E4"/>
    <mergeCell ref="F2:F4"/>
    <mergeCell ref="G2:G4"/>
  </mergeCells>
  <phoneticPr fontId="0" type="noConversion"/>
  <printOptions horizontalCentered="1" verticalCentered="1" gridLines="1"/>
  <pageMargins left="0.5" right="0.5" top="0.7" bottom="0.5" header="0" footer="0.5"/>
  <pageSetup scale="68" fitToWidth="0" orientation="portrait" r:id="rId2"/>
  <headerFooter alignWithMargins="0">
    <oddHeader>&amp;C&amp;"Arial,Bold"&amp;14COUNTY/CITY/TOWN OF ____________________
COMBINING BALANCE SHEET
NONMAJOR CAPITAL PROJECTS FUNDS
JUNE 30, 2023</oddHead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pageSetUpPr fitToPage="1"/>
  </sheetPr>
  <dimension ref="A1:BJ124"/>
  <sheetViews>
    <sheetView zoomScaleNormal="100" workbookViewId="0">
      <pane xSplit="2" ySplit="9" topLeftCell="C10" activePane="bottomRight" state="frozen"/>
      <selection pane="topRight" activeCell="C1" sqref="C1"/>
      <selection pane="bottomLeft" activeCell="A10" sqref="A10"/>
      <selection pane="bottomRight"/>
    </sheetView>
  </sheetViews>
  <sheetFormatPr defaultColWidth="8.85546875" defaultRowHeight="12.75"/>
  <cols>
    <col min="1" max="1" width="14.5703125" style="194" customWidth="1"/>
    <col min="2" max="2" width="45.7109375" style="194" customWidth="1"/>
    <col min="3" max="62" width="16.7109375" style="194" customWidth="1"/>
    <col min="63" max="16384" width="8.85546875" style="194"/>
  </cols>
  <sheetData>
    <row r="1" spans="1:62" ht="15.75">
      <c r="A1"/>
      <c r="B1"/>
      <c r="C1" s="10" t="str">
        <f>'BS-NONMAJOR CAP. PROJ.(67)'!C1</f>
        <v>FUND#</v>
      </c>
      <c r="D1" s="10"/>
      <c r="E1" s="10"/>
      <c r="F1" s="10"/>
      <c r="G1" s="10"/>
      <c r="H1" s="10" t="str">
        <f>'BS-NONMAJOR CAP. PROJ.(67)'!D1</f>
        <v>FUND#</v>
      </c>
      <c r="I1" s="10"/>
      <c r="J1" s="10"/>
      <c r="K1" s="10"/>
      <c r="L1" s="10"/>
      <c r="M1" s="10" t="str">
        <f>'BS-NONMAJOR CAP. PROJ.(67)'!E1</f>
        <v>FUND#</v>
      </c>
      <c r="N1" s="10"/>
      <c r="O1" s="10"/>
      <c r="P1" s="10"/>
      <c r="Q1" s="10"/>
      <c r="R1" s="10" t="str">
        <f>'BS-NONMAJOR CAP. PROJ.(67)'!F1</f>
        <v>FUND#</v>
      </c>
      <c r="S1" s="10"/>
      <c r="T1" s="10"/>
      <c r="U1" s="10"/>
      <c r="V1" s="10"/>
      <c r="W1" s="10" t="str">
        <f>'BS-NONMAJOR CAP. PROJ.(67)'!G1</f>
        <v>FUND#</v>
      </c>
      <c r="X1" s="10"/>
      <c r="Y1" s="10"/>
      <c r="Z1" s="10"/>
      <c r="AA1" s="10"/>
      <c r="AB1" s="10" t="str">
        <f>'BS-NONMAJOR CAP. PROJ.(67)'!H1</f>
        <v>FUND#</v>
      </c>
      <c r="AC1" s="10"/>
      <c r="AD1" s="10"/>
      <c r="AE1" s="10"/>
      <c r="AF1" s="10"/>
      <c r="AG1" s="10" t="str">
        <f>'BS-NONMAJOR CAP. PROJ.(67)'!I1</f>
        <v>FUND#</v>
      </c>
      <c r="AH1" s="10"/>
      <c r="AI1" s="10"/>
      <c r="AJ1" s="10"/>
      <c r="AK1" s="10"/>
      <c r="AL1" s="10" t="str">
        <f>'BS-NONMAJOR CAP. PROJ.(67)'!J1</f>
        <v>FUND#</v>
      </c>
      <c r="AM1" s="10"/>
      <c r="AN1" s="10"/>
      <c r="AO1" s="10"/>
      <c r="AP1" s="10"/>
      <c r="AQ1" s="10" t="str">
        <f>'BS-NONMAJOR CAP. PROJ.(67)'!K1</f>
        <v>FUND#</v>
      </c>
      <c r="AR1" s="10"/>
      <c r="AS1" s="10"/>
      <c r="AT1" s="10"/>
      <c r="AU1" s="10"/>
      <c r="AV1" s="10" t="str">
        <f>'BS-NONMAJOR CAP. PROJ.(67)'!L1</f>
        <v>FUND#</v>
      </c>
      <c r="AW1" s="10"/>
      <c r="AX1" s="10"/>
      <c r="AY1" s="10"/>
      <c r="AZ1" s="10"/>
      <c r="BA1" s="10" t="str">
        <f>'BS-NONMAJOR CAP. PROJ.(67)'!M1</f>
        <v>FUND#</v>
      </c>
      <c r="BB1" s="10"/>
      <c r="BC1" s="10"/>
      <c r="BD1" s="10"/>
      <c r="BE1" s="10"/>
      <c r="BF1" s="10" t="s">
        <v>83</v>
      </c>
      <c r="BG1" s="10"/>
      <c r="BH1" s="10"/>
      <c r="BI1" s="10"/>
      <c r="BJ1" s="10"/>
    </row>
    <row r="2" spans="1:62" customFormat="1" ht="15.75">
      <c r="C2" s="1352" t="str">
        <f>'BS-NONMAJOR CAP. PROJ.(67)'!C2:C4</f>
        <v>NAME</v>
      </c>
      <c r="D2" s="1352"/>
      <c r="E2" s="1352"/>
      <c r="F2" s="1352"/>
      <c r="G2" s="1352"/>
      <c r="H2" s="1352" t="str">
        <f>'BS-NONMAJOR CAP. PROJ.(67)'!D2:D4</f>
        <v>NAME</v>
      </c>
      <c r="I2" s="1352"/>
      <c r="J2" s="1352"/>
      <c r="K2" s="1352"/>
      <c r="L2" s="1352"/>
      <c r="M2" s="1352" t="str">
        <f>'BS-NONMAJOR CAP. PROJ.(67)'!E2:E4</f>
        <v>NAME</v>
      </c>
      <c r="N2" s="1352"/>
      <c r="O2" s="1352"/>
      <c r="P2" s="1352"/>
      <c r="Q2" s="1352"/>
      <c r="R2" s="1352" t="str">
        <f>'BS-NONMAJOR CAP. PROJ.(67)'!F2:F4</f>
        <v>NAME</v>
      </c>
      <c r="S2" s="1352"/>
      <c r="T2" s="1352"/>
      <c r="U2" s="1352"/>
      <c r="V2" s="1352"/>
      <c r="W2" s="1352" t="str">
        <f>'BS-NONMAJOR CAP. PROJ.(67)'!G2:G4</f>
        <v>NAME</v>
      </c>
      <c r="X2" s="1352"/>
      <c r="Y2" s="1352"/>
      <c r="Z2" s="1352"/>
      <c r="AA2" s="1352"/>
      <c r="AB2" s="1352" t="str">
        <f>'BS-NONMAJOR CAP. PROJ.(67)'!H2:H4</f>
        <v>NAME</v>
      </c>
      <c r="AC2" s="1352"/>
      <c r="AD2" s="1352"/>
      <c r="AE2" s="1352"/>
      <c r="AF2" s="1352"/>
      <c r="AG2" s="1352" t="str">
        <f>'BS-NONMAJOR CAP. PROJ.(67)'!I2:I4</f>
        <v>NAME</v>
      </c>
      <c r="AH2" s="1352"/>
      <c r="AI2" s="1352"/>
      <c r="AJ2" s="1352"/>
      <c r="AK2" s="1352"/>
      <c r="AL2" s="1352" t="str">
        <f>'BS-NONMAJOR CAP. PROJ.(67)'!J2:J4</f>
        <v>NAME</v>
      </c>
      <c r="AM2" s="1352"/>
      <c r="AN2" s="1352"/>
      <c r="AO2" s="1352"/>
      <c r="AP2" s="1352"/>
      <c r="AQ2" s="1352" t="str">
        <f>'BS-NONMAJOR CAP. PROJ.(67)'!K2:K4</f>
        <v>NAME</v>
      </c>
      <c r="AR2" s="1352"/>
      <c r="AS2" s="1352"/>
      <c r="AT2" s="1352"/>
      <c r="AU2" s="1352"/>
      <c r="AV2" s="1352" t="str">
        <f>'BS-NONMAJOR CAP. PROJ.(67)'!L2:L4</f>
        <v>NAME</v>
      </c>
      <c r="AW2" s="1352"/>
      <c r="AX2" s="1352"/>
      <c r="AY2" s="1352"/>
      <c r="AZ2" s="1352"/>
      <c r="BA2" s="1352" t="str">
        <f>'BS-NONMAJOR CAP. PROJ.(67)'!M2:M4</f>
        <v>NAME</v>
      </c>
      <c r="BB2" s="1352"/>
      <c r="BC2" s="1352"/>
      <c r="BD2" s="1352"/>
      <c r="BE2" s="1352"/>
      <c r="BF2" s="8"/>
      <c r="BG2" s="8"/>
      <c r="BH2" s="8"/>
      <c r="BI2" s="8"/>
      <c r="BJ2" s="8"/>
    </row>
    <row r="3" spans="1:62" customFormat="1" ht="15.75">
      <c r="A3" s="2"/>
      <c r="B3" s="2"/>
      <c r="C3" s="462"/>
      <c r="D3" s="10"/>
      <c r="E3" s="10"/>
      <c r="F3" s="10"/>
      <c r="G3" s="463"/>
      <c r="H3" s="462"/>
      <c r="I3" s="10"/>
      <c r="J3" s="10"/>
      <c r="K3" s="10"/>
      <c r="L3" s="463"/>
      <c r="M3" s="462"/>
      <c r="N3" s="10"/>
      <c r="O3" s="10"/>
      <c r="P3" s="10"/>
      <c r="Q3" s="463"/>
      <c r="R3" s="462"/>
      <c r="S3" s="10"/>
      <c r="T3" s="10"/>
      <c r="U3" s="10"/>
      <c r="V3" s="463"/>
      <c r="W3" s="462"/>
      <c r="X3" s="10"/>
      <c r="Y3" s="10"/>
      <c r="Z3" s="10"/>
      <c r="AA3" s="463"/>
      <c r="AB3" s="462"/>
      <c r="AC3" s="10"/>
      <c r="AD3" s="10"/>
      <c r="AE3" s="10"/>
      <c r="AF3" s="463"/>
      <c r="AG3" s="462"/>
      <c r="AH3" s="10"/>
      <c r="AI3" s="10"/>
      <c r="AJ3" s="10"/>
      <c r="AK3" s="463"/>
      <c r="AL3" s="462"/>
      <c r="AM3" s="10"/>
      <c r="AN3" s="10"/>
      <c r="AO3" s="10"/>
      <c r="AP3" s="463"/>
      <c r="AQ3" s="462"/>
      <c r="AR3" s="10"/>
      <c r="AS3" s="10"/>
      <c r="AT3" s="10"/>
      <c r="AU3" s="463"/>
      <c r="AV3" s="462"/>
      <c r="AW3" s="10"/>
      <c r="AX3" s="10"/>
      <c r="AY3" s="10"/>
      <c r="AZ3" s="463"/>
      <c r="BA3" s="462"/>
      <c r="BB3" s="10"/>
      <c r="BC3" s="10"/>
      <c r="BD3" s="10"/>
      <c r="BE3" s="463"/>
      <c r="BF3" s="462"/>
      <c r="BG3" s="10"/>
      <c r="BH3" s="10"/>
      <c r="BI3" s="10"/>
      <c r="BJ3" s="463"/>
    </row>
    <row r="4" spans="1:62" customFormat="1" ht="16.5" thickBot="1">
      <c r="A4" s="270"/>
      <c r="B4" s="270"/>
      <c r="C4" s="1353" t="s">
        <v>720</v>
      </c>
      <c r="D4" s="1353"/>
      <c r="E4" s="1353"/>
      <c r="F4" s="9"/>
      <c r="G4" s="9"/>
      <c r="H4" s="1353" t="s">
        <v>720</v>
      </c>
      <c r="I4" s="1353"/>
      <c r="J4" s="1353"/>
      <c r="K4" s="9"/>
      <c r="L4" s="9"/>
      <c r="M4" s="1353" t="s">
        <v>720</v>
      </c>
      <c r="N4" s="1353"/>
      <c r="O4" s="1353"/>
      <c r="P4" s="9"/>
      <c r="Q4" s="9"/>
      <c r="R4" s="1353" t="s">
        <v>720</v>
      </c>
      <c r="S4" s="1353"/>
      <c r="T4" s="1353"/>
      <c r="U4" s="9"/>
      <c r="V4" s="9"/>
      <c r="W4" s="1353" t="s">
        <v>720</v>
      </c>
      <c r="X4" s="1353"/>
      <c r="Y4" s="1353"/>
      <c r="Z4" s="9"/>
      <c r="AA4" s="9"/>
      <c r="AB4" s="1353" t="s">
        <v>720</v>
      </c>
      <c r="AC4" s="1353"/>
      <c r="AD4" s="1353"/>
      <c r="AE4" s="9"/>
      <c r="AF4" s="9"/>
      <c r="AG4" s="1353" t="s">
        <v>720</v>
      </c>
      <c r="AH4" s="1353"/>
      <c r="AI4" s="1353"/>
      <c r="AJ4" s="9"/>
      <c r="AK4" s="9"/>
      <c r="AL4" s="1353" t="s">
        <v>720</v>
      </c>
      <c r="AM4" s="1353"/>
      <c r="AN4" s="1353"/>
      <c r="AO4" s="9"/>
      <c r="AP4" s="9"/>
      <c r="AQ4" s="1353" t="s">
        <v>720</v>
      </c>
      <c r="AR4" s="1353"/>
      <c r="AS4" s="1353"/>
      <c r="AT4" s="9"/>
      <c r="AU4" s="9"/>
      <c r="AV4" s="1353" t="s">
        <v>720</v>
      </c>
      <c r="AW4" s="1353"/>
      <c r="AX4" s="1353"/>
      <c r="AY4" s="9"/>
      <c r="AZ4" s="9"/>
      <c r="BA4" s="1353" t="s">
        <v>720</v>
      </c>
      <c r="BB4" s="1353"/>
      <c r="BC4" s="1353"/>
      <c r="BD4" s="9"/>
      <c r="BE4" s="9"/>
      <c r="BF4" s="1353" t="s">
        <v>720</v>
      </c>
      <c r="BG4" s="1353"/>
      <c r="BH4" s="1353"/>
      <c r="BI4" s="9"/>
      <c r="BJ4" s="9"/>
    </row>
    <row r="5" spans="1:62" customFormat="1" ht="15.75">
      <c r="A5" s="6"/>
      <c r="B5" s="6"/>
      <c r="C5" s="194"/>
      <c r="D5" s="194"/>
      <c r="E5" s="199" t="s">
        <v>727</v>
      </c>
      <c r="F5" s="9"/>
      <c r="G5" s="9" t="s">
        <v>727</v>
      </c>
      <c r="H5" s="194"/>
      <c r="I5" s="194"/>
      <c r="J5" s="199" t="s">
        <v>727</v>
      </c>
      <c r="K5" s="9"/>
      <c r="L5" s="9" t="s">
        <v>727</v>
      </c>
      <c r="M5" s="194"/>
      <c r="N5" s="194"/>
      <c r="O5" s="199" t="s">
        <v>727</v>
      </c>
      <c r="P5" s="9"/>
      <c r="Q5" s="9" t="s">
        <v>727</v>
      </c>
      <c r="R5" s="194"/>
      <c r="S5" s="194"/>
      <c r="T5" s="199" t="s">
        <v>727</v>
      </c>
      <c r="U5" s="9"/>
      <c r="V5" s="9" t="s">
        <v>727</v>
      </c>
      <c r="W5" s="194"/>
      <c r="X5" s="194"/>
      <c r="Y5" s="199" t="s">
        <v>727</v>
      </c>
      <c r="Z5" s="9"/>
      <c r="AA5" s="9" t="s">
        <v>727</v>
      </c>
      <c r="AB5" s="194"/>
      <c r="AC5" s="194"/>
      <c r="AD5" s="199" t="s">
        <v>727</v>
      </c>
      <c r="AE5" s="9"/>
      <c r="AF5" s="9" t="s">
        <v>727</v>
      </c>
      <c r="AG5" s="194"/>
      <c r="AH5" s="194"/>
      <c r="AI5" s="199" t="s">
        <v>727</v>
      </c>
      <c r="AJ5" s="9"/>
      <c r="AK5" s="9" t="s">
        <v>727</v>
      </c>
      <c r="AL5" s="194"/>
      <c r="AM5" s="194"/>
      <c r="AN5" s="199" t="s">
        <v>727</v>
      </c>
      <c r="AO5" s="9"/>
      <c r="AP5" s="9" t="s">
        <v>727</v>
      </c>
      <c r="AQ5" s="194"/>
      <c r="AR5" s="194"/>
      <c r="AS5" s="199" t="s">
        <v>727</v>
      </c>
      <c r="AT5" s="9"/>
      <c r="AU5" s="9" t="s">
        <v>727</v>
      </c>
      <c r="AV5" s="194"/>
      <c r="AW5" s="194"/>
      <c r="AX5" s="199" t="s">
        <v>727</v>
      </c>
      <c r="AY5" s="9"/>
      <c r="AZ5" s="9" t="s">
        <v>727</v>
      </c>
      <c r="BA5" s="194"/>
      <c r="BB5" s="194"/>
      <c r="BC5" s="199" t="s">
        <v>727</v>
      </c>
      <c r="BD5" s="9"/>
      <c r="BE5" s="9" t="s">
        <v>727</v>
      </c>
      <c r="BF5" s="194"/>
      <c r="BG5" s="194"/>
      <c r="BH5" s="199" t="s">
        <v>727</v>
      </c>
      <c r="BI5" s="9"/>
      <c r="BJ5" s="9" t="s">
        <v>727</v>
      </c>
    </row>
    <row r="6" spans="1:62" customFormat="1" ht="15.75">
      <c r="A6" s="9" t="s">
        <v>735</v>
      </c>
      <c r="B6" s="9"/>
      <c r="C6" s="9"/>
      <c r="D6" s="9"/>
      <c r="E6" s="9" t="s">
        <v>3212</v>
      </c>
      <c r="F6" s="9" t="s">
        <v>725</v>
      </c>
      <c r="G6" s="9" t="s">
        <v>3211</v>
      </c>
      <c r="H6" s="9"/>
      <c r="I6" s="9"/>
      <c r="J6" s="9" t="s">
        <v>3212</v>
      </c>
      <c r="K6" s="9" t="s">
        <v>725</v>
      </c>
      <c r="L6" s="9" t="s">
        <v>3211</v>
      </c>
      <c r="M6" s="9"/>
      <c r="N6" s="9"/>
      <c r="O6" s="9" t="s">
        <v>3212</v>
      </c>
      <c r="P6" s="9" t="s">
        <v>725</v>
      </c>
      <c r="Q6" s="9" t="s">
        <v>3211</v>
      </c>
      <c r="R6" s="9"/>
      <c r="S6" s="9"/>
      <c r="T6" s="9" t="s">
        <v>3212</v>
      </c>
      <c r="U6" s="9" t="s">
        <v>725</v>
      </c>
      <c r="V6" s="9" t="s">
        <v>3211</v>
      </c>
      <c r="W6" s="9"/>
      <c r="X6" s="9"/>
      <c r="Y6" s="9" t="s">
        <v>3212</v>
      </c>
      <c r="Z6" s="9" t="s">
        <v>725</v>
      </c>
      <c r="AA6" s="9" t="s">
        <v>3211</v>
      </c>
      <c r="AB6" s="9"/>
      <c r="AC6" s="9"/>
      <c r="AD6" s="9" t="s">
        <v>3212</v>
      </c>
      <c r="AE6" s="9" t="s">
        <v>725</v>
      </c>
      <c r="AF6" s="9" t="s">
        <v>3211</v>
      </c>
      <c r="AG6" s="9"/>
      <c r="AH6" s="9"/>
      <c r="AI6" s="9" t="s">
        <v>3212</v>
      </c>
      <c r="AJ6" s="9" t="s">
        <v>725</v>
      </c>
      <c r="AK6" s="9" t="s">
        <v>3211</v>
      </c>
      <c r="AL6" s="9"/>
      <c r="AM6" s="9"/>
      <c r="AN6" s="9" t="s">
        <v>3212</v>
      </c>
      <c r="AO6" s="9" t="s">
        <v>725</v>
      </c>
      <c r="AP6" s="9" t="s">
        <v>3211</v>
      </c>
      <c r="AQ6" s="9"/>
      <c r="AR6" s="9"/>
      <c r="AS6" s="9" t="s">
        <v>3212</v>
      </c>
      <c r="AT6" s="9" t="s">
        <v>725</v>
      </c>
      <c r="AU6" s="9" t="s">
        <v>3211</v>
      </c>
      <c r="AV6" s="9"/>
      <c r="AW6" s="9"/>
      <c r="AX6" s="9" t="s">
        <v>3212</v>
      </c>
      <c r="AY6" s="9" t="s">
        <v>725</v>
      </c>
      <c r="AZ6" s="9" t="s">
        <v>3211</v>
      </c>
      <c r="BA6" s="9"/>
      <c r="BB6" s="9"/>
      <c r="BC6" s="9" t="s">
        <v>3212</v>
      </c>
      <c r="BD6" s="9" t="s">
        <v>725</v>
      </c>
      <c r="BE6" s="9" t="s">
        <v>3211</v>
      </c>
      <c r="BF6" s="9"/>
      <c r="BG6" s="9"/>
      <c r="BH6" s="9" t="s">
        <v>3212</v>
      </c>
      <c r="BI6" s="9" t="s">
        <v>725</v>
      </c>
      <c r="BJ6" s="9" t="s">
        <v>3211</v>
      </c>
    </row>
    <row r="7" spans="1:62" customFormat="1" ht="16.5" thickBot="1">
      <c r="A7" s="449" t="s">
        <v>736</v>
      </c>
      <c r="B7" s="449" t="s">
        <v>737</v>
      </c>
      <c r="C7" s="449" t="s">
        <v>721</v>
      </c>
      <c r="D7" s="449" t="s">
        <v>722</v>
      </c>
      <c r="E7" s="449" t="s">
        <v>722</v>
      </c>
      <c r="F7" s="449" t="s">
        <v>726</v>
      </c>
      <c r="G7" s="449" t="s">
        <v>725</v>
      </c>
      <c r="H7" s="449" t="s">
        <v>721</v>
      </c>
      <c r="I7" s="449" t="s">
        <v>722</v>
      </c>
      <c r="J7" s="449" t="s">
        <v>722</v>
      </c>
      <c r="K7" s="449" t="s">
        <v>726</v>
      </c>
      <c r="L7" s="449" t="s">
        <v>725</v>
      </c>
      <c r="M7" s="449" t="s">
        <v>721</v>
      </c>
      <c r="N7" s="449" t="s">
        <v>722</v>
      </c>
      <c r="O7" s="449" t="s">
        <v>722</v>
      </c>
      <c r="P7" s="449" t="s">
        <v>726</v>
      </c>
      <c r="Q7" s="449" t="s">
        <v>725</v>
      </c>
      <c r="R7" s="449" t="s">
        <v>721</v>
      </c>
      <c r="S7" s="449" t="s">
        <v>722</v>
      </c>
      <c r="T7" s="449" t="s">
        <v>722</v>
      </c>
      <c r="U7" s="449" t="s">
        <v>726</v>
      </c>
      <c r="V7" s="449" t="s">
        <v>725</v>
      </c>
      <c r="W7" s="449" t="s">
        <v>721</v>
      </c>
      <c r="X7" s="449" t="s">
        <v>722</v>
      </c>
      <c r="Y7" s="449" t="s">
        <v>722</v>
      </c>
      <c r="Z7" s="449" t="s">
        <v>726</v>
      </c>
      <c r="AA7" s="449" t="s">
        <v>725</v>
      </c>
      <c r="AB7" s="449" t="s">
        <v>721</v>
      </c>
      <c r="AC7" s="449" t="s">
        <v>722</v>
      </c>
      <c r="AD7" s="449" t="s">
        <v>722</v>
      </c>
      <c r="AE7" s="449" t="s">
        <v>726</v>
      </c>
      <c r="AF7" s="449" t="s">
        <v>725</v>
      </c>
      <c r="AG7" s="449" t="s">
        <v>721</v>
      </c>
      <c r="AH7" s="449" t="s">
        <v>722</v>
      </c>
      <c r="AI7" s="449" t="s">
        <v>722</v>
      </c>
      <c r="AJ7" s="449" t="s">
        <v>726</v>
      </c>
      <c r="AK7" s="449" t="s">
        <v>725</v>
      </c>
      <c r="AL7" s="449" t="s">
        <v>721</v>
      </c>
      <c r="AM7" s="449" t="s">
        <v>722</v>
      </c>
      <c r="AN7" s="449" t="s">
        <v>722</v>
      </c>
      <c r="AO7" s="449" t="s">
        <v>726</v>
      </c>
      <c r="AP7" s="449" t="s">
        <v>725</v>
      </c>
      <c r="AQ7" s="449" t="s">
        <v>721</v>
      </c>
      <c r="AR7" s="449" t="s">
        <v>722</v>
      </c>
      <c r="AS7" s="449" t="s">
        <v>722</v>
      </c>
      <c r="AT7" s="449" t="s">
        <v>726</v>
      </c>
      <c r="AU7" s="449" t="s">
        <v>725</v>
      </c>
      <c r="AV7" s="449" t="s">
        <v>721</v>
      </c>
      <c r="AW7" s="449" t="s">
        <v>722</v>
      </c>
      <c r="AX7" s="449" t="s">
        <v>722</v>
      </c>
      <c r="AY7" s="449" t="s">
        <v>726</v>
      </c>
      <c r="AZ7" s="449" t="s">
        <v>725</v>
      </c>
      <c r="BA7" s="449" t="s">
        <v>721</v>
      </c>
      <c r="BB7" s="449" t="s">
        <v>722</v>
      </c>
      <c r="BC7" s="449" t="s">
        <v>722</v>
      </c>
      <c r="BD7" s="449" t="s">
        <v>726</v>
      </c>
      <c r="BE7" s="449" t="s">
        <v>725</v>
      </c>
      <c r="BF7" s="449" t="s">
        <v>721</v>
      </c>
      <c r="BG7" s="449" t="s">
        <v>722</v>
      </c>
      <c r="BH7" s="449" t="s">
        <v>722</v>
      </c>
      <c r="BI7" s="449" t="s">
        <v>726</v>
      </c>
      <c r="BJ7" s="449" t="s">
        <v>725</v>
      </c>
    </row>
    <row r="8" spans="1:62" customFormat="1" ht="17.100000000000001" customHeight="1">
      <c r="A8" s="284"/>
      <c r="B8" s="8" t="s">
        <v>153</v>
      </c>
      <c r="C8" s="289"/>
      <c r="D8" s="289"/>
      <c r="E8" s="289"/>
      <c r="F8" s="279"/>
      <c r="G8" s="279"/>
      <c r="H8" s="289"/>
      <c r="I8" s="289"/>
      <c r="J8" s="289"/>
      <c r="K8" s="279"/>
      <c r="L8" s="279"/>
      <c r="M8" s="289"/>
      <c r="N8" s="289"/>
      <c r="O8" s="289"/>
      <c r="P8" s="279"/>
      <c r="Q8" s="279"/>
      <c r="R8" s="289"/>
      <c r="S8" s="289"/>
      <c r="T8" s="289"/>
      <c r="U8" s="279"/>
      <c r="V8" s="279"/>
      <c r="W8" s="289"/>
      <c r="X8" s="289"/>
      <c r="Y8" s="289"/>
      <c r="Z8" s="279"/>
      <c r="AA8" s="279"/>
      <c r="AB8" s="289"/>
      <c r="AC8" s="289"/>
      <c r="AD8" s="289"/>
      <c r="AE8" s="279"/>
      <c r="AF8" s="279"/>
      <c r="AG8" s="289"/>
      <c r="AH8" s="289"/>
      <c r="AI8" s="289"/>
      <c r="AJ8" s="279"/>
      <c r="AK8" s="279"/>
      <c r="AL8" s="289"/>
      <c r="AM8" s="289"/>
      <c r="AN8" s="289"/>
      <c r="AO8" s="279"/>
      <c r="AP8" s="279"/>
      <c r="AQ8" s="289"/>
      <c r="AR8" s="289"/>
      <c r="AS8" s="289"/>
      <c r="AT8" s="279"/>
      <c r="AU8" s="279"/>
      <c r="AV8" s="289"/>
      <c r="AW8" s="289"/>
      <c r="AX8" s="289"/>
      <c r="AY8" s="279"/>
      <c r="AZ8" s="279"/>
      <c r="BA8" s="289"/>
      <c r="BB8" s="289"/>
      <c r="BC8" s="289"/>
      <c r="BD8" s="279"/>
      <c r="BE8" s="279"/>
      <c r="BF8" s="289"/>
      <c r="BG8" s="289"/>
      <c r="BH8" s="289"/>
      <c r="BI8" s="279"/>
      <c r="BJ8" s="279"/>
    </row>
    <row r="9" spans="1:62" customFormat="1" ht="17.100000000000001" customHeight="1">
      <c r="A9" s="284"/>
      <c r="B9" s="8" t="s">
        <v>84</v>
      </c>
      <c r="C9" s="289"/>
      <c r="D9" s="289"/>
      <c r="E9" s="289"/>
      <c r="F9" s="279"/>
      <c r="G9" s="279"/>
      <c r="H9" s="289"/>
      <c r="I9" s="289"/>
      <c r="J9" s="289"/>
      <c r="K9" s="279"/>
      <c r="L9" s="279"/>
      <c r="M9" s="289"/>
      <c r="N9" s="289"/>
      <c r="O9" s="289"/>
      <c r="P9" s="279"/>
      <c r="Q9" s="279"/>
      <c r="R9" s="289"/>
      <c r="S9" s="289"/>
      <c r="T9" s="289"/>
      <c r="U9" s="279"/>
      <c r="V9" s="279"/>
      <c r="W9" s="289"/>
      <c r="X9" s="289"/>
      <c r="Y9" s="289"/>
      <c r="Z9" s="279"/>
      <c r="AA9" s="279"/>
      <c r="AB9" s="289"/>
      <c r="AC9" s="289"/>
      <c r="AD9" s="289"/>
      <c r="AE9" s="279"/>
      <c r="AF9" s="279"/>
      <c r="AG9" s="289"/>
      <c r="AH9" s="289"/>
      <c r="AI9" s="289"/>
      <c r="AJ9" s="279"/>
      <c r="AK9" s="279"/>
      <c r="AL9" s="289"/>
      <c r="AM9" s="289"/>
      <c r="AN9" s="289"/>
      <c r="AO9" s="279"/>
      <c r="AP9" s="279"/>
      <c r="AQ9" s="289"/>
      <c r="AR9" s="289"/>
      <c r="AS9" s="289"/>
      <c r="AT9" s="279"/>
      <c r="AU9" s="279"/>
      <c r="AV9" s="289"/>
      <c r="AW9" s="289"/>
      <c r="AX9" s="289"/>
      <c r="AY9" s="279"/>
      <c r="AZ9" s="279"/>
      <c r="BA9" s="289"/>
      <c r="BB9" s="289"/>
      <c r="BC9" s="289"/>
      <c r="BD9" s="279"/>
      <c r="BE9" s="279"/>
      <c r="BF9" s="289"/>
      <c r="BG9" s="289"/>
      <c r="BH9" s="289"/>
      <c r="BI9" s="279"/>
      <c r="BJ9" s="279"/>
    </row>
    <row r="10" spans="1:62" ht="17.100000000000001" customHeight="1">
      <c r="A10" s="285" t="s">
        <v>132</v>
      </c>
      <c r="B10" s="6" t="s">
        <v>85</v>
      </c>
      <c r="C10" s="277"/>
      <c r="D10" s="277"/>
      <c r="E10" s="234">
        <f>-C10+D10</f>
        <v>0</v>
      </c>
      <c r="F10" s="277"/>
      <c r="G10" s="234">
        <f>-D10+F10</f>
        <v>0</v>
      </c>
      <c r="H10" s="277"/>
      <c r="I10" s="277"/>
      <c r="J10" s="234">
        <f>-H10+I10</f>
        <v>0</v>
      </c>
      <c r="K10" s="277"/>
      <c r="L10" s="234">
        <f>-I10+K10</f>
        <v>0</v>
      </c>
      <c r="M10" s="277"/>
      <c r="N10" s="277"/>
      <c r="O10" s="234">
        <f>-M10+N10</f>
        <v>0</v>
      </c>
      <c r="P10" s="277"/>
      <c r="Q10" s="234">
        <f>-N10+P10</f>
        <v>0</v>
      </c>
      <c r="R10" s="277"/>
      <c r="S10" s="277"/>
      <c r="T10" s="234">
        <f>-R10+S10</f>
        <v>0</v>
      </c>
      <c r="U10" s="277"/>
      <c r="V10" s="234">
        <f>-S10+U10</f>
        <v>0</v>
      </c>
      <c r="W10" s="277"/>
      <c r="X10" s="277"/>
      <c r="Y10" s="234">
        <f>-W10+X10</f>
        <v>0</v>
      </c>
      <c r="Z10" s="277"/>
      <c r="AA10" s="234">
        <f>-X10+Z10</f>
        <v>0</v>
      </c>
      <c r="AB10" s="277"/>
      <c r="AC10" s="277"/>
      <c r="AD10" s="234">
        <f>-AB10+AC10</f>
        <v>0</v>
      </c>
      <c r="AE10" s="277"/>
      <c r="AF10" s="234">
        <f>-AC10+AE10</f>
        <v>0</v>
      </c>
      <c r="AG10" s="277"/>
      <c r="AH10" s="277"/>
      <c r="AI10" s="234">
        <f>-AG10+AH10</f>
        <v>0</v>
      </c>
      <c r="AJ10" s="277"/>
      <c r="AK10" s="234">
        <f>-AH10+AJ10</f>
        <v>0</v>
      </c>
      <c r="AL10" s="277"/>
      <c r="AM10" s="277"/>
      <c r="AN10" s="234">
        <f>-AL10+AM10</f>
        <v>0</v>
      </c>
      <c r="AO10" s="277"/>
      <c r="AP10" s="234">
        <f>-AM10+AO10</f>
        <v>0</v>
      </c>
      <c r="AQ10" s="277"/>
      <c r="AR10" s="277"/>
      <c r="AS10" s="234">
        <f>-AQ10+AR10</f>
        <v>0</v>
      </c>
      <c r="AT10" s="277"/>
      <c r="AU10" s="234">
        <f>-AR10+AT10</f>
        <v>0</v>
      </c>
      <c r="AV10" s="277"/>
      <c r="AW10" s="277"/>
      <c r="AX10" s="234">
        <f>-AV10+AW10</f>
        <v>0</v>
      </c>
      <c r="AY10" s="277"/>
      <c r="AZ10" s="234">
        <f>-AW10+AY10</f>
        <v>0</v>
      </c>
      <c r="BA10" s="277"/>
      <c r="BB10" s="277"/>
      <c r="BC10" s="234">
        <f>-BA10+BB10</f>
        <v>0</v>
      </c>
      <c r="BD10" s="277"/>
      <c r="BE10" s="234">
        <f>-BB10+BD10</f>
        <v>0</v>
      </c>
      <c r="BF10" s="234">
        <f>+C10+H10+M10+R10+W10+AB10+AG10+AL10+AQ10+AV10+BA10</f>
        <v>0</v>
      </c>
      <c r="BG10" s="234">
        <f>+D10+I10+N10+S10+X10+AC10+AH10+AM10+AR10+AW10+BB10</f>
        <v>0</v>
      </c>
      <c r="BH10" s="234">
        <f>-BF10+BG10</f>
        <v>0</v>
      </c>
      <c r="BI10" s="234">
        <f>+F10+K10+P10+U10+Z10+AE10+AJ10+AO10+AT10+AY10+BD10</f>
        <v>0</v>
      </c>
      <c r="BJ10" s="234">
        <f>-BG10+BI10</f>
        <v>0</v>
      </c>
    </row>
    <row r="11" spans="1:62" ht="17.100000000000001" customHeight="1">
      <c r="A11" s="285">
        <v>314140</v>
      </c>
      <c r="B11" s="6" t="s">
        <v>86</v>
      </c>
      <c r="C11" s="202"/>
      <c r="D11" s="202"/>
      <c r="E11" s="234">
        <f t="shared" ref="E11:E27" si="0">-C11+D11</f>
        <v>0</v>
      </c>
      <c r="F11" s="202"/>
      <c r="G11" s="234">
        <f>-D11+F11</f>
        <v>0</v>
      </c>
      <c r="H11" s="202"/>
      <c r="I11" s="202"/>
      <c r="J11" s="234">
        <f t="shared" ref="J11:J27" si="1">-H11+I11</f>
        <v>0</v>
      </c>
      <c r="K11" s="202"/>
      <c r="L11" s="234">
        <f>-I11+K11</f>
        <v>0</v>
      </c>
      <c r="M11" s="202"/>
      <c r="N11" s="202"/>
      <c r="O11" s="234">
        <f t="shared" ref="O11:O27" si="2">-M11+N11</f>
        <v>0</v>
      </c>
      <c r="P11" s="202"/>
      <c r="Q11" s="234">
        <f>-N11+P11</f>
        <v>0</v>
      </c>
      <c r="R11" s="202"/>
      <c r="S11" s="202"/>
      <c r="T11" s="234">
        <f t="shared" ref="T11:T27" si="3">-R11+S11</f>
        <v>0</v>
      </c>
      <c r="U11" s="202"/>
      <c r="V11" s="234">
        <f>-S11+U11</f>
        <v>0</v>
      </c>
      <c r="W11" s="202"/>
      <c r="X11" s="202"/>
      <c r="Y11" s="234">
        <f t="shared" ref="Y11:Y27" si="4">-W11+X11</f>
        <v>0</v>
      </c>
      <c r="Z11" s="202"/>
      <c r="AA11" s="234">
        <f>-X11+Z11</f>
        <v>0</v>
      </c>
      <c r="AB11" s="202"/>
      <c r="AC11" s="202"/>
      <c r="AD11" s="234">
        <f t="shared" ref="AD11:AD27" si="5">-AB11+AC11</f>
        <v>0</v>
      </c>
      <c r="AE11" s="202"/>
      <c r="AF11" s="234">
        <f>-AC11+AE11</f>
        <v>0</v>
      </c>
      <c r="AG11" s="202"/>
      <c r="AH11" s="202"/>
      <c r="AI11" s="234">
        <f t="shared" ref="AI11:AI27" si="6">-AG11+AH11</f>
        <v>0</v>
      </c>
      <c r="AJ11" s="202"/>
      <c r="AK11" s="234">
        <f>-AH11+AJ11</f>
        <v>0</v>
      </c>
      <c r="AL11" s="202"/>
      <c r="AM11" s="202"/>
      <c r="AN11" s="234">
        <f t="shared" ref="AN11:AN27" si="7">-AL11+AM11</f>
        <v>0</v>
      </c>
      <c r="AO11" s="202"/>
      <c r="AP11" s="234">
        <f>-AM11+AO11</f>
        <v>0</v>
      </c>
      <c r="AQ11" s="202"/>
      <c r="AR11" s="202"/>
      <c r="AS11" s="234">
        <f t="shared" ref="AS11:AS27" si="8">-AQ11+AR11</f>
        <v>0</v>
      </c>
      <c r="AT11" s="202"/>
      <c r="AU11" s="234">
        <f>-AR11+AT11</f>
        <v>0</v>
      </c>
      <c r="AV11" s="202"/>
      <c r="AW11" s="202"/>
      <c r="AX11" s="234">
        <f t="shared" ref="AX11:AX27" si="9">-AV11+AW11</f>
        <v>0</v>
      </c>
      <c r="AY11" s="202"/>
      <c r="AZ11" s="234">
        <f>-AW11+AY11</f>
        <v>0</v>
      </c>
      <c r="BA11" s="202"/>
      <c r="BB11" s="202"/>
      <c r="BC11" s="234">
        <f t="shared" ref="BC11:BC27" si="10">-BA11+BB11</f>
        <v>0</v>
      </c>
      <c r="BD11" s="202"/>
      <c r="BE11" s="234">
        <f>-BB11+BD11</f>
        <v>0</v>
      </c>
      <c r="BF11" s="234">
        <f>+C11+H11+M11+R11+W11+AB11+AG11+AL11+AQ11+AV11+BA11</f>
        <v>0</v>
      </c>
      <c r="BG11" s="234">
        <f>+D11+I11+N11+S11+X11+AC11+AH11+AM11+AR11+AW11+BB11</f>
        <v>0</v>
      </c>
      <c r="BH11" s="234">
        <f t="shared" ref="BH11:BH27" si="11">-BF11+BG11</f>
        <v>0</v>
      </c>
      <c r="BI11" s="234">
        <f>+F11+K11+P11+U11+Z11+AE11+AJ11+AO11+AT11+AY11+BD11</f>
        <v>0</v>
      </c>
      <c r="BJ11" s="234">
        <f>-BG11+BI11</f>
        <v>0</v>
      </c>
    </row>
    <row r="12" spans="1:62" customFormat="1" ht="30" customHeight="1">
      <c r="A12" s="285"/>
      <c r="B12" s="287" t="s">
        <v>329</v>
      </c>
      <c r="C12" s="210"/>
      <c r="D12" s="210"/>
      <c r="E12" s="234"/>
      <c r="F12" s="210"/>
      <c r="G12" s="210"/>
      <c r="H12" s="210"/>
      <c r="I12" s="210"/>
      <c r="J12" s="234"/>
      <c r="K12" s="210"/>
      <c r="L12" s="210"/>
      <c r="M12" s="210"/>
      <c r="N12" s="210"/>
      <c r="O12" s="234"/>
      <c r="P12" s="210"/>
      <c r="Q12" s="210"/>
      <c r="R12" s="210"/>
      <c r="S12" s="210"/>
      <c r="T12" s="234"/>
      <c r="U12" s="210"/>
      <c r="V12" s="210"/>
      <c r="W12" s="210"/>
      <c r="X12" s="210"/>
      <c r="Y12" s="234"/>
      <c r="Z12" s="210"/>
      <c r="AA12" s="210"/>
      <c r="AB12" s="210"/>
      <c r="AC12" s="210"/>
      <c r="AD12" s="234"/>
      <c r="AE12" s="210"/>
      <c r="AF12" s="210"/>
      <c r="AG12" s="210"/>
      <c r="AH12" s="210"/>
      <c r="AI12" s="234"/>
      <c r="AJ12" s="210"/>
      <c r="AK12" s="210"/>
      <c r="AL12" s="210"/>
      <c r="AM12" s="210"/>
      <c r="AN12" s="234"/>
      <c r="AO12" s="210"/>
      <c r="AP12" s="210"/>
      <c r="AQ12" s="210"/>
      <c r="AR12" s="210"/>
      <c r="AS12" s="234"/>
      <c r="AT12" s="210"/>
      <c r="AU12" s="210"/>
      <c r="AV12" s="210"/>
      <c r="AW12" s="210"/>
      <c r="AX12" s="234"/>
      <c r="AY12" s="210"/>
      <c r="AZ12" s="210"/>
      <c r="BA12" s="210"/>
      <c r="BB12" s="210"/>
      <c r="BC12" s="234"/>
      <c r="BD12" s="210"/>
      <c r="BE12" s="210"/>
      <c r="BF12" s="234"/>
      <c r="BG12" s="234"/>
      <c r="BH12" s="234"/>
      <c r="BI12" s="234"/>
      <c r="BJ12" s="210"/>
    </row>
    <row r="13" spans="1:62" ht="17.100000000000001" customHeight="1">
      <c r="A13" s="285">
        <v>331000</v>
      </c>
      <c r="B13" s="6" t="s">
        <v>325</v>
      </c>
      <c r="C13" s="202"/>
      <c r="D13" s="202"/>
      <c r="E13" s="234">
        <f t="shared" si="0"/>
        <v>0</v>
      </c>
      <c r="F13" s="202"/>
      <c r="G13" s="234">
        <f t="shared" ref="G13:G18" si="12">-D13+F13</f>
        <v>0</v>
      </c>
      <c r="H13" s="202"/>
      <c r="I13" s="202"/>
      <c r="J13" s="234">
        <f t="shared" si="1"/>
        <v>0</v>
      </c>
      <c r="K13" s="202"/>
      <c r="L13" s="234">
        <f t="shared" ref="L13:L18" si="13">-I13+K13</f>
        <v>0</v>
      </c>
      <c r="M13" s="202"/>
      <c r="N13" s="202"/>
      <c r="O13" s="234">
        <f t="shared" si="2"/>
        <v>0</v>
      </c>
      <c r="P13" s="202"/>
      <c r="Q13" s="234">
        <f t="shared" ref="Q13:Q18" si="14">-N13+P13</f>
        <v>0</v>
      </c>
      <c r="R13" s="202"/>
      <c r="S13" s="202"/>
      <c r="T13" s="234">
        <f t="shared" si="3"/>
        <v>0</v>
      </c>
      <c r="U13" s="202"/>
      <c r="V13" s="234">
        <f t="shared" ref="V13:V18" si="15">-S13+U13</f>
        <v>0</v>
      </c>
      <c r="W13" s="202"/>
      <c r="X13" s="202"/>
      <c r="Y13" s="234">
        <f t="shared" si="4"/>
        <v>0</v>
      </c>
      <c r="Z13" s="202"/>
      <c r="AA13" s="234">
        <f t="shared" ref="AA13:AA18" si="16">-X13+Z13</f>
        <v>0</v>
      </c>
      <c r="AB13" s="202"/>
      <c r="AC13" s="202"/>
      <c r="AD13" s="234">
        <f t="shared" si="5"/>
        <v>0</v>
      </c>
      <c r="AE13" s="202"/>
      <c r="AF13" s="234">
        <f t="shared" ref="AF13:AF18" si="17">-AC13+AE13</f>
        <v>0</v>
      </c>
      <c r="AG13" s="202"/>
      <c r="AH13" s="202"/>
      <c r="AI13" s="234">
        <f t="shared" si="6"/>
        <v>0</v>
      </c>
      <c r="AJ13" s="202"/>
      <c r="AK13" s="234">
        <f t="shared" ref="AK13:AK18" si="18">-AH13+AJ13</f>
        <v>0</v>
      </c>
      <c r="AL13" s="202"/>
      <c r="AM13" s="202"/>
      <c r="AN13" s="234">
        <f t="shared" si="7"/>
        <v>0</v>
      </c>
      <c r="AO13" s="202"/>
      <c r="AP13" s="234">
        <f t="shared" ref="AP13:AP18" si="19">-AM13+AO13</f>
        <v>0</v>
      </c>
      <c r="AQ13" s="202"/>
      <c r="AR13" s="202"/>
      <c r="AS13" s="234">
        <f t="shared" si="8"/>
        <v>0</v>
      </c>
      <c r="AT13" s="202"/>
      <c r="AU13" s="234">
        <f t="shared" ref="AU13:AU18" si="20">-AR13+AT13</f>
        <v>0</v>
      </c>
      <c r="AV13" s="202"/>
      <c r="AW13" s="202"/>
      <c r="AX13" s="234">
        <f t="shared" si="9"/>
        <v>0</v>
      </c>
      <c r="AY13" s="202"/>
      <c r="AZ13" s="234">
        <f t="shared" ref="AZ13:AZ18" si="21">-AW13+AY13</f>
        <v>0</v>
      </c>
      <c r="BA13" s="202"/>
      <c r="BB13" s="202"/>
      <c r="BC13" s="234">
        <f t="shared" si="10"/>
        <v>0</v>
      </c>
      <c r="BD13" s="202"/>
      <c r="BE13" s="234">
        <f t="shared" ref="BE13:BE18" si="22">-BB13+BD13</f>
        <v>0</v>
      </c>
      <c r="BF13" s="234">
        <f t="shared" ref="BF13:BF18" si="23">+C13+H13+M13+R13+W13+AB13+AG13+AL13+AQ13+AV13+BA13</f>
        <v>0</v>
      </c>
      <c r="BG13" s="234">
        <f t="shared" ref="BG13:BG18" si="24">+D13+I13+N13+S13+X13+AC13+AH13+AM13+AR13+AW13+BB13</f>
        <v>0</v>
      </c>
      <c r="BH13" s="234">
        <f t="shared" si="11"/>
        <v>0</v>
      </c>
      <c r="BI13" s="234">
        <f t="shared" ref="BI13:BI18" si="25">+F13+K13+P13+U13+Z13+AE13+AJ13+AO13+AT13+AY13+BD13</f>
        <v>0</v>
      </c>
      <c r="BJ13" s="234">
        <f t="shared" ref="BJ13:BJ18" si="26">-BG13+BI13</f>
        <v>0</v>
      </c>
    </row>
    <row r="14" spans="1:62" ht="17.100000000000001" customHeight="1">
      <c r="A14" s="285"/>
      <c r="B14" s="6"/>
      <c r="C14" s="202"/>
      <c r="D14" s="202"/>
      <c r="E14" s="234">
        <f t="shared" si="0"/>
        <v>0</v>
      </c>
      <c r="F14" s="202"/>
      <c r="G14" s="234">
        <f t="shared" si="12"/>
        <v>0</v>
      </c>
      <c r="H14" s="202"/>
      <c r="I14" s="202"/>
      <c r="J14" s="234">
        <f t="shared" si="1"/>
        <v>0</v>
      </c>
      <c r="K14" s="202"/>
      <c r="L14" s="234">
        <f t="shared" si="13"/>
        <v>0</v>
      </c>
      <c r="M14" s="202"/>
      <c r="N14" s="202"/>
      <c r="O14" s="234">
        <f t="shared" si="2"/>
        <v>0</v>
      </c>
      <c r="P14" s="202"/>
      <c r="Q14" s="234">
        <f t="shared" si="14"/>
        <v>0</v>
      </c>
      <c r="R14" s="202"/>
      <c r="S14" s="202"/>
      <c r="T14" s="234">
        <f t="shared" si="3"/>
        <v>0</v>
      </c>
      <c r="U14" s="202"/>
      <c r="V14" s="234">
        <f t="shared" si="15"/>
        <v>0</v>
      </c>
      <c r="W14" s="202"/>
      <c r="X14" s="202"/>
      <c r="Y14" s="234">
        <f t="shared" si="4"/>
        <v>0</v>
      </c>
      <c r="Z14" s="202"/>
      <c r="AA14" s="234">
        <f t="shared" si="16"/>
        <v>0</v>
      </c>
      <c r="AB14" s="202"/>
      <c r="AC14" s="202"/>
      <c r="AD14" s="234">
        <f t="shared" si="5"/>
        <v>0</v>
      </c>
      <c r="AE14" s="202"/>
      <c r="AF14" s="234">
        <f t="shared" si="17"/>
        <v>0</v>
      </c>
      <c r="AG14" s="202"/>
      <c r="AH14" s="202"/>
      <c r="AI14" s="234">
        <f t="shared" si="6"/>
        <v>0</v>
      </c>
      <c r="AJ14" s="202"/>
      <c r="AK14" s="234">
        <f t="shared" si="18"/>
        <v>0</v>
      </c>
      <c r="AL14" s="202"/>
      <c r="AM14" s="202"/>
      <c r="AN14" s="234">
        <f t="shared" si="7"/>
        <v>0</v>
      </c>
      <c r="AO14" s="202"/>
      <c r="AP14" s="234">
        <f t="shared" si="19"/>
        <v>0</v>
      </c>
      <c r="AQ14" s="202"/>
      <c r="AR14" s="202"/>
      <c r="AS14" s="234">
        <f t="shared" si="8"/>
        <v>0</v>
      </c>
      <c r="AT14" s="202"/>
      <c r="AU14" s="234">
        <f t="shared" si="20"/>
        <v>0</v>
      </c>
      <c r="AV14" s="202"/>
      <c r="AW14" s="202"/>
      <c r="AX14" s="234">
        <f t="shared" si="9"/>
        <v>0</v>
      </c>
      <c r="AY14" s="202"/>
      <c r="AZ14" s="234">
        <f t="shared" si="21"/>
        <v>0</v>
      </c>
      <c r="BA14" s="202"/>
      <c r="BB14" s="202"/>
      <c r="BC14" s="234">
        <f t="shared" si="10"/>
        <v>0</v>
      </c>
      <c r="BD14" s="202"/>
      <c r="BE14" s="234">
        <f t="shared" si="22"/>
        <v>0</v>
      </c>
      <c r="BF14" s="234">
        <f t="shared" si="23"/>
        <v>0</v>
      </c>
      <c r="BG14" s="234">
        <f t="shared" si="24"/>
        <v>0</v>
      </c>
      <c r="BH14" s="234">
        <f t="shared" si="11"/>
        <v>0</v>
      </c>
      <c r="BI14" s="234">
        <f t="shared" si="25"/>
        <v>0</v>
      </c>
      <c r="BJ14" s="234">
        <f t="shared" si="26"/>
        <v>0</v>
      </c>
    </row>
    <row r="15" spans="1:62" ht="17.100000000000001" customHeight="1">
      <c r="A15" s="285">
        <v>332000</v>
      </c>
      <c r="B15" s="6" t="s">
        <v>326</v>
      </c>
      <c r="C15" s="202"/>
      <c r="D15" s="202"/>
      <c r="E15" s="234">
        <f t="shared" si="0"/>
        <v>0</v>
      </c>
      <c r="F15" s="202"/>
      <c r="G15" s="234">
        <f t="shared" si="12"/>
        <v>0</v>
      </c>
      <c r="H15" s="202"/>
      <c r="I15" s="202"/>
      <c r="J15" s="234">
        <f t="shared" si="1"/>
        <v>0</v>
      </c>
      <c r="K15" s="202"/>
      <c r="L15" s="234">
        <f t="shared" si="13"/>
        <v>0</v>
      </c>
      <c r="M15" s="202"/>
      <c r="N15" s="202"/>
      <c r="O15" s="234">
        <f t="shared" si="2"/>
        <v>0</v>
      </c>
      <c r="P15" s="202"/>
      <c r="Q15" s="234">
        <f t="shared" si="14"/>
        <v>0</v>
      </c>
      <c r="R15" s="202"/>
      <c r="S15" s="202"/>
      <c r="T15" s="234">
        <f t="shared" si="3"/>
        <v>0</v>
      </c>
      <c r="U15" s="202"/>
      <c r="V15" s="234">
        <f t="shared" si="15"/>
        <v>0</v>
      </c>
      <c r="W15" s="202"/>
      <c r="X15" s="202"/>
      <c r="Y15" s="234">
        <f t="shared" si="4"/>
        <v>0</v>
      </c>
      <c r="Z15" s="202"/>
      <c r="AA15" s="234">
        <f t="shared" si="16"/>
        <v>0</v>
      </c>
      <c r="AB15" s="202"/>
      <c r="AC15" s="202"/>
      <c r="AD15" s="234">
        <f t="shared" si="5"/>
        <v>0</v>
      </c>
      <c r="AE15" s="202"/>
      <c r="AF15" s="234">
        <f t="shared" si="17"/>
        <v>0</v>
      </c>
      <c r="AG15" s="202"/>
      <c r="AH15" s="202"/>
      <c r="AI15" s="234">
        <f t="shared" si="6"/>
        <v>0</v>
      </c>
      <c r="AJ15" s="202"/>
      <c r="AK15" s="234">
        <f t="shared" si="18"/>
        <v>0</v>
      </c>
      <c r="AL15" s="202"/>
      <c r="AM15" s="202"/>
      <c r="AN15" s="234">
        <f t="shared" si="7"/>
        <v>0</v>
      </c>
      <c r="AO15" s="202"/>
      <c r="AP15" s="234">
        <f t="shared" si="19"/>
        <v>0</v>
      </c>
      <c r="AQ15" s="202"/>
      <c r="AR15" s="202"/>
      <c r="AS15" s="234">
        <f t="shared" si="8"/>
        <v>0</v>
      </c>
      <c r="AT15" s="202"/>
      <c r="AU15" s="234">
        <f t="shared" si="20"/>
        <v>0</v>
      </c>
      <c r="AV15" s="202"/>
      <c r="AW15" s="202"/>
      <c r="AX15" s="234">
        <f t="shared" si="9"/>
        <v>0</v>
      </c>
      <c r="AY15" s="202"/>
      <c r="AZ15" s="234">
        <f t="shared" si="21"/>
        <v>0</v>
      </c>
      <c r="BA15" s="202"/>
      <c r="BB15" s="202"/>
      <c r="BC15" s="234">
        <f t="shared" si="10"/>
        <v>0</v>
      </c>
      <c r="BD15" s="202"/>
      <c r="BE15" s="234">
        <f t="shared" si="22"/>
        <v>0</v>
      </c>
      <c r="BF15" s="234">
        <f t="shared" si="23"/>
        <v>0</v>
      </c>
      <c r="BG15" s="234">
        <f t="shared" si="24"/>
        <v>0</v>
      </c>
      <c r="BH15" s="234">
        <f t="shared" si="11"/>
        <v>0</v>
      </c>
      <c r="BI15" s="234">
        <f t="shared" si="25"/>
        <v>0</v>
      </c>
      <c r="BJ15" s="234">
        <f t="shared" si="26"/>
        <v>0</v>
      </c>
    </row>
    <row r="16" spans="1:62" ht="17.100000000000001" customHeight="1">
      <c r="A16" s="285">
        <v>334000</v>
      </c>
      <c r="B16" s="6" t="s">
        <v>327</v>
      </c>
      <c r="C16" s="202"/>
      <c r="D16" s="202"/>
      <c r="E16" s="234">
        <f t="shared" si="0"/>
        <v>0</v>
      </c>
      <c r="F16" s="202"/>
      <c r="G16" s="234">
        <f t="shared" si="12"/>
        <v>0</v>
      </c>
      <c r="H16" s="202"/>
      <c r="I16" s="202"/>
      <c r="J16" s="234">
        <f t="shared" si="1"/>
        <v>0</v>
      </c>
      <c r="K16" s="202"/>
      <c r="L16" s="234">
        <f t="shared" si="13"/>
        <v>0</v>
      </c>
      <c r="M16" s="202"/>
      <c r="N16" s="202"/>
      <c r="O16" s="234">
        <f t="shared" si="2"/>
        <v>0</v>
      </c>
      <c r="P16" s="202"/>
      <c r="Q16" s="234">
        <f t="shared" si="14"/>
        <v>0</v>
      </c>
      <c r="R16" s="202"/>
      <c r="S16" s="202"/>
      <c r="T16" s="234">
        <f t="shared" si="3"/>
        <v>0</v>
      </c>
      <c r="U16" s="202"/>
      <c r="V16" s="234">
        <f t="shared" si="15"/>
        <v>0</v>
      </c>
      <c r="W16" s="202"/>
      <c r="X16" s="202"/>
      <c r="Y16" s="234">
        <f t="shared" si="4"/>
        <v>0</v>
      </c>
      <c r="Z16" s="202"/>
      <c r="AA16" s="234">
        <f t="shared" si="16"/>
        <v>0</v>
      </c>
      <c r="AB16" s="202"/>
      <c r="AC16" s="202"/>
      <c r="AD16" s="234">
        <f t="shared" si="5"/>
        <v>0</v>
      </c>
      <c r="AE16" s="202"/>
      <c r="AF16" s="234">
        <f t="shared" si="17"/>
        <v>0</v>
      </c>
      <c r="AG16" s="202"/>
      <c r="AH16" s="202"/>
      <c r="AI16" s="234">
        <f t="shared" si="6"/>
        <v>0</v>
      </c>
      <c r="AJ16" s="202"/>
      <c r="AK16" s="234">
        <f t="shared" si="18"/>
        <v>0</v>
      </c>
      <c r="AL16" s="202"/>
      <c r="AM16" s="202"/>
      <c r="AN16" s="234">
        <f t="shared" si="7"/>
        <v>0</v>
      </c>
      <c r="AO16" s="202"/>
      <c r="AP16" s="234">
        <f t="shared" si="19"/>
        <v>0</v>
      </c>
      <c r="AQ16" s="202"/>
      <c r="AR16" s="202"/>
      <c r="AS16" s="234">
        <f t="shared" si="8"/>
        <v>0</v>
      </c>
      <c r="AT16" s="202"/>
      <c r="AU16" s="234">
        <f t="shared" si="20"/>
        <v>0</v>
      </c>
      <c r="AV16" s="202"/>
      <c r="AW16" s="202"/>
      <c r="AX16" s="234">
        <f t="shared" si="9"/>
        <v>0</v>
      </c>
      <c r="AY16" s="202"/>
      <c r="AZ16" s="234">
        <f t="shared" si="21"/>
        <v>0</v>
      </c>
      <c r="BA16" s="202"/>
      <c r="BB16" s="202"/>
      <c r="BC16" s="234">
        <f t="shared" si="10"/>
        <v>0</v>
      </c>
      <c r="BD16" s="202"/>
      <c r="BE16" s="234">
        <f t="shared" si="22"/>
        <v>0</v>
      </c>
      <c r="BF16" s="234">
        <f t="shared" si="23"/>
        <v>0</v>
      </c>
      <c r="BG16" s="234">
        <f t="shared" si="24"/>
        <v>0</v>
      </c>
      <c r="BH16" s="234">
        <f t="shared" si="11"/>
        <v>0</v>
      </c>
      <c r="BI16" s="234">
        <f t="shared" si="25"/>
        <v>0</v>
      </c>
      <c r="BJ16" s="234">
        <f t="shared" si="26"/>
        <v>0</v>
      </c>
    </row>
    <row r="17" spans="1:62" ht="17.100000000000001" customHeight="1">
      <c r="A17" s="285"/>
      <c r="B17" s="6"/>
      <c r="C17" s="202"/>
      <c r="D17" s="202"/>
      <c r="E17" s="234">
        <f t="shared" si="0"/>
        <v>0</v>
      </c>
      <c r="F17" s="202"/>
      <c r="G17" s="234">
        <f t="shared" si="12"/>
        <v>0</v>
      </c>
      <c r="H17" s="202"/>
      <c r="I17" s="202"/>
      <c r="J17" s="234">
        <f t="shared" si="1"/>
        <v>0</v>
      </c>
      <c r="K17" s="202"/>
      <c r="L17" s="234">
        <f t="shared" si="13"/>
        <v>0</v>
      </c>
      <c r="M17" s="202"/>
      <c r="N17" s="202"/>
      <c r="O17" s="234">
        <f t="shared" si="2"/>
        <v>0</v>
      </c>
      <c r="P17" s="202"/>
      <c r="Q17" s="234">
        <f t="shared" si="14"/>
        <v>0</v>
      </c>
      <c r="R17" s="202"/>
      <c r="S17" s="202"/>
      <c r="T17" s="234">
        <f t="shared" si="3"/>
        <v>0</v>
      </c>
      <c r="U17" s="202"/>
      <c r="V17" s="234">
        <f t="shared" si="15"/>
        <v>0</v>
      </c>
      <c r="W17" s="202"/>
      <c r="X17" s="202"/>
      <c r="Y17" s="234">
        <f t="shared" si="4"/>
        <v>0</v>
      </c>
      <c r="Z17" s="202"/>
      <c r="AA17" s="234">
        <f t="shared" si="16"/>
        <v>0</v>
      </c>
      <c r="AB17" s="202"/>
      <c r="AC17" s="202"/>
      <c r="AD17" s="234">
        <f t="shared" si="5"/>
        <v>0</v>
      </c>
      <c r="AE17" s="202"/>
      <c r="AF17" s="234">
        <f t="shared" si="17"/>
        <v>0</v>
      </c>
      <c r="AG17" s="202"/>
      <c r="AH17" s="202"/>
      <c r="AI17" s="234">
        <f t="shared" si="6"/>
        <v>0</v>
      </c>
      <c r="AJ17" s="202"/>
      <c r="AK17" s="234">
        <f t="shared" si="18"/>
        <v>0</v>
      </c>
      <c r="AL17" s="202"/>
      <c r="AM17" s="202"/>
      <c r="AN17" s="234">
        <f t="shared" si="7"/>
        <v>0</v>
      </c>
      <c r="AO17" s="202"/>
      <c r="AP17" s="234">
        <f t="shared" si="19"/>
        <v>0</v>
      </c>
      <c r="AQ17" s="202"/>
      <c r="AR17" s="202"/>
      <c r="AS17" s="234">
        <f t="shared" si="8"/>
        <v>0</v>
      </c>
      <c r="AT17" s="202"/>
      <c r="AU17" s="234">
        <f t="shared" si="20"/>
        <v>0</v>
      </c>
      <c r="AV17" s="202"/>
      <c r="AW17" s="202"/>
      <c r="AX17" s="234">
        <f t="shared" si="9"/>
        <v>0</v>
      </c>
      <c r="AY17" s="202"/>
      <c r="AZ17" s="234">
        <f t="shared" si="21"/>
        <v>0</v>
      </c>
      <c r="BA17" s="202"/>
      <c r="BB17" s="202"/>
      <c r="BC17" s="234">
        <f t="shared" si="10"/>
        <v>0</v>
      </c>
      <c r="BD17" s="202"/>
      <c r="BE17" s="234">
        <f t="shared" si="22"/>
        <v>0</v>
      </c>
      <c r="BF17" s="234">
        <f t="shared" si="23"/>
        <v>0</v>
      </c>
      <c r="BG17" s="234">
        <f t="shared" si="24"/>
        <v>0</v>
      </c>
      <c r="BH17" s="234">
        <f t="shared" si="11"/>
        <v>0</v>
      </c>
      <c r="BI17" s="234">
        <f t="shared" si="25"/>
        <v>0</v>
      </c>
      <c r="BJ17" s="234">
        <f t="shared" si="26"/>
        <v>0</v>
      </c>
    </row>
    <row r="18" spans="1:62" ht="17.100000000000001" customHeight="1">
      <c r="A18" s="285">
        <v>335000</v>
      </c>
      <c r="B18" s="6" t="s">
        <v>328</v>
      </c>
      <c r="C18" s="202"/>
      <c r="D18" s="202"/>
      <c r="E18" s="234">
        <f t="shared" si="0"/>
        <v>0</v>
      </c>
      <c r="F18" s="202"/>
      <c r="G18" s="234">
        <f t="shared" si="12"/>
        <v>0</v>
      </c>
      <c r="H18" s="202"/>
      <c r="I18" s="202"/>
      <c r="J18" s="234">
        <f t="shared" si="1"/>
        <v>0</v>
      </c>
      <c r="K18" s="202"/>
      <c r="L18" s="234">
        <f t="shared" si="13"/>
        <v>0</v>
      </c>
      <c r="M18" s="202"/>
      <c r="N18" s="202"/>
      <c r="O18" s="234">
        <f t="shared" si="2"/>
        <v>0</v>
      </c>
      <c r="P18" s="202"/>
      <c r="Q18" s="234">
        <f t="shared" si="14"/>
        <v>0</v>
      </c>
      <c r="R18" s="202"/>
      <c r="S18" s="202"/>
      <c r="T18" s="234">
        <f t="shared" si="3"/>
        <v>0</v>
      </c>
      <c r="U18" s="202"/>
      <c r="V18" s="234">
        <f t="shared" si="15"/>
        <v>0</v>
      </c>
      <c r="W18" s="202"/>
      <c r="X18" s="202"/>
      <c r="Y18" s="234">
        <f t="shared" si="4"/>
        <v>0</v>
      </c>
      <c r="Z18" s="202"/>
      <c r="AA18" s="234">
        <f t="shared" si="16"/>
        <v>0</v>
      </c>
      <c r="AB18" s="202"/>
      <c r="AC18" s="202"/>
      <c r="AD18" s="234">
        <f t="shared" si="5"/>
        <v>0</v>
      </c>
      <c r="AE18" s="202"/>
      <c r="AF18" s="234">
        <f t="shared" si="17"/>
        <v>0</v>
      </c>
      <c r="AG18" s="202"/>
      <c r="AH18" s="202"/>
      <c r="AI18" s="234">
        <f t="shared" si="6"/>
        <v>0</v>
      </c>
      <c r="AJ18" s="202"/>
      <c r="AK18" s="234">
        <f t="shared" si="18"/>
        <v>0</v>
      </c>
      <c r="AL18" s="202"/>
      <c r="AM18" s="202"/>
      <c r="AN18" s="234">
        <f t="shared" si="7"/>
        <v>0</v>
      </c>
      <c r="AO18" s="202"/>
      <c r="AP18" s="234">
        <f t="shared" si="19"/>
        <v>0</v>
      </c>
      <c r="AQ18" s="202"/>
      <c r="AR18" s="202"/>
      <c r="AS18" s="234">
        <f t="shared" si="8"/>
        <v>0</v>
      </c>
      <c r="AT18" s="202"/>
      <c r="AU18" s="234">
        <f t="shared" si="20"/>
        <v>0</v>
      </c>
      <c r="AV18" s="202"/>
      <c r="AW18" s="202"/>
      <c r="AX18" s="234">
        <f t="shared" si="9"/>
        <v>0</v>
      </c>
      <c r="AY18" s="202"/>
      <c r="AZ18" s="234">
        <f t="shared" si="21"/>
        <v>0</v>
      </c>
      <c r="BA18" s="202"/>
      <c r="BB18" s="202"/>
      <c r="BC18" s="234">
        <f t="shared" si="10"/>
        <v>0</v>
      </c>
      <c r="BD18" s="202"/>
      <c r="BE18" s="234">
        <f t="shared" si="22"/>
        <v>0</v>
      </c>
      <c r="BF18" s="234">
        <f t="shared" si="23"/>
        <v>0</v>
      </c>
      <c r="BG18" s="234">
        <f t="shared" si="24"/>
        <v>0</v>
      </c>
      <c r="BH18" s="234">
        <f t="shared" si="11"/>
        <v>0</v>
      </c>
      <c r="BI18" s="234">
        <f t="shared" si="25"/>
        <v>0</v>
      </c>
      <c r="BJ18" s="234">
        <f t="shared" si="26"/>
        <v>0</v>
      </c>
    </row>
    <row r="19" spans="1:62" customFormat="1" ht="17.100000000000001" customHeight="1">
      <c r="A19" s="285"/>
      <c r="B19" s="8" t="s">
        <v>157</v>
      </c>
      <c r="C19" s="210"/>
      <c r="D19" s="210"/>
      <c r="E19" s="234"/>
      <c r="F19" s="210"/>
      <c r="G19" s="210"/>
      <c r="H19" s="210"/>
      <c r="I19" s="210"/>
      <c r="J19" s="234"/>
      <c r="K19" s="210"/>
      <c r="L19" s="210"/>
      <c r="M19" s="210"/>
      <c r="N19" s="210"/>
      <c r="O19" s="234"/>
      <c r="P19" s="210"/>
      <c r="Q19" s="210"/>
      <c r="R19" s="210"/>
      <c r="S19" s="210"/>
      <c r="T19" s="234"/>
      <c r="U19" s="210"/>
      <c r="V19" s="210"/>
      <c r="W19" s="210"/>
      <c r="X19" s="210"/>
      <c r="Y19" s="234"/>
      <c r="Z19" s="210"/>
      <c r="AA19" s="210"/>
      <c r="AB19" s="210"/>
      <c r="AC19" s="210"/>
      <c r="AD19" s="234"/>
      <c r="AE19" s="210"/>
      <c r="AF19" s="210"/>
      <c r="AG19" s="210"/>
      <c r="AH19" s="210"/>
      <c r="AI19" s="234"/>
      <c r="AJ19" s="210"/>
      <c r="AK19" s="210"/>
      <c r="AL19" s="210"/>
      <c r="AM19" s="210"/>
      <c r="AN19" s="234"/>
      <c r="AO19" s="210"/>
      <c r="AP19" s="210"/>
      <c r="AQ19" s="210"/>
      <c r="AR19" s="210"/>
      <c r="AS19" s="234"/>
      <c r="AT19" s="210"/>
      <c r="AU19" s="210"/>
      <c r="AV19" s="210"/>
      <c r="AW19" s="210"/>
      <c r="AX19" s="234"/>
      <c r="AY19" s="210"/>
      <c r="AZ19" s="210"/>
      <c r="BA19" s="210"/>
      <c r="BB19" s="210"/>
      <c r="BC19" s="234"/>
      <c r="BD19" s="210"/>
      <c r="BE19" s="210"/>
      <c r="BF19" s="234"/>
      <c r="BG19" s="234"/>
      <c r="BH19" s="234"/>
      <c r="BI19" s="234"/>
      <c r="BJ19" s="210"/>
    </row>
    <row r="20" spans="1:62" ht="17.100000000000001" customHeight="1">
      <c r="A20" s="285">
        <v>341010</v>
      </c>
      <c r="B20" s="6" t="s">
        <v>499</v>
      </c>
      <c r="C20" s="202"/>
      <c r="D20" s="202"/>
      <c r="E20" s="234">
        <f t="shared" si="0"/>
        <v>0</v>
      </c>
      <c r="F20" s="202"/>
      <c r="G20" s="234">
        <f>-D20+F20</f>
        <v>0</v>
      </c>
      <c r="H20" s="202"/>
      <c r="I20" s="202"/>
      <c r="J20" s="234">
        <f t="shared" si="1"/>
        <v>0</v>
      </c>
      <c r="K20" s="202"/>
      <c r="L20" s="234">
        <f>-I20+K20</f>
        <v>0</v>
      </c>
      <c r="M20" s="202"/>
      <c r="N20" s="202"/>
      <c r="O20" s="234">
        <f t="shared" si="2"/>
        <v>0</v>
      </c>
      <c r="P20" s="202"/>
      <c r="Q20" s="234">
        <f>-N20+P20</f>
        <v>0</v>
      </c>
      <c r="R20" s="202"/>
      <c r="S20" s="202"/>
      <c r="T20" s="234">
        <f t="shared" si="3"/>
        <v>0</v>
      </c>
      <c r="U20" s="202"/>
      <c r="V20" s="234">
        <f>-S20+U20</f>
        <v>0</v>
      </c>
      <c r="W20" s="202"/>
      <c r="X20" s="202"/>
      <c r="Y20" s="234">
        <f t="shared" si="4"/>
        <v>0</v>
      </c>
      <c r="Z20" s="202"/>
      <c r="AA20" s="234">
        <f>-X20+Z20</f>
        <v>0</v>
      </c>
      <c r="AB20" s="202"/>
      <c r="AC20" s="202"/>
      <c r="AD20" s="234">
        <f t="shared" si="5"/>
        <v>0</v>
      </c>
      <c r="AE20" s="202"/>
      <c r="AF20" s="234">
        <f>-AC20+AE20</f>
        <v>0</v>
      </c>
      <c r="AG20" s="202"/>
      <c r="AH20" s="202"/>
      <c r="AI20" s="234">
        <f t="shared" si="6"/>
        <v>0</v>
      </c>
      <c r="AJ20" s="202"/>
      <c r="AK20" s="234">
        <f>-AH20+AJ20</f>
        <v>0</v>
      </c>
      <c r="AL20" s="202"/>
      <c r="AM20" s="202"/>
      <c r="AN20" s="234">
        <f t="shared" si="7"/>
        <v>0</v>
      </c>
      <c r="AO20" s="202"/>
      <c r="AP20" s="234">
        <f>-AM20+AO20</f>
        <v>0</v>
      </c>
      <c r="AQ20" s="202"/>
      <c r="AR20" s="202"/>
      <c r="AS20" s="234">
        <f t="shared" si="8"/>
        <v>0</v>
      </c>
      <c r="AT20" s="202"/>
      <c r="AU20" s="234">
        <f>-AR20+AT20</f>
        <v>0</v>
      </c>
      <c r="AV20" s="202"/>
      <c r="AW20" s="202"/>
      <c r="AX20" s="234">
        <f t="shared" si="9"/>
        <v>0</v>
      </c>
      <c r="AY20" s="202"/>
      <c r="AZ20" s="234">
        <f>-AW20+AY20</f>
        <v>0</v>
      </c>
      <c r="BA20" s="202"/>
      <c r="BB20" s="202"/>
      <c r="BC20" s="234">
        <f t="shared" si="10"/>
        <v>0</v>
      </c>
      <c r="BD20" s="202"/>
      <c r="BE20" s="234">
        <f>-BB20+BD20</f>
        <v>0</v>
      </c>
      <c r="BF20" s="234">
        <f t="shared" ref="BF20:BG22" si="27">+C20+H20+M20+R20+W20+AB20+AG20+AL20+AQ20+AV20+BA20</f>
        <v>0</v>
      </c>
      <c r="BG20" s="234">
        <f t="shared" si="27"/>
        <v>0</v>
      </c>
      <c r="BH20" s="234">
        <f t="shared" si="11"/>
        <v>0</v>
      </c>
      <c r="BI20" s="234">
        <f>+F20+K20+P20+U20+Z20+AE20+AJ20+AO20+AT20+AY20+BD20</f>
        <v>0</v>
      </c>
      <c r="BJ20" s="234">
        <f>-BG20+BI20</f>
        <v>0</v>
      </c>
    </row>
    <row r="21" spans="1:62" ht="17.100000000000001" customHeight="1">
      <c r="A21" s="285">
        <v>341070</v>
      </c>
      <c r="B21" s="6" t="s">
        <v>498</v>
      </c>
      <c r="C21" s="202"/>
      <c r="D21" s="202"/>
      <c r="E21" s="234">
        <f t="shared" si="0"/>
        <v>0</v>
      </c>
      <c r="F21" s="202"/>
      <c r="G21" s="234">
        <f>-D21+F21</f>
        <v>0</v>
      </c>
      <c r="H21" s="202"/>
      <c r="I21" s="202"/>
      <c r="J21" s="234">
        <f t="shared" si="1"/>
        <v>0</v>
      </c>
      <c r="K21" s="202"/>
      <c r="L21" s="234">
        <f>-I21+K21</f>
        <v>0</v>
      </c>
      <c r="M21" s="202"/>
      <c r="N21" s="202"/>
      <c r="O21" s="234">
        <f t="shared" si="2"/>
        <v>0</v>
      </c>
      <c r="P21" s="202"/>
      <c r="Q21" s="234">
        <f>-N21+P21</f>
        <v>0</v>
      </c>
      <c r="R21" s="202"/>
      <c r="S21" s="202"/>
      <c r="T21" s="234">
        <f t="shared" si="3"/>
        <v>0</v>
      </c>
      <c r="U21" s="202"/>
      <c r="V21" s="234">
        <f>-S21+U21</f>
        <v>0</v>
      </c>
      <c r="W21" s="202"/>
      <c r="X21" s="202"/>
      <c r="Y21" s="234">
        <f t="shared" si="4"/>
        <v>0</v>
      </c>
      <c r="Z21" s="202"/>
      <c r="AA21" s="234">
        <f>-X21+Z21</f>
        <v>0</v>
      </c>
      <c r="AB21" s="202"/>
      <c r="AC21" s="202"/>
      <c r="AD21" s="234">
        <f t="shared" si="5"/>
        <v>0</v>
      </c>
      <c r="AE21" s="202"/>
      <c r="AF21" s="234">
        <f>-AC21+AE21</f>
        <v>0</v>
      </c>
      <c r="AG21" s="202"/>
      <c r="AH21" s="202"/>
      <c r="AI21" s="234">
        <f t="shared" si="6"/>
        <v>0</v>
      </c>
      <c r="AJ21" s="202"/>
      <c r="AK21" s="234">
        <f>-AH21+AJ21</f>
        <v>0</v>
      </c>
      <c r="AL21" s="202"/>
      <c r="AM21" s="202"/>
      <c r="AN21" s="234">
        <f t="shared" si="7"/>
        <v>0</v>
      </c>
      <c r="AO21" s="202"/>
      <c r="AP21" s="234">
        <f>-AM21+AO21</f>
        <v>0</v>
      </c>
      <c r="AQ21" s="202"/>
      <c r="AR21" s="202"/>
      <c r="AS21" s="234">
        <f t="shared" si="8"/>
        <v>0</v>
      </c>
      <c r="AT21" s="202"/>
      <c r="AU21" s="234">
        <f>-AR21+AT21</f>
        <v>0</v>
      </c>
      <c r="AV21" s="202"/>
      <c r="AW21" s="202"/>
      <c r="AX21" s="234">
        <f t="shared" si="9"/>
        <v>0</v>
      </c>
      <c r="AY21" s="202"/>
      <c r="AZ21" s="234">
        <f>-AW21+AY21</f>
        <v>0</v>
      </c>
      <c r="BA21" s="202"/>
      <c r="BB21" s="202"/>
      <c r="BC21" s="234">
        <f t="shared" si="10"/>
        <v>0</v>
      </c>
      <c r="BD21" s="202"/>
      <c r="BE21" s="234">
        <f>-BB21+BD21</f>
        <v>0</v>
      </c>
      <c r="BF21" s="234">
        <f t="shared" si="27"/>
        <v>0</v>
      </c>
      <c r="BG21" s="234">
        <f t="shared" si="27"/>
        <v>0</v>
      </c>
      <c r="BH21" s="234">
        <f t="shared" si="11"/>
        <v>0</v>
      </c>
      <c r="BI21" s="234">
        <f>+F21+K21+P21+U21+Z21+AE21+AJ21+AO21+AT21+AY21+BD21</f>
        <v>0</v>
      </c>
      <c r="BJ21" s="234">
        <f>-BG21+BI21</f>
        <v>0</v>
      </c>
    </row>
    <row r="22" spans="1:62" ht="17.100000000000001" customHeight="1">
      <c r="A22" s="285">
        <v>343000</v>
      </c>
      <c r="B22" s="6" t="s">
        <v>497</v>
      </c>
      <c r="C22" s="202"/>
      <c r="D22" s="202"/>
      <c r="E22" s="234">
        <f t="shared" si="0"/>
        <v>0</v>
      </c>
      <c r="F22" s="202"/>
      <c r="G22" s="234">
        <f>-D22+F22</f>
        <v>0</v>
      </c>
      <c r="H22" s="202"/>
      <c r="I22" s="202"/>
      <c r="J22" s="234">
        <f t="shared" si="1"/>
        <v>0</v>
      </c>
      <c r="K22" s="202"/>
      <c r="L22" s="234">
        <f>-I22+K22</f>
        <v>0</v>
      </c>
      <c r="M22" s="202"/>
      <c r="N22" s="202"/>
      <c r="O22" s="234">
        <f t="shared" si="2"/>
        <v>0</v>
      </c>
      <c r="P22" s="202"/>
      <c r="Q22" s="234">
        <f>-N22+P22</f>
        <v>0</v>
      </c>
      <c r="R22" s="202"/>
      <c r="S22" s="202"/>
      <c r="T22" s="234">
        <f t="shared" si="3"/>
        <v>0</v>
      </c>
      <c r="U22" s="202"/>
      <c r="V22" s="234">
        <f>-S22+U22</f>
        <v>0</v>
      </c>
      <c r="W22" s="202"/>
      <c r="X22" s="202"/>
      <c r="Y22" s="234">
        <f t="shared" si="4"/>
        <v>0</v>
      </c>
      <c r="Z22" s="202"/>
      <c r="AA22" s="234">
        <f>-X22+Z22</f>
        <v>0</v>
      </c>
      <c r="AB22" s="202"/>
      <c r="AC22" s="202"/>
      <c r="AD22" s="234">
        <f t="shared" si="5"/>
        <v>0</v>
      </c>
      <c r="AE22" s="202"/>
      <c r="AF22" s="234">
        <f>-AC22+AE22</f>
        <v>0</v>
      </c>
      <c r="AG22" s="202"/>
      <c r="AH22" s="202"/>
      <c r="AI22" s="234">
        <f t="shared" si="6"/>
        <v>0</v>
      </c>
      <c r="AJ22" s="202"/>
      <c r="AK22" s="234">
        <f>-AH22+AJ22</f>
        <v>0</v>
      </c>
      <c r="AL22" s="202"/>
      <c r="AM22" s="202"/>
      <c r="AN22" s="234">
        <f t="shared" si="7"/>
        <v>0</v>
      </c>
      <c r="AO22" s="202"/>
      <c r="AP22" s="234">
        <f>-AM22+AO22</f>
        <v>0</v>
      </c>
      <c r="AQ22" s="202"/>
      <c r="AR22" s="202"/>
      <c r="AS22" s="234">
        <f t="shared" si="8"/>
        <v>0</v>
      </c>
      <c r="AT22" s="202"/>
      <c r="AU22" s="234">
        <f>-AR22+AT22</f>
        <v>0</v>
      </c>
      <c r="AV22" s="202"/>
      <c r="AW22" s="202"/>
      <c r="AX22" s="234">
        <f t="shared" si="9"/>
        <v>0</v>
      </c>
      <c r="AY22" s="202"/>
      <c r="AZ22" s="234">
        <f>-AW22+AY22</f>
        <v>0</v>
      </c>
      <c r="BA22" s="202"/>
      <c r="BB22" s="202"/>
      <c r="BC22" s="234">
        <f t="shared" si="10"/>
        <v>0</v>
      </c>
      <c r="BD22" s="202"/>
      <c r="BE22" s="234">
        <f>-BB22+BD22</f>
        <v>0</v>
      </c>
      <c r="BF22" s="234">
        <f t="shared" si="27"/>
        <v>0</v>
      </c>
      <c r="BG22" s="234">
        <f t="shared" si="27"/>
        <v>0</v>
      </c>
      <c r="BH22" s="234">
        <f t="shared" si="11"/>
        <v>0</v>
      </c>
      <c r="BI22" s="234">
        <f>+F22+K22+P22+U22+Z22+AE22+AJ22+AO22+AT22+AY22+BD22</f>
        <v>0</v>
      </c>
      <c r="BJ22" s="234">
        <f>-BG22+BI22</f>
        <v>0</v>
      </c>
    </row>
    <row r="23" spans="1:62" customFormat="1" ht="17.100000000000001" customHeight="1">
      <c r="A23" s="285">
        <v>360000</v>
      </c>
      <c r="B23" s="8" t="s">
        <v>159</v>
      </c>
      <c r="C23" s="210"/>
      <c r="D23" s="210"/>
      <c r="E23" s="234"/>
      <c r="F23" s="210"/>
      <c r="G23" s="210"/>
      <c r="H23" s="210"/>
      <c r="I23" s="210"/>
      <c r="J23" s="234"/>
      <c r="K23" s="210"/>
      <c r="L23" s="210"/>
      <c r="M23" s="210"/>
      <c r="N23" s="210"/>
      <c r="O23" s="234"/>
      <c r="P23" s="210"/>
      <c r="Q23" s="210"/>
      <c r="R23" s="210"/>
      <c r="S23" s="210"/>
      <c r="T23" s="234"/>
      <c r="U23" s="210"/>
      <c r="V23" s="210"/>
      <c r="W23" s="210"/>
      <c r="X23" s="210"/>
      <c r="Y23" s="234"/>
      <c r="Z23" s="210"/>
      <c r="AA23" s="210"/>
      <c r="AB23" s="210"/>
      <c r="AC23" s="210"/>
      <c r="AD23" s="234"/>
      <c r="AE23" s="210"/>
      <c r="AF23" s="210"/>
      <c r="AG23" s="210"/>
      <c r="AH23" s="210"/>
      <c r="AI23" s="234"/>
      <c r="AJ23" s="210"/>
      <c r="AK23" s="210"/>
      <c r="AL23" s="210"/>
      <c r="AM23" s="210"/>
      <c r="AN23" s="234"/>
      <c r="AO23" s="210"/>
      <c r="AP23" s="210"/>
      <c r="AQ23" s="210"/>
      <c r="AR23" s="210"/>
      <c r="AS23" s="234"/>
      <c r="AT23" s="210"/>
      <c r="AU23" s="210"/>
      <c r="AV23" s="210"/>
      <c r="AW23" s="210"/>
      <c r="AX23" s="234"/>
      <c r="AY23" s="210"/>
      <c r="AZ23" s="210"/>
      <c r="BA23" s="210"/>
      <c r="BB23" s="210"/>
      <c r="BC23" s="234"/>
      <c r="BD23" s="210"/>
      <c r="BE23" s="210"/>
      <c r="BF23" s="234"/>
      <c r="BG23" s="234"/>
      <c r="BH23" s="234"/>
      <c r="BI23" s="234"/>
      <c r="BJ23" s="210"/>
    </row>
    <row r="24" spans="1:62" ht="17.100000000000001" customHeight="1">
      <c r="A24" s="285">
        <v>361000</v>
      </c>
      <c r="B24" s="6" t="s">
        <v>494</v>
      </c>
      <c r="C24" s="202"/>
      <c r="D24" s="202"/>
      <c r="E24" s="234">
        <f t="shared" si="0"/>
        <v>0</v>
      </c>
      <c r="F24" s="202"/>
      <c r="G24" s="234">
        <f>-D24+F24</f>
        <v>0</v>
      </c>
      <c r="H24" s="202"/>
      <c r="I24" s="202"/>
      <c r="J24" s="234">
        <f t="shared" si="1"/>
        <v>0</v>
      </c>
      <c r="K24" s="202"/>
      <c r="L24" s="234">
        <f>-I24+K24</f>
        <v>0</v>
      </c>
      <c r="M24" s="202"/>
      <c r="N24" s="202"/>
      <c r="O24" s="234">
        <f t="shared" si="2"/>
        <v>0</v>
      </c>
      <c r="P24" s="202"/>
      <c r="Q24" s="234">
        <f>-N24+P24</f>
        <v>0</v>
      </c>
      <c r="R24" s="202"/>
      <c r="S24" s="202"/>
      <c r="T24" s="234">
        <f t="shared" si="3"/>
        <v>0</v>
      </c>
      <c r="U24" s="202"/>
      <c r="V24" s="234">
        <f>-S24+U24</f>
        <v>0</v>
      </c>
      <c r="W24" s="202"/>
      <c r="X24" s="202"/>
      <c r="Y24" s="234">
        <f t="shared" si="4"/>
        <v>0</v>
      </c>
      <c r="Z24" s="202"/>
      <c r="AA24" s="234">
        <f>-X24+Z24</f>
        <v>0</v>
      </c>
      <c r="AB24" s="202"/>
      <c r="AC24" s="202"/>
      <c r="AD24" s="234">
        <f t="shared" si="5"/>
        <v>0</v>
      </c>
      <c r="AE24" s="202"/>
      <c r="AF24" s="234">
        <f>-AC24+AE24</f>
        <v>0</v>
      </c>
      <c r="AG24" s="202"/>
      <c r="AH24" s="202"/>
      <c r="AI24" s="234">
        <f t="shared" si="6"/>
        <v>0</v>
      </c>
      <c r="AJ24" s="202"/>
      <c r="AK24" s="234">
        <f>-AH24+AJ24</f>
        <v>0</v>
      </c>
      <c r="AL24" s="202"/>
      <c r="AM24" s="202"/>
      <c r="AN24" s="234">
        <f t="shared" si="7"/>
        <v>0</v>
      </c>
      <c r="AO24" s="202"/>
      <c r="AP24" s="234">
        <f>-AM24+AO24</f>
        <v>0</v>
      </c>
      <c r="AQ24" s="202"/>
      <c r="AR24" s="202"/>
      <c r="AS24" s="234">
        <f t="shared" si="8"/>
        <v>0</v>
      </c>
      <c r="AT24" s="202"/>
      <c r="AU24" s="234">
        <f>-AR24+AT24</f>
        <v>0</v>
      </c>
      <c r="AV24" s="202"/>
      <c r="AW24" s="202"/>
      <c r="AX24" s="234">
        <f t="shared" si="9"/>
        <v>0</v>
      </c>
      <c r="AY24" s="202"/>
      <c r="AZ24" s="234">
        <f>-AW24+AY24</f>
        <v>0</v>
      </c>
      <c r="BA24" s="202"/>
      <c r="BB24" s="202"/>
      <c r="BC24" s="234">
        <f t="shared" si="10"/>
        <v>0</v>
      </c>
      <c r="BD24" s="202"/>
      <c r="BE24" s="234">
        <f>-BB24+BD24</f>
        <v>0</v>
      </c>
      <c r="BF24" s="234">
        <f t="shared" ref="BF24:BG27" si="28">+C24+H24+M24+R24+W24+AB24+AG24+AL24+AQ24+AV24+BA24</f>
        <v>0</v>
      </c>
      <c r="BG24" s="234">
        <f t="shared" si="28"/>
        <v>0</v>
      </c>
      <c r="BH24" s="234">
        <f t="shared" si="11"/>
        <v>0</v>
      </c>
      <c r="BI24" s="234">
        <f>+F24+K24+P24+U24+Z24+AE24+AJ24+AO24+AT24+AY24+BD24</f>
        <v>0</v>
      </c>
      <c r="BJ24" s="234">
        <f>-BG24+BI24</f>
        <v>0</v>
      </c>
    </row>
    <row r="25" spans="1:62" ht="17.100000000000001" customHeight="1">
      <c r="A25" s="285">
        <v>362000</v>
      </c>
      <c r="B25" s="6" t="s">
        <v>495</v>
      </c>
      <c r="C25" s="202"/>
      <c r="D25" s="202"/>
      <c r="E25" s="234">
        <f t="shared" si="0"/>
        <v>0</v>
      </c>
      <c r="F25" s="202"/>
      <c r="G25" s="234">
        <f>-D25+F25</f>
        <v>0</v>
      </c>
      <c r="H25" s="202"/>
      <c r="I25" s="202"/>
      <c r="J25" s="234">
        <f t="shared" si="1"/>
        <v>0</v>
      </c>
      <c r="K25" s="202"/>
      <c r="L25" s="234">
        <f>-I25+K25</f>
        <v>0</v>
      </c>
      <c r="M25" s="202"/>
      <c r="N25" s="202"/>
      <c r="O25" s="234">
        <f t="shared" si="2"/>
        <v>0</v>
      </c>
      <c r="P25" s="202"/>
      <c r="Q25" s="234">
        <f>-N25+P25</f>
        <v>0</v>
      </c>
      <c r="R25" s="202"/>
      <c r="S25" s="202"/>
      <c r="T25" s="234">
        <f t="shared" si="3"/>
        <v>0</v>
      </c>
      <c r="U25" s="202"/>
      <c r="V25" s="234">
        <f>-S25+U25</f>
        <v>0</v>
      </c>
      <c r="W25" s="202"/>
      <c r="X25" s="202"/>
      <c r="Y25" s="234">
        <f t="shared" si="4"/>
        <v>0</v>
      </c>
      <c r="Z25" s="202"/>
      <c r="AA25" s="234">
        <f>-X25+Z25</f>
        <v>0</v>
      </c>
      <c r="AB25" s="202"/>
      <c r="AC25" s="202"/>
      <c r="AD25" s="234">
        <f t="shared" si="5"/>
        <v>0</v>
      </c>
      <c r="AE25" s="202"/>
      <c r="AF25" s="234">
        <f>-AC25+AE25</f>
        <v>0</v>
      </c>
      <c r="AG25" s="202"/>
      <c r="AH25" s="202"/>
      <c r="AI25" s="234">
        <f t="shared" si="6"/>
        <v>0</v>
      </c>
      <c r="AJ25" s="202"/>
      <c r="AK25" s="234">
        <f>-AH25+AJ25</f>
        <v>0</v>
      </c>
      <c r="AL25" s="202"/>
      <c r="AM25" s="202"/>
      <c r="AN25" s="234">
        <f t="shared" si="7"/>
        <v>0</v>
      </c>
      <c r="AO25" s="202"/>
      <c r="AP25" s="234">
        <f>-AM25+AO25</f>
        <v>0</v>
      </c>
      <c r="AQ25" s="202"/>
      <c r="AR25" s="202"/>
      <c r="AS25" s="234">
        <f t="shared" si="8"/>
        <v>0</v>
      </c>
      <c r="AT25" s="202"/>
      <c r="AU25" s="234">
        <f>-AR25+AT25</f>
        <v>0</v>
      </c>
      <c r="AV25" s="202"/>
      <c r="AW25" s="202"/>
      <c r="AX25" s="234">
        <f t="shared" si="9"/>
        <v>0</v>
      </c>
      <c r="AY25" s="202"/>
      <c r="AZ25" s="234">
        <f>-AW25+AY25</f>
        <v>0</v>
      </c>
      <c r="BA25" s="202"/>
      <c r="BB25" s="202"/>
      <c r="BC25" s="234">
        <f t="shared" si="10"/>
        <v>0</v>
      </c>
      <c r="BD25" s="202"/>
      <c r="BE25" s="234">
        <f>-BB25+BD25</f>
        <v>0</v>
      </c>
      <c r="BF25" s="234">
        <f t="shared" si="28"/>
        <v>0</v>
      </c>
      <c r="BG25" s="234">
        <f t="shared" si="28"/>
        <v>0</v>
      </c>
      <c r="BH25" s="234">
        <f t="shared" si="11"/>
        <v>0</v>
      </c>
      <c r="BI25" s="234">
        <f>+F25+K25+P25+U25+Z25+AE25+AJ25+AO25+AT25+AY25+BD25</f>
        <v>0</v>
      </c>
      <c r="BJ25" s="234">
        <f>-BG25+BI25</f>
        <v>0</v>
      </c>
    </row>
    <row r="26" spans="1:62" ht="17.100000000000001" customHeight="1">
      <c r="A26" s="285">
        <v>365000</v>
      </c>
      <c r="B26" s="6" t="s">
        <v>496</v>
      </c>
      <c r="C26" s="202"/>
      <c r="D26" s="202"/>
      <c r="E26" s="234">
        <f t="shared" si="0"/>
        <v>0</v>
      </c>
      <c r="F26" s="202"/>
      <c r="G26" s="234">
        <f>-D26+F26</f>
        <v>0</v>
      </c>
      <c r="H26" s="202"/>
      <c r="I26" s="202"/>
      <c r="J26" s="234">
        <f t="shared" si="1"/>
        <v>0</v>
      </c>
      <c r="K26" s="202"/>
      <c r="L26" s="234">
        <f>-I26+K26</f>
        <v>0</v>
      </c>
      <c r="M26" s="202"/>
      <c r="N26" s="202"/>
      <c r="O26" s="234">
        <f t="shared" si="2"/>
        <v>0</v>
      </c>
      <c r="P26" s="202"/>
      <c r="Q26" s="234">
        <f>-N26+P26</f>
        <v>0</v>
      </c>
      <c r="R26" s="202"/>
      <c r="S26" s="202"/>
      <c r="T26" s="234">
        <f t="shared" si="3"/>
        <v>0</v>
      </c>
      <c r="U26" s="202"/>
      <c r="V26" s="234">
        <f>-S26+U26</f>
        <v>0</v>
      </c>
      <c r="W26" s="202"/>
      <c r="X26" s="202"/>
      <c r="Y26" s="234">
        <f t="shared" si="4"/>
        <v>0</v>
      </c>
      <c r="Z26" s="202"/>
      <c r="AA26" s="234">
        <f>-X26+Z26</f>
        <v>0</v>
      </c>
      <c r="AB26" s="202"/>
      <c r="AC26" s="202"/>
      <c r="AD26" s="234">
        <f t="shared" si="5"/>
        <v>0</v>
      </c>
      <c r="AE26" s="202"/>
      <c r="AF26" s="234">
        <f>-AC26+AE26</f>
        <v>0</v>
      </c>
      <c r="AG26" s="202"/>
      <c r="AH26" s="202"/>
      <c r="AI26" s="234">
        <f t="shared" si="6"/>
        <v>0</v>
      </c>
      <c r="AJ26" s="202"/>
      <c r="AK26" s="234">
        <f>-AH26+AJ26</f>
        <v>0</v>
      </c>
      <c r="AL26" s="202"/>
      <c r="AM26" s="202"/>
      <c r="AN26" s="234">
        <f t="shared" si="7"/>
        <v>0</v>
      </c>
      <c r="AO26" s="202"/>
      <c r="AP26" s="234">
        <f>-AM26+AO26</f>
        <v>0</v>
      </c>
      <c r="AQ26" s="202"/>
      <c r="AR26" s="202"/>
      <c r="AS26" s="234">
        <f t="shared" si="8"/>
        <v>0</v>
      </c>
      <c r="AT26" s="202"/>
      <c r="AU26" s="234">
        <f>-AR26+AT26</f>
        <v>0</v>
      </c>
      <c r="AV26" s="202"/>
      <c r="AW26" s="202"/>
      <c r="AX26" s="234">
        <f t="shared" si="9"/>
        <v>0</v>
      </c>
      <c r="AY26" s="202"/>
      <c r="AZ26" s="234">
        <f>-AW26+AY26</f>
        <v>0</v>
      </c>
      <c r="BA26" s="202"/>
      <c r="BB26" s="202"/>
      <c r="BC26" s="234">
        <f t="shared" si="10"/>
        <v>0</v>
      </c>
      <c r="BD26" s="202"/>
      <c r="BE26" s="234">
        <f>-BB26+BD26</f>
        <v>0</v>
      </c>
      <c r="BF26" s="234">
        <f t="shared" si="28"/>
        <v>0</v>
      </c>
      <c r="BG26" s="234">
        <f t="shared" si="28"/>
        <v>0</v>
      </c>
      <c r="BH26" s="234">
        <f t="shared" si="11"/>
        <v>0</v>
      </c>
      <c r="BI26" s="234">
        <f>+F26+K26+P26+U26+Z26+AE26+AJ26+AO26+AT26+AY26+BD26</f>
        <v>0</v>
      </c>
      <c r="BJ26" s="234">
        <f>-BG26+BI26</f>
        <v>0</v>
      </c>
    </row>
    <row r="27" spans="1:62" ht="17.100000000000001" customHeight="1">
      <c r="A27" s="285">
        <v>370000</v>
      </c>
      <c r="B27" s="8" t="s">
        <v>160</v>
      </c>
      <c r="C27" s="202"/>
      <c r="D27" s="202"/>
      <c r="E27" s="234">
        <f t="shared" si="0"/>
        <v>0</v>
      </c>
      <c r="F27" s="202"/>
      <c r="G27" s="234">
        <f>-D27+F27</f>
        <v>0</v>
      </c>
      <c r="H27" s="202"/>
      <c r="I27" s="202"/>
      <c r="J27" s="234">
        <f t="shared" si="1"/>
        <v>0</v>
      </c>
      <c r="K27" s="202"/>
      <c r="L27" s="234">
        <f>-I27+K27</f>
        <v>0</v>
      </c>
      <c r="M27" s="202"/>
      <c r="N27" s="202"/>
      <c r="O27" s="234">
        <f t="shared" si="2"/>
        <v>0</v>
      </c>
      <c r="P27" s="202"/>
      <c r="Q27" s="234">
        <f>-N27+P27</f>
        <v>0</v>
      </c>
      <c r="R27" s="202"/>
      <c r="S27" s="202"/>
      <c r="T27" s="234">
        <f t="shared" si="3"/>
        <v>0</v>
      </c>
      <c r="U27" s="202"/>
      <c r="V27" s="234">
        <f>-S27+U27</f>
        <v>0</v>
      </c>
      <c r="W27" s="202"/>
      <c r="X27" s="202"/>
      <c r="Y27" s="234">
        <f t="shared" si="4"/>
        <v>0</v>
      </c>
      <c r="Z27" s="202"/>
      <c r="AA27" s="234">
        <f>-X27+Z27</f>
        <v>0</v>
      </c>
      <c r="AB27" s="202"/>
      <c r="AC27" s="202"/>
      <c r="AD27" s="234">
        <f t="shared" si="5"/>
        <v>0</v>
      </c>
      <c r="AE27" s="202"/>
      <c r="AF27" s="234">
        <f>-AC27+AE27</f>
        <v>0</v>
      </c>
      <c r="AG27" s="202"/>
      <c r="AH27" s="202"/>
      <c r="AI27" s="234">
        <f t="shared" si="6"/>
        <v>0</v>
      </c>
      <c r="AJ27" s="202"/>
      <c r="AK27" s="234">
        <f>-AH27+AJ27</f>
        <v>0</v>
      </c>
      <c r="AL27" s="202"/>
      <c r="AM27" s="202"/>
      <c r="AN27" s="234">
        <f t="shared" si="7"/>
        <v>0</v>
      </c>
      <c r="AO27" s="202"/>
      <c r="AP27" s="234">
        <f>-AM27+AO27</f>
        <v>0</v>
      </c>
      <c r="AQ27" s="202"/>
      <c r="AR27" s="202"/>
      <c r="AS27" s="234">
        <f t="shared" si="8"/>
        <v>0</v>
      </c>
      <c r="AT27" s="202"/>
      <c r="AU27" s="234">
        <f>-AR27+AT27</f>
        <v>0</v>
      </c>
      <c r="AV27" s="202"/>
      <c r="AW27" s="202"/>
      <c r="AX27" s="234">
        <f t="shared" si="9"/>
        <v>0</v>
      </c>
      <c r="AY27" s="202"/>
      <c r="AZ27" s="234">
        <f>-AW27+AY27</f>
        <v>0</v>
      </c>
      <c r="BA27" s="202"/>
      <c r="BB27" s="202"/>
      <c r="BC27" s="234">
        <f t="shared" si="10"/>
        <v>0</v>
      </c>
      <c r="BD27" s="202"/>
      <c r="BE27" s="234">
        <f>-BB27+BD27</f>
        <v>0</v>
      </c>
      <c r="BF27" s="234">
        <f t="shared" si="28"/>
        <v>0</v>
      </c>
      <c r="BG27" s="234">
        <f t="shared" si="28"/>
        <v>0</v>
      </c>
      <c r="BH27" s="234">
        <f t="shared" si="11"/>
        <v>0</v>
      </c>
      <c r="BI27" s="234">
        <f>+F27+K27+P27+U27+Z27+AE27+AJ27+AO27+AT27+AY27+BD27</f>
        <v>0</v>
      </c>
      <c r="BJ27" s="234">
        <f>-BG27+BI27</f>
        <v>0</v>
      </c>
    </row>
    <row r="28" spans="1:62" customFormat="1" ht="17.100000000000001" customHeight="1" thickBot="1">
      <c r="A28" s="285"/>
      <c r="B28" s="6"/>
      <c r="C28" s="211"/>
      <c r="D28" s="211"/>
      <c r="E28" s="236"/>
      <c r="F28" s="211"/>
      <c r="G28" s="211"/>
      <c r="H28" s="211"/>
      <c r="I28" s="211"/>
      <c r="J28" s="236"/>
      <c r="K28" s="211"/>
      <c r="L28" s="211"/>
      <c r="M28" s="211"/>
      <c r="N28" s="211"/>
      <c r="O28" s="236"/>
      <c r="P28" s="211"/>
      <c r="Q28" s="211"/>
      <c r="R28" s="211"/>
      <c r="S28" s="211"/>
      <c r="T28" s="236"/>
      <c r="U28" s="211"/>
      <c r="V28" s="211"/>
      <c r="W28" s="211"/>
      <c r="X28" s="211"/>
      <c r="Y28" s="236"/>
      <c r="Z28" s="211"/>
      <c r="AA28" s="211"/>
      <c r="AB28" s="211"/>
      <c r="AC28" s="211"/>
      <c r="AD28" s="236"/>
      <c r="AE28" s="211"/>
      <c r="AF28" s="211"/>
      <c r="AG28" s="211"/>
      <c r="AH28" s="211"/>
      <c r="AI28" s="236"/>
      <c r="AJ28" s="211"/>
      <c r="AK28" s="211"/>
      <c r="AL28" s="211"/>
      <c r="AM28" s="211"/>
      <c r="AN28" s="236"/>
      <c r="AO28" s="211"/>
      <c r="AP28" s="211"/>
      <c r="AQ28" s="211"/>
      <c r="AR28" s="211"/>
      <c r="AS28" s="236"/>
      <c r="AT28" s="211"/>
      <c r="AU28" s="211"/>
      <c r="AV28" s="211"/>
      <c r="AW28" s="211"/>
      <c r="AX28" s="236"/>
      <c r="AY28" s="211"/>
      <c r="AZ28" s="211"/>
      <c r="BA28" s="211"/>
      <c r="BB28" s="211"/>
      <c r="BC28" s="236"/>
      <c r="BD28" s="211"/>
      <c r="BE28" s="211"/>
      <c r="BF28" s="211"/>
      <c r="BG28" s="211"/>
      <c r="BH28" s="236"/>
      <c r="BI28" s="211"/>
      <c r="BJ28" s="211"/>
    </row>
    <row r="29" spans="1:62" customFormat="1" ht="17.100000000000001" customHeight="1">
      <c r="A29" s="285"/>
      <c r="B29" s="9" t="s">
        <v>87</v>
      </c>
      <c r="C29" s="210">
        <f>SUM(C9:C28)</f>
        <v>0</v>
      </c>
      <c r="D29" s="210">
        <f>SUM(D9:D28)</f>
        <v>0</v>
      </c>
      <c r="E29" s="234">
        <f>SUM(E9:E28)</f>
        <v>0</v>
      </c>
      <c r="F29" s="210">
        <f>SUM(F9:F28)</f>
        <v>0</v>
      </c>
      <c r="G29" s="210">
        <f>SUM(G9:G28)</f>
        <v>0</v>
      </c>
      <c r="H29" s="210">
        <f t="shared" ref="H29:BE29" si="29">SUM(H9:H28)</f>
        <v>0</v>
      </c>
      <c r="I29" s="210">
        <f t="shared" si="29"/>
        <v>0</v>
      </c>
      <c r="J29" s="234">
        <f>SUM(J9:J28)</f>
        <v>0</v>
      </c>
      <c r="K29" s="210">
        <f t="shared" si="29"/>
        <v>0</v>
      </c>
      <c r="L29" s="210">
        <f t="shared" si="29"/>
        <v>0</v>
      </c>
      <c r="M29" s="210">
        <f t="shared" si="29"/>
        <v>0</v>
      </c>
      <c r="N29" s="210">
        <f t="shared" si="29"/>
        <v>0</v>
      </c>
      <c r="O29" s="234">
        <f>SUM(O9:O28)</f>
        <v>0</v>
      </c>
      <c r="P29" s="210">
        <f t="shared" si="29"/>
        <v>0</v>
      </c>
      <c r="Q29" s="210">
        <f t="shared" si="29"/>
        <v>0</v>
      </c>
      <c r="R29" s="210">
        <f t="shared" si="29"/>
        <v>0</v>
      </c>
      <c r="S29" s="210">
        <f t="shared" si="29"/>
        <v>0</v>
      </c>
      <c r="T29" s="234">
        <f>SUM(T9:T28)</f>
        <v>0</v>
      </c>
      <c r="U29" s="210">
        <f t="shared" si="29"/>
        <v>0</v>
      </c>
      <c r="V29" s="210">
        <f t="shared" si="29"/>
        <v>0</v>
      </c>
      <c r="W29" s="210">
        <f t="shared" si="29"/>
        <v>0</v>
      </c>
      <c r="X29" s="210">
        <f t="shared" si="29"/>
        <v>0</v>
      </c>
      <c r="Y29" s="234">
        <f>SUM(Y9:Y28)</f>
        <v>0</v>
      </c>
      <c r="Z29" s="210">
        <f t="shared" si="29"/>
        <v>0</v>
      </c>
      <c r="AA29" s="210">
        <f t="shared" si="29"/>
        <v>0</v>
      </c>
      <c r="AB29" s="210">
        <f t="shared" si="29"/>
        <v>0</v>
      </c>
      <c r="AC29" s="210">
        <f t="shared" si="29"/>
        <v>0</v>
      </c>
      <c r="AD29" s="234">
        <f>SUM(AD9:AD28)</f>
        <v>0</v>
      </c>
      <c r="AE29" s="210">
        <f t="shared" si="29"/>
        <v>0</v>
      </c>
      <c r="AF29" s="210">
        <f t="shared" si="29"/>
        <v>0</v>
      </c>
      <c r="AG29" s="210">
        <f t="shared" si="29"/>
        <v>0</v>
      </c>
      <c r="AH29" s="210">
        <f t="shared" si="29"/>
        <v>0</v>
      </c>
      <c r="AI29" s="234">
        <f>SUM(AI9:AI28)</f>
        <v>0</v>
      </c>
      <c r="AJ29" s="210">
        <f t="shared" si="29"/>
        <v>0</v>
      </c>
      <c r="AK29" s="210">
        <f t="shared" si="29"/>
        <v>0</v>
      </c>
      <c r="AL29" s="210">
        <f t="shared" si="29"/>
        <v>0</v>
      </c>
      <c r="AM29" s="210">
        <f t="shared" si="29"/>
        <v>0</v>
      </c>
      <c r="AN29" s="234">
        <f>SUM(AN9:AN28)</f>
        <v>0</v>
      </c>
      <c r="AO29" s="210">
        <f t="shared" si="29"/>
        <v>0</v>
      </c>
      <c r="AP29" s="210">
        <f t="shared" si="29"/>
        <v>0</v>
      </c>
      <c r="AQ29" s="210">
        <f t="shared" si="29"/>
        <v>0</v>
      </c>
      <c r="AR29" s="210">
        <f t="shared" si="29"/>
        <v>0</v>
      </c>
      <c r="AS29" s="234">
        <f>SUM(AS9:AS28)</f>
        <v>0</v>
      </c>
      <c r="AT29" s="210">
        <f t="shared" si="29"/>
        <v>0</v>
      </c>
      <c r="AU29" s="210">
        <f t="shared" si="29"/>
        <v>0</v>
      </c>
      <c r="AV29" s="210">
        <f t="shared" si="29"/>
        <v>0</v>
      </c>
      <c r="AW29" s="210">
        <f t="shared" si="29"/>
        <v>0</v>
      </c>
      <c r="AX29" s="234">
        <f>SUM(AX9:AX28)</f>
        <v>0</v>
      </c>
      <c r="AY29" s="210">
        <f t="shared" si="29"/>
        <v>0</v>
      </c>
      <c r="AZ29" s="210">
        <f t="shared" si="29"/>
        <v>0</v>
      </c>
      <c r="BA29" s="210">
        <f t="shared" si="29"/>
        <v>0</v>
      </c>
      <c r="BB29" s="210">
        <f t="shared" si="29"/>
        <v>0</v>
      </c>
      <c r="BC29" s="234">
        <f>SUM(BC9:BC28)</f>
        <v>0</v>
      </c>
      <c r="BD29" s="210">
        <f t="shared" si="29"/>
        <v>0</v>
      </c>
      <c r="BE29" s="210">
        <f t="shared" si="29"/>
        <v>0</v>
      </c>
      <c r="BF29" s="234">
        <f>+C29+H29+M29+R29+W29+AB29+AG29+AL29+AQ29+AV29+BA29</f>
        <v>0</v>
      </c>
      <c r="BG29" s="234">
        <f>+D29+I29+N29+S29+X29+AC29+AH29+AM29+AR29+AW29+BB29</f>
        <v>0</v>
      </c>
      <c r="BH29" s="234">
        <f>SUM(BH9:BH28)</f>
        <v>0</v>
      </c>
      <c r="BI29" s="234">
        <f>+F29+K29+P29+U29+Z29+AE29+AJ29+AO29+AT29+AY29+BD29</f>
        <v>0</v>
      </c>
      <c r="BJ29" s="210">
        <f t="shared" ref="BJ29" si="30">SUM(BJ9:BJ28)</f>
        <v>0</v>
      </c>
    </row>
    <row r="30" spans="1:62" customFormat="1" ht="17.100000000000001" customHeight="1">
      <c r="A30" s="284"/>
      <c r="B30" s="6"/>
      <c r="C30" s="210"/>
      <c r="D30" s="210"/>
      <c r="E30" s="234"/>
      <c r="F30" s="210"/>
      <c r="G30" s="210"/>
      <c r="H30" s="210"/>
      <c r="I30" s="210"/>
      <c r="J30" s="234"/>
      <c r="K30" s="210"/>
      <c r="L30" s="210"/>
      <c r="M30" s="210"/>
      <c r="N30" s="210"/>
      <c r="O30" s="234"/>
      <c r="P30" s="210"/>
      <c r="Q30" s="210"/>
      <c r="R30" s="210"/>
      <c r="S30" s="210"/>
      <c r="T30" s="234"/>
      <c r="U30" s="210"/>
      <c r="V30" s="210"/>
      <c r="W30" s="210"/>
      <c r="X30" s="210"/>
      <c r="Y30" s="234"/>
      <c r="Z30" s="210"/>
      <c r="AA30" s="210"/>
      <c r="AB30" s="210"/>
      <c r="AC30" s="210"/>
      <c r="AD30" s="234"/>
      <c r="AE30" s="210"/>
      <c r="AF30" s="210"/>
      <c r="AG30" s="210"/>
      <c r="AH30" s="210"/>
      <c r="AI30" s="234"/>
      <c r="AJ30" s="210"/>
      <c r="AK30" s="210"/>
      <c r="AL30" s="210"/>
      <c r="AM30" s="210"/>
      <c r="AN30" s="234"/>
      <c r="AO30" s="210"/>
      <c r="AP30" s="210"/>
      <c r="AQ30" s="210"/>
      <c r="AR30" s="210"/>
      <c r="AS30" s="234"/>
      <c r="AT30" s="210"/>
      <c r="AU30" s="210"/>
      <c r="AV30" s="210"/>
      <c r="AW30" s="210"/>
      <c r="AX30" s="234"/>
      <c r="AY30" s="210"/>
      <c r="AZ30" s="210"/>
      <c r="BA30" s="210"/>
      <c r="BB30" s="210"/>
      <c r="BC30" s="234"/>
      <c r="BD30" s="210"/>
      <c r="BE30" s="210"/>
      <c r="BF30" s="234"/>
      <c r="BG30" s="234"/>
      <c r="BH30" s="234"/>
      <c r="BI30" s="234"/>
      <c r="BJ30" s="210"/>
    </row>
    <row r="31" spans="1:62" customFormat="1" ht="17.100000000000001" customHeight="1">
      <c r="A31" s="284"/>
      <c r="B31" s="8" t="s">
        <v>162</v>
      </c>
      <c r="C31" s="210"/>
      <c r="D31" s="210"/>
      <c r="E31" s="234"/>
      <c r="F31" s="210"/>
      <c r="G31" s="210"/>
      <c r="H31" s="210"/>
      <c r="I31" s="210"/>
      <c r="J31" s="234"/>
      <c r="K31" s="210"/>
      <c r="L31" s="210"/>
      <c r="M31" s="210"/>
      <c r="N31" s="210"/>
      <c r="O31" s="234"/>
      <c r="P31" s="210"/>
      <c r="Q31" s="210"/>
      <c r="R31" s="210"/>
      <c r="S31" s="210"/>
      <c r="T31" s="234"/>
      <c r="U31" s="210"/>
      <c r="V31" s="210"/>
      <c r="W31" s="210"/>
      <c r="X31" s="210"/>
      <c r="Y31" s="234"/>
      <c r="Z31" s="210"/>
      <c r="AA31" s="210"/>
      <c r="AB31" s="210"/>
      <c r="AC31" s="210"/>
      <c r="AD31" s="234"/>
      <c r="AE31" s="210"/>
      <c r="AF31" s="210"/>
      <c r="AG31" s="210"/>
      <c r="AH31" s="210"/>
      <c r="AI31" s="234"/>
      <c r="AJ31" s="210"/>
      <c r="AK31" s="210"/>
      <c r="AL31" s="210"/>
      <c r="AM31" s="210"/>
      <c r="AN31" s="234"/>
      <c r="AO31" s="210"/>
      <c r="AP31" s="210"/>
      <c r="AQ31" s="210"/>
      <c r="AR31" s="210"/>
      <c r="AS31" s="234"/>
      <c r="AT31" s="210"/>
      <c r="AU31" s="210"/>
      <c r="AV31" s="210"/>
      <c r="AW31" s="210"/>
      <c r="AX31" s="234"/>
      <c r="AY31" s="210"/>
      <c r="AZ31" s="210"/>
      <c r="BA31" s="210"/>
      <c r="BB31" s="210"/>
      <c r="BC31" s="234"/>
      <c r="BD31" s="210"/>
      <c r="BE31" s="210"/>
      <c r="BF31" s="234"/>
      <c r="BG31" s="234"/>
      <c r="BH31" s="234"/>
      <c r="BI31" s="234"/>
      <c r="BJ31" s="210"/>
    </row>
    <row r="32" spans="1:62" ht="17.100000000000001" customHeight="1">
      <c r="A32" s="285">
        <v>510000</v>
      </c>
      <c r="B32" s="8" t="s">
        <v>159</v>
      </c>
      <c r="C32" s="202"/>
      <c r="D32" s="202"/>
      <c r="E32" s="234">
        <f>-C32+D32</f>
        <v>0</v>
      </c>
      <c r="F32" s="202"/>
      <c r="G32" s="234">
        <f>+D32-F32</f>
        <v>0</v>
      </c>
      <c r="H32" s="202"/>
      <c r="I32" s="202"/>
      <c r="J32" s="234">
        <f>-H32+I32</f>
        <v>0</v>
      </c>
      <c r="K32" s="202"/>
      <c r="L32" s="234">
        <f>+I32-K32</f>
        <v>0</v>
      </c>
      <c r="M32" s="202"/>
      <c r="N32" s="202"/>
      <c r="O32" s="234">
        <f>-M32+N32</f>
        <v>0</v>
      </c>
      <c r="P32" s="202"/>
      <c r="Q32" s="234">
        <f>+N32-P32</f>
        <v>0</v>
      </c>
      <c r="R32" s="202"/>
      <c r="S32" s="202"/>
      <c r="T32" s="234">
        <f>-R32+S32</f>
        <v>0</v>
      </c>
      <c r="U32" s="202"/>
      <c r="V32" s="234">
        <f>+S32-U32</f>
        <v>0</v>
      </c>
      <c r="W32" s="202"/>
      <c r="X32" s="202"/>
      <c r="Y32" s="234">
        <f>-W32+X32</f>
        <v>0</v>
      </c>
      <c r="Z32" s="202"/>
      <c r="AA32" s="234">
        <f>+X32-Z32</f>
        <v>0</v>
      </c>
      <c r="AB32" s="202"/>
      <c r="AC32" s="202"/>
      <c r="AD32" s="234">
        <f>-AB32+AC32</f>
        <v>0</v>
      </c>
      <c r="AE32" s="202"/>
      <c r="AF32" s="234">
        <f>+AC32-AE32</f>
        <v>0</v>
      </c>
      <c r="AG32" s="202"/>
      <c r="AH32" s="202"/>
      <c r="AI32" s="234">
        <f>-AG32+AH32</f>
        <v>0</v>
      </c>
      <c r="AJ32" s="202"/>
      <c r="AK32" s="234">
        <f>+AH32-AJ32</f>
        <v>0</v>
      </c>
      <c r="AL32" s="202"/>
      <c r="AM32" s="202"/>
      <c r="AN32" s="234">
        <f>-AL32+AM32</f>
        <v>0</v>
      </c>
      <c r="AO32" s="202"/>
      <c r="AP32" s="234">
        <f>+AM32-AO32</f>
        <v>0</v>
      </c>
      <c r="AQ32" s="202"/>
      <c r="AR32" s="202"/>
      <c r="AS32" s="234">
        <f>-AQ32+AR32</f>
        <v>0</v>
      </c>
      <c r="AT32" s="202"/>
      <c r="AU32" s="234">
        <f>+AR32-AT32</f>
        <v>0</v>
      </c>
      <c r="AV32" s="202"/>
      <c r="AW32" s="202"/>
      <c r="AX32" s="234">
        <f>-AV32+AW32</f>
        <v>0</v>
      </c>
      <c r="AY32" s="202"/>
      <c r="AZ32" s="234">
        <f>+AW32-AY32</f>
        <v>0</v>
      </c>
      <c r="BA32" s="202"/>
      <c r="BB32" s="202"/>
      <c r="BC32" s="234">
        <f>-BA32+BB32</f>
        <v>0</v>
      </c>
      <c r="BD32" s="202"/>
      <c r="BE32" s="234">
        <f>+BB32-BD32</f>
        <v>0</v>
      </c>
      <c r="BF32" s="234">
        <f t="shared" ref="BF32:BG35" si="31">+C32+H32+M32+R32+W32+AB32+AG32+AL32+AQ32+AV32+BA32</f>
        <v>0</v>
      </c>
      <c r="BG32" s="234">
        <f t="shared" si="31"/>
        <v>0</v>
      </c>
      <c r="BH32" s="234">
        <f>-BF32+BG32</f>
        <v>0</v>
      </c>
      <c r="BI32" s="234">
        <f>+F32+K32+P32+U32+Z32+AE32+AJ32+AO32+AT32+AY32+BD32</f>
        <v>0</v>
      </c>
      <c r="BJ32" s="234">
        <f>+BG32-BI32</f>
        <v>0</v>
      </c>
    </row>
    <row r="33" spans="1:62" ht="17.100000000000001" customHeight="1" thickBot="1">
      <c r="A33" s="285" t="s">
        <v>585</v>
      </c>
      <c r="B33" s="8" t="s">
        <v>806</v>
      </c>
      <c r="C33" s="204"/>
      <c r="D33" s="204"/>
      <c r="E33" s="236">
        <f>-C33+D33</f>
        <v>0</v>
      </c>
      <c r="F33" s="204"/>
      <c r="G33" s="236">
        <f>+D33-F33</f>
        <v>0</v>
      </c>
      <c r="H33" s="204"/>
      <c r="I33" s="204"/>
      <c r="J33" s="236">
        <f>-H33+I33</f>
        <v>0</v>
      </c>
      <c r="K33" s="204"/>
      <c r="L33" s="236">
        <f>+I33-K33</f>
        <v>0</v>
      </c>
      <c r="M33" s="204"/>
      <c r="N33" s="204"/>
      <c r="O33" s="236">
        <f>-M33+N33</f>
        <v>0</v>
      </c>
      <c r="P33" s="204"/>
      <c r="Q33" s="236">
        <f>+N33-P33</f>
        <v>0</v>
      </c>
      <c r="R33" s="204"/>
      <c r="S33" s="204"/>
      <c r="T33" s="236">
        <f>-R33+S33</f>
        <v>0</v>
      </c>
      <c r="U33" s="204"/>
      <c r="V33" s="236">
        <f>+S33-U33</f>
        <v>0</v>
      </c>
      <c r="W33" s="204"/>
      <c r="X33" s="204"/>
      <c r="Y33" s="236">
        <f>-W33+X33</f>
        <v>0</v>
      </c>
      <c r="Z33" s="204"/>
      <c r="AA33" s="236">
        <f>+X33-Z33</f>
        <v>0</v>
      </c>
      <c r="AB33" s="204"/>
      <c r="AC33" s="204"/>
      <c r="AD33" s="236">
        <f>-AB33+AC33</f>
        <v>0</v>
      </c>
      <c r="AE33" s="204"/>
      <c r="AF33" s="236">
        <f>+AC33-AE33</f>
        <v>0</v>
      </c>
      <c r="AG33" s="204"/>
      <c r="AH33" s="204"/>
      <c r="AI33" s="236">
        <f>-AG33+AH33</f>
        <v>0</v>
      </c>
      <c r="AJ33" s="204"/>
      <c r="AK33" s="236">
        <f>+AH33-AJ33</f>
        <v>0</v>
      </c>
      <c r="AL33" s="204"/>
      <c r="AM33" s="204"/>
      <c r="AN33" s="236">
        <f>-AL33+AM33</f>
        <v>0</v>
      </c>
      <c r="AO33" s="204"/>
      <c r="AP33" s="236">
        <f>+AM33-AO33</f>
        <v>0</v>
      </c>
      <c r="AQ33" s="204"/>
      <c r="AR33" s="204"/>
      <c r="AS33" s="236">
        <f>-AQ33+AR33</f>
        <v>0</v>
      </c>
      <c r="AT33" s="204"/>
      <c r="AU33" s="236">
        <f>+AR33-AT33</f>
        <v>0</v>
      </c>
      <c r="AV33" s="204"/>
      <c r="AW33" s="204"/>
      <c r="AX33" s="236">
        <f>-AV33+AW33</f>
        <v>0</v>
      </c>
      <c r="AY33" s="204"/>
      <c r="AZ33" s="236">
        <f>+AW33-AY33</f>
        <v>0</v>
      </c>
      <c r="BA33" s="204"/>
      <c r="BB33" s="204"/>
      <c r="BC33" s="236">
        <f>-BA33+BB33</f>
        <v>0</v>
      </c>
      <c r="BD33" s="204"/>
      <c r="BE33" s="236">
        <f>+BB33-BD33</f>
        <v>0</v>
      </c>
      <c r="BF33" s="234">
        <f t="shared" si="31"/>
        <v>0</v>
      </c>
      <c r="BG33" s="236">
        <f t="shared" si="31"/>
        <v>0</v>
      </c>
      <c r="BH33" s="236">
        <f>-BF33+BG33</f>
        <v>0</v>
      </c>
      <c r="BI33" s="236">
        <f>+F33+K33+P33+U33+Z33+AE33+AJ33+AO33+AT33+AY33+BD33</f>
        <v>0</v>
      </c>
      <c r="BJ33" s="236">
        <f>+BG33-BI33</f>
        <v>0</v>
      </c>
    </row>
    <row r="34" spans="1:62" customFormat="1" ht="17.100000000000001" customHeight="1" thickBot="1">
      <c r="A34" s="285"/>
      <c r="B34" s="9" t="s">
        <v>851</v>
      </c>
      <c r="C34" s="211">
        <f>SUM(C31:C33)</f>
        <v>0</v>
      </c>
      <c r="D34" s="211">
        <f>SUM(D31:D33)</f>
        <v>0</v>
      </c>
      <c r="E34" s="236">
        <f>SUM(E31:E33)</f>
        <v>0</v>
      </c>
      <c r="F34" s="211">
        <f>SUM(F31:F33)</f>
        <v>0</v>
      </c>
      <c r="G34" s="211">
        <f>SUM(G31:G33)</f>
        <v>0</v>
      </c>
      <c r="H34" s="211">
        <f t="shared" ref="H34:BE34" si="32">SUM(H31:H33)</f>
        <v>0</v>
      </c>
      <c r="I34" s="211">
        <f t="shared" si="32"/>
        <v>0</v>
      </c>
      <c r="J34" s="236">
        <f>SUM(J31:J33)</f>
        <v>0</v>
      </c>
      <c r="K34" s="211">
        <f t="shared" si="32"/>
        <v>0</v>
      </c>
      <c r="L34" s="211">
        <f t="shared" si="32"/>
        <v>0</v>
      </c>
      <c r="M34" s="211">
        <f t="shared" si="32"/>
        <v>0</v>
      </c>
      <c r="N34" s="211">
        <f t="shared" si="32"/>
        <v>0</v>
      </c>
      <c r="O34" s="236">
        <f>SUM(O31:O33)</f>
        <v>0</v>
      </c>
      <c r="P34" s="211">
        <f t="shared" si="32"/>
        <v>0</v>
      </c>
      <c r="Q34" s="211">
        <f t="shared" si="32"/>
        <v>0</v>
      </c>
      <c r="R34" s="211">
        <f t="shared" si="32"/>
        <v>0</v>
      </c>
      <c r="S34" s="211">
        <f t="shared" si="32"/>
        <v>0</v>
      </c>
      <c r="T34" s="236">
        <f>SUM(T31:T33)</f>
        <v>0</v>
      </c>
      <c r="U34" s="211">
        <f t="shared" si="32"/>
        <v>0</v>
      </c>
      <c r="V34" s="211">
        <f t="shared" si="32"/>
        <v>0</v>
      </c>
      <c r="W34" s="211">
        <f t="shared" si="32"/>
        <v>0</v>
      </c>
      <c r="X34" s="211">
        <f t="shared" si="32"/>
        <v>0</v>
      </c>
      <c r="Y34" s="236">
        <f>SUM(Y31:Y33)</f>
        <v>0</v>
      </c>
      <c r="Z34" s="211">
        <f t="shared" si="32"/>
        <v>0</v>
      </c>
      <c r="AA34" s="211">
        <f t="shared" si="32"/>
        <v>0</v>
      </c>
      <c r="AB34" s="211">
        <f t="shared" si="32"/>
        <v>0</v>
      </c>
      <c r="AC34" s="211">
        <f t="shared" si="32"/>
        <v>0</v>
      </c>
      <c r="AD34" s="236">
        <f>SUM(AD31:AD33)</f>
        <v>0</v>
      </c>
      <c r="AE34" s="211">
        <f t="shared" si="32"/>
        <v>0</v>
      </c>
      <c r="AF34" s="211">
        <f t="shared" si="32"/>
        <v>0</v>
      </c>
      <c r="AG34" s="211">
        <f t="shared" si="32"/>
        <v>0</v>
      </c>
      <c r="AH34" s="211">
        <f t="shared" si="32"/>
        <v>0</v>
      </c>
      <c r="AI34" s="236">
        <f>SUM(AI31:AI33)</f>
        <v>0</v>
      </c>
      <c r="AJ34" s="211">
        <f t="shared" si="32"/>
        <v>0</v>
      </c>
      <c r="AK34" s="211">
        <f t="shared" si="32"/>
        <v>0</v>
      </c>
      <c r="AL34" s="211">
        <f t="shared" si="32"/>
        <v>0</v>
      </c>
      <c r="AM34" s="211">
        <f t="shared" si="32"/>
        <v>0</v>
      </c>
      <c r="AN34" s="236">
        <f>SUM(AN31:AN33)</f>
        <v>0</v>
      </c>
      <c r="AO34" s="211">
        <f t="shared" si="32"/>
        <v>0</v>
      </c>
      <c r="AP34" s="211">
        <f t="shared" si="32"/>
        <v>0</v>
      </c>
      <c r="AQ34" s="211">
        <f t="shared" si="32"/>
        <v>0</v>
      </c>
      <c r="AR34" s="211">
        <f t="shared" si="32"/>
        <v>0</v>
      </c>
      <c r="AS34" s="236">
        <f>SUM(AS31:AS33)</f>
        <v>0</v>
      </c>
      <c r="AT34" s="211">
        <f t="shared" si="32"/>
        <v>0</v>
      </c>
      <c r="AU34" s="211">
        <f t="shared" si="32"/>
        <v>0</v>
      </c>
      <c r="AV34" s="211">
        <f t="shared" si="32"/>
        <v>0</v>
      </c>
      <c r="AW34" s="211">
        <f t="shared" si="32"/>
        <v>0</v>
      </c>
      <c r="AX34" s="236">
        <f>SUM(AX31:AX33)</f>
        <v>0</v>
      </c>
      <c r="AY34" s="211">
        <f t="shared" si="32"/>
        <v>0</v>
      </c>
      <c r="AZ34" s="211">
        <f t="shared" si="32"/>
        <v>0</v>
      </c>
      <c r="BA34" s="211">
        <f t="shared" si="32"/>
        <v>0</v>
      </c>
      <c r="BB34" s="211">
        <f t="shared" si="32"/>
        <v>0</v>
      </c>
      <c r="BC34" s="236">
        <f>SUM(BC31:BC33)</f>
        <v>0</v>
      </c>
      <c r="BD34" s="211">
        <f t="shared" si="32"/>
        <v>0</v>
      </c>
      <c r="BE34" s="211">
        <f t="shared" si="32"/>
        <v>0</v>
      </c>
      <c r="BF34" s="235">
        <f t="shared" si="31"/>
        <v>0</v>
      </c>
      <c r="BG34" s="235">
        <f t="shared" si="31"/>
        <v>0</v>
      </c>
      <c r="BH34" s="236">
        <f>SUM(BH31:BH33)</f>
        <v>0</v>
      </c>
      <c r="BI34" s="235">
        <f>+F34+K34+P34+U34+Z34+AE34+AJ34+AO34+AT34+AY34+BD34</f>
        <v>0</v>
      </c>
      <c r="BJ34" s="211">
        <f t="shared" ref="BJ34" si="33">SUM(BJ31:BJ33)</f>
        <v>0</v>
      </c>
    </row>
    <row r="35" spans="1:62" customFormat="1" ht="30" customHeight="1">
      <c r="A35" s="285"/>
      <c r="B35" s="287" t="s">
        <v>615</v>
      </c>
      <c r="C35" s="229">
        <f>+C29-C34</f>
        <v>0</v>
      </c>
      <c r="D35" s="229">
        <f>+D29-D34</f>
        <v>0</v>
      </c>
      <c r="E35" s="1168">
        <f>+E29-E34</f>
        <v>0</v>
      </c>
      <c r="F35" s="229">
        <f>+F29-F34</f>
        <v>0</v>
      </c>
      <c r="G35" s="229">
        <f>+G29+G34</f>
        <v>0</v>
      </c>
      <c r="H35" s="229">
        <f>+H29-H34</f>
        <v>0</v>
      </c>
      <c r="I35" s="229">
        <f>+I29-I34</f>
        <v>0</v>
      </c>
      <c r="J35" s="1168">
        <f>+J29-J34</f>
        <v>0</v>
      </c>
      <c r="K35" s="229">
        <f>+K29-K34</f>
        <v>0</v>
      </c>
      <c r="L35" s="229">
        <f>+L29+L34</f>
        <v>0</v>
      </c>
      <c r="M35" s="229">
        <f>+M29-M34</f>
        <v>0</v>
      </c>
      <c r="N35" s="229">
        <f>+N29-N34</f>
        <v>0</v>
      </c>
      <c r="O35" s="1168">
        <f>+O29-O34</f>
        <v>0</v>
      </c>
      <c r="P35" s="229">
        <f>+P29-P34</f>
        <v>0</v>
      </c>
      <c r="Q35" s="229">
        <f>+Q29+Q34</f>
        <v>0</v>
      </c>
      <c r="R35" s="229">
        <f>+R29-R34</f>
        <v>0</v>
      </c>
      <c r="S35" s="229">
        <f>+S29-S34</f>
        <v>0</v>
      </c>
      <c r="T35" s="1168">
        <f>+T29-T34</f>
        <v>0</v>
      </c>
      <c r="U35" s="229">
        <f>+U29-U34</f>
        <v>0</v>
      </c>
      <c r="V35" s="229">
        <f>+V29+V34</f>
        <v>0</v>
      </c>
      <c r="W35" s="229">
        <f>+W29-W34</f>
        <v>0</v>
      </c>
      <c r="X35" s="229">
        <f>+X29-X34</f>
        <v>0</v>
      </c>
      <c r="Y35" s="1168">
        <f>+Y29-Y34</f>
        <v>0</v>
      </c>
      <c r="Z35" s="229">
        <f>+Z29-Z34</f>
        <v>0</v>
      </c>
      <c r="AA35" s="229">
        <f>+AA29+AA34</f>
        <v>0</v>
      </c>
      <c r="AB35" s="229">
        <f>+AB29-AB34</f>
        <v>0</v>
      </c>
      <c r="AC35" s="229">
        <f>+AC29-AC34</f>
        <v>0</v>
      </c>
      <c r="AD35" s="1168">
        <f>+AD29-AD34</f>
        <v>0</v>
      </c>
      <c r="AE35" s="229">
        <f>+AE29-AE34</f>
        <v>0</v>
      </c>
      <c r="AF35" s="229">
        <f>+AF29+AF34</f>
        <v>0</v>
      </c>
      <c r="AG35" s="229">
        <f>+AG29-AG34</f>
        <v>0</v>
      </c>
      <c r="AH35" s="229">
        <f>+AH29-AH34</f>
        <v>0</v>
      </c>
      <c r="AI35" s="1168">
        <f>+AI29-AI34</f>
        <v>0</v>
      </c>
      <c r="AJ35" s="229">
        <f>+AJ29-AJ34</f>
        <v>0</v>
      </c>
      <c r="AK35" s="229">
        <f>+AK29+AK34</f>
        <v>0</v>
      </c>
      <c r="AL35" s="229">
        <f>+AL29-AL34</f>
        <v>0</v>
      </c>
      <c r="AM35" s="229">
        <f>+AM29-AM34</f>
        <v>0</v>
      </c>
      <c r="AN35" s="1168">
        <f>+AN29-AN34</f>
        <v>0</v>
      </c>
      <c r="AO35" s="229">
        <f>+AO29-AO34</f>
        <v>0</v>
      </c>
      <c r="AP35" s="229">
        <f>+AP29+AP34</f>
        <v>0</v>
      </c>
      <c r="AQ35" s="229">
        <f>+AQ29-AQ34</f>
        <v>0</v>
      </c>
      <c r="AR35" s="229">
        <f>+AR29-AR34</f>
        <v>0</v>
      </c>
      <c r="AS35" s="1168">
        <f>+AS29-AS34</f>
        <v>0</v>
      </c>
      <c r="AT35" s="229">
        <f>+AT29-AT34</f>
        <v>0</v>
      </c>
      <c r="AU35" s="229">
        <f>+AU29+AU34</f>
        <v>0</v>
      </c>
      <c r="AV35" s="229">
        <f>+AV29-AV34</f>
        <v>0</v>
      </c>
      <c r="AW35" s="229">
        <f>+AW29-AW34</f>
        <v>0</v>
      </c>
      <c r="AX35" s="1168">
        <f>+AX29-AX34</f>
        <v>0</v>
      </c>
      <c r="AY35" s="229">
        <f>+AY29-AY34</f>
        <v>0</v>
      </c>
      <c r="AZ35" s="229">
        <f>+AZ29+AZ34</f>
        <v>0</v>
      </c>
      <c r="BA35" s="229">
        <f>+BA29-BA34</f>
        <v>0</v>
      </c>
      <c r="BB35" s="229">
        <f>+BB29-BB34</f>
        <v>0</v>
      </c>
      <c r="BC35" s="1168">
        <f>+BC29-BC34</f>
        <v>0</v>
      </c>
      <c r="BD35" s="229">
        <f>+BD29-BD34</f>
        <v>0</v>
      </c>
      <c r="BE35" s="229">
        <f>+BE29+BE34</f>
        <v>0</v>
      </c>
      <c r="BF35" s="1168">
        <f t="shared" si="31"/>
        <v>0</v>
      </c>
      <c r="BG35" s="1168">
        <f t="shared" si="31"/>
        <v>0</v>
      </c>
      <c r="BH35" s="1168">
        <f>+BH29-BH34</f>
        <v>0</v>
      </c>
      <c r="BI35" s="1168">
        <f>+F35+K35+P35+U35+Z35+AE35+AJ35+AO35+AT35+AY35+BD35</f>
        <v>0</v>
      </c>
      <c r="BJ35" s="229">
        <f>+BJ29+BJ34</f>
        <v>0</v>
      </c>
    </row>
    <row r="36" spans="1:62" customFormat="1" ht="17.100000000000001" customHeight="1">
      <c r="A36" s="285"/>
      <c r="B36" s="8" t="s">
        <v>853</v>
      </c>
      <c r="C36" s="210"/>
      <c r="D36" s="210"/>
      <c r="E36" s="234"/>
      <c r="F36" s="210"/>
      <c r="G36" s="210"/>
      <c r="H36" s="210"/>
      <c r="I36" s="210"/>
      <c r="J36" s="234"/>
      <c r="K36" s="210"/>
      <c r="L36" s="210"/>
      <c r="M36" s="210"/>
      <c r="N36" s="210"/>
      <c r="O36" s="234"/>
      <c r="P36" s="210"/>
      <c r="Q36" s="210"/>
      <c r="R36" s="210"/>
      <c r="S36" s="210"/>
      <c r="T36" s="234"/>
      <c r="U36" s="210"/>
      <c r="V36" s="210"/>
      <c r="W36" s="210"/>
      <c r="X36" s="210"/>
      <c r="Y36" s="234"/>
      <c r="Z36" s="210"/>
      <c r="AA36" s="210"/>
      <c r="AB36" s="210"/>
      <c r="AC36" s="210"/>
      <c r="AD36" s="234"/>
      <c r="AE36" s="210"/>
      <c r="AF36" s="210"/>
      <c r="AG36" s="210"/>
      <c r="AH36" s="210"/>
      <c r="AI36" s="234"/>
      <c r="AJ36" s="210"/>
      <c r="AK36" s="210"/>
      <c r="AL36" s="210"/>
      <c r="AM36" s="210"/>
      <c r="AN36" s="234"/>
      <c r="AO36" s="210"/>
      <c r="AP36" s="210"/>
      <c r="AQ36" s="210"/>
      <c r="AR36" s="210"/>
      <c r="AS36" s="234"/>
      <c r="AT36" s="210"/>
      <c r="AU36" s="210"/>
      <c r="AV36" s="210"/>
      <c r="AW36" s="210"/>
      <c r="AX36" s="234"/>
      <c r="AY36" s="210"/>
      <c r="AZ36" s="210"/>
      <c r="BA36" s="210"/>
      <c r="BB36" s="210"/>
      <c r="BC36" s="234"/>
      <c r="BD36" s="210"/>
      <c r="BE36" s="210"/>
      <c r="BF36" s="210"/>
      <c r="BG36" s="210"/>
      <c r="BH36" s="234"/>
      <c r="BI36" s="210"/>
      <c r="BJ36" s="210"/>
    </row>
    <row r="37" spans="1:62" ht="17.100000000000001" customHeight="1">
      <c r="A37" s="285">
        <v>381000</v>
      </c>
      <c r="B37" s="6" t="s">
        <v>316</v>
      </c>
      <c r="C37" s="202"/>
      <c r="D37" s="202"/>
      <c r="E37" s="234">
        <f t="shared" ref="E37:E49" si="34">-C37+D37</f>
        <v>0</v>
      </c>
      <c r="F37" s="202"/>
      <c r="G37" s="234">
        <f t="shared" ref="G37:G49" si="35">-D37+F37</f>
        <v>0</v>
      </c>
      <c r="H37" s="202"/>
      <c r="I37" s="202"/>
      <c r="J37" s="234">
        <f t="shared" ref="J37:J49" si="36">-H37+I37</f>
        <v>0</v>
      </c>
      <c r="K37" s="202"/>
      <c r="L37" s="234">
        <f t="shared" ref="L37:L49" si="37">-I37+K37</f>
        <v>0</v>
      </c>
      <c r="M37" s="202"/>
      <c r="N37" s="202"/>
      <c r="O37" s="234">
        <f t="shared" ref="O37:O49" si="38">-M37+N37</f>
        <v>0</v>
      </c>
      <c r="P37" s="202"/>
      <c r="Q37" s="234">
        <f t="shared" ref="Q37:Q49" si="39">-N37+P37</f>
        <v>0</v>
      </c>
      <c r="R37" s="202"/>
      <c r="S37" s="202"/>
      <c r="T37" s="234">
        <f t="shared" ref="T37:T49" si="40">-R37+S37</f>
        <v>0</v>
      </c>
      <c r="U37" s="202"/>
      <c r="V37" s="234">
        <f t="shared" ref="V37:V49" si="41">-S37+U37</f>
        <v>0</v>
      </c>
      <c r="W37" s="202"/>
      <c r="X37" s="202"/>
      <c r="Y37" s="234">
        <f t="shared" ref="Y37:Y49" si="42">-W37+X37</f>
        <v>0</v>
      </c>
      <c r="Z37" s="202"/>
      <c r="AA37" s="234">
        <f t="shared" ref="AA37:AA49" si="43">-X37+Z37</f>
        <v>0</v>
      </c>
      <c r="AB37" s="202"/>
      <c r="AC37" s="202"/>
      <c r="AD37" s="234">
        <f t="shared" ref="AD37:AD49" si="44">-AB37+AC37</f>
        <v>0</v>
      </c>
      <c r="AE37" s="202"/>
      <c r="AF37" s="234">
        <f t="shared" ref="AF37:AF49" si="45">-AC37+AE37</f>
        <v>0</v>
      </c>
      <c r="AG37" s="202"/>
      <c r="AH37" s="202"/>
      <c r="AI37" s="234">
        <f t="shared" ref="AI37:AI49" si="46">-AG37+AH37</f>
        <v>0</v>
      </c>
      <c r="AJ37" s="202"/>
      <c r="AK37" s="234">
        <f t="shared" ref="AK37:AK49" si="47">-AH37+AJ37</f>
        <v>0</v>
      </c>
      <c r="AL37" s="202"/>
      <c r="AM37" s="202"/>
      <c r="AN37" s="234">
        <f t="shared" ref="AN37:AN49" si="48">-AL37+AM37</f>
        <v>0</v>
      </c>
      <c r="AO37" s="202"/>
      <c r="AP37" s="234">
        <f t="shared" ref="AP37:AP49" si="49">-AM37+AO37</f>
        <v>0</v>
      </c>
      <c r="AQ37" s="202"/>
      <c r="AR37" s="202"/>
      <c r="AS37" s="234">
        <f t="shared" ref="AS37:AS49" si="50">-AQ37+AR37</f>
        <v>0</v>
      </c>
      <c r="AT37" s="202"/>
      <c r="AU37" s="234">
        <f t="shared" ref="AU37:AU49" si="51">-AR37+AT37</f>
        <v>0</v>
      </c>
      <c r="AV37" s="202"/>
      <c r="AW37" s="202"/>
      <c r="AX37" s="234">
        <f t="shared" ref="AX37:AX49" si="52">-AV37+AW37</f>
        <v>0</v>
      </c>
      <c r="AY37" s="202"/>
      <c r="AZ37" s="234">
        <f t="shared" ref="AZ37:AZ49" si="53">-AW37+AY37</f>
        <v>0</v>
      </c>
      <c r="BA37" s="202"/>
      <c r="BB37" s="202"/>
      <c r="BC37" s="234">
        <f t="shared" ref="BC37:BC49" si="54">-BA37+BB37</f>
        <v>0</v>
      </c>
      <c r="BD37" s="202"/>
      <c r="BE37" s="234">
        <f t="shared" ref="BE37:BE43" si="55">-BB37+BD37</f>
        <v>0</v>
      </c>
      <c r="BF37" s="234">
        <f t="shared" ref="BF37:BF43" si="56">+C37+H37+M37+R37+W37+AB37+AG37+AL37+AQ37+AV37+BA37</f>
        <v>0</v>
      </c>
      <c r="BG37" s="234">
        <f t="shared" ref="BG37:BG43" si="57">+D37+I37+N37+S37+X37+AC37+AH37+AM37+AR37+AW37+BB37</f>
        <v>0</v>
      </c>
      <c r="BH37" s="234">
        <f t="shared" ref="BH37:BH49" si="58">-BF37+BG37</f>
        <v>0</v>
      </c>
      <c r="BI37" s="234">
        <f t="shared" ref="BI37:BI43" si="59">+F37+K37+P37+U37+Z37+AE37+AJ37+AO37+AT37+AY37+BD37</f>
        <v>0</v>
      </c>
      <c r="BJ37" s="234">
        <f t="shared" ref="BJ37:BJ43" si="60">-BG37+BI37</f>
        <v>0</v>
      </c>
    </row>
    <row r="38" spans="1:62" ht="17.100000000000001" customHeight="1">
      <c r="A38" s="285">
        <v>381000</v>
      </c>
      <c r="B38" s="6" t="s">
        <v>826</v>
      </c>
      <c r="C38" s="202"/>
      <c r="D38" s="202"/>
      <c r="E38" s="234">
        <f t="shared" si="34"/>
        <v>0</v>
      </c>
      <c r="F38" s="202"/>
      <c r="G38" s="234">
        <f t="shared" si="35"/>
        <v>0</v>
      </c>
      <c r="H38" s="202"/>
      <c r="I38" s="202"/>
      <c r="J38" s="234">
        <f t="shared" si="36"/>
        <v>0</v>
      </c>
      <c r="K38" s="202"/>
      <c r="L38" s="234">
        <f t="shared" si="37"/>
        <v>0</v>
      </c>
      <c r="M38" s="202"/>
      <c r="N38" s="202"/>
      <c r="O38" s="234">
        <f t="shared" si="38"/>
        <v>0</v>
      </c>
      <c r="P38" s="202"/>
      <c r="Q38" s="234">
        <f t="shared" si="39"/>
        <v>0</v>
      </c>
      <c r="R38" s="202"/>
      <c r="S38" s="202"/>
      <c r="T38" s="234">
        <f t="shared" si="40"/>
        <v>0</v>
      </c>
      <c r="U38" s="202"/>
      <c r="V38" s="234">
        <f t="shared" si="41"/>
        <v>0</v>
      </c>
      <c r="W38" s="202"/>
      <c r="X38" s="202"/>
      <c r="Y38" s="234">
        <f t="shared" si="42"/>
        <v>0</v>
      </c>
      <c r="Z38" s="202"/>
      <c r="AA38" s="234">
        <f t="shared" si="43"/>
        <v>0</v>
      </c>
      <c r="AB38" s="202"/>
      <c r="AC38" s="202"/>
      <c r="AD38" s="234">
        <f t="shared" si="44"/>
        <v>0</v>
      </c>
      <c r="AE38" s="202"/>
      <c r="AF38" s="234">
        <f t="shared" si="45"/>
        <v>0</v>
      </c>
      <c r="AG38" s="202"/>
      <c r="AH38" s="202"/>
      <c r="AI38" s="234">
        <f t="shared" si="46"/>
        <v>0</v>
      </c>
      <c r="AJ38" s="202"/>
      <c r="AK38" s="234">
        <f t="shared" si="47"/>
        <v>0</v>
      </c>
      <c r="AL38" s="202"/>
      <c r="AM38" s="202"/>
      <c r="AN38" s="234">
        <f t="shared" si="48"/>
        <v>0</v>
      </c>
      <c r="AO38" s="202"/>
      <c r="AP38" s="234">
        <f t="shared" si="49"/>
        <v>0</v>
      </c>
      <c r="AQ38" s="202"/>
      <c r="AR38" s="202"/>
      <c r="AS38" s="234">
        <f t="shared" si="50"/>
        <v>0</v>
      </c>
      <c r="AT38" s="202"/>
      <c r="AU38" s="234">
        <f t="shared" si="51"/>
        <v>0</v>
      </c>
      <c r="AV38" s="202"/>
      <c r="AW38" s="202"/>
      <c r="AX38" s="234">
        <f t="shared" si="52"/>
        <v>0</v>
      </c>
      <c r="AY38" s="202"/>
      <c r="AZ38" s="234">
        <f t="shared" si="53"/>
        <v>0</v>
      </c>
      <c r="BA38" s="202"/>
      <c r="BB38" s="202"/>
      <c r="BC38" s="234">
        <f t="shared" si="54"/>
        <v>0</v>
      </c>
      <c r="BD38" s="202"/>
      <c r="BE38" s="234">
        <f t="shared" si="55"/>
        <v>0</v>
      </c>
      <c r="BF38" s="234">
        <f t="shared" si="56"/>
        <v>0</v>
      </c>
      <c r="BG38" s="234">
        <f t="shared" si="57"/>
        <v>0</v>
      </c>
      <c r="BH38" s="234">
        <f t="shared" si="58"/>
        <v>0</v>
      </c>
      <c r="BI38" s="234">
        <f t="shared" si="59"/>
        <v>0</v>
      </c>
      <c r="BJ38" s="234">
        <f t="shared" si="60"/>
        <v>0</v>
      </c>
    </row>
    <row r="39" spans="1:62" ht="17.100000000000001" customHeight="1">
      <c r="A39" s="285">
        <v>381050</v>
      </c>
      <c r="B39" s="6" t="s">
        <v>2593</v>
      </c>
      <c r="C39" s="202"/>
      <c r="D39" s="202"/>
      <c r="E39" s="234">
        <f t="shared" si="34"/>
        <v>0</v>
      </c>
      <c r="F39" s="202"/>
      <c r="G39" s="234">
        <f t="shared" si="35"/>
        <v>0</v>
      </c>
      <c r="H39" s="202"/>
      <c r="I39" s="202"/>
      <c r="J39" s="234">
        <f t="shared" si="36"/>
        <v>0</v>
      </c>
      <c r="K39" s="202"/>
      <c r="L39" s="234">
        <f t="shared" si="37"/>
        <v>0</v>
      </c>
      <c r="M39" s="202"/>
      <c r="N39" s="202"/>
      <c r="O39" s="234">
        <f t="shared" si="38"/>
        <v>0</v>
      </c>
      <c r="P39" s="202"/>
      <c r="Q39" s="234">
        <f t="shared" si="39"/>
        <v>0</v>
      </c>
      <c r="R39" s="202"/>
      <c r="S39" s="202"/>
      <c r="T39" s="234">
        <f t="shared" si="40"/>
        <v>0</v>
      </c>
      <c r="U39" s="202"/>
      <c r="V39" s="234">
        <f t="shared" si="41"/>
        <v>0</v>
      </c>
      <c r="W39" s="202"/>
      <c r="X39" s="202"/>
      <c r="Y39" s="234">
        <f t="shared" si="42"/>
        <v>0</v>
      </c>
      <c r="Z39" s="202"/>
      <c r="AA39" s="234">
        <f t="shared" si="43"/>
        <v>0</v>
      </c>
      <c r="AB39" s="202"/>
      <c r="AC39" s="202"/>
      <c r="AD39" s="234">
        <f t="shared" si="44"/>
        <v>0</v>
      </c>
      <c r="AE39" s="202"/>
      <c r="AF39" s="234">
        <f t="shared" si="45"/>
        <v>0</v>
      </c>
      <c r="AG39" s="202"/>
      <c r="AH39" s="202"/>
      <c r="AI39" s="234">
        <f t="shared" si="46"/>
        <v>0</v>
      </c>
      <c r="AJ39" s="202"/>
      <c r="AK39" s="234">
        <f t="shared" si="47"/>
        <v>0</v>
      </c>
      <c r="AL39" s="202"/>
      <c r="AM39" s="202"/>
      <c r="AN39" s="234">
        <f t="shared" si="48"/>
        <v>0</v>
      </c>
      <c r="AO39" s="202"/>
      <c r="AP39" s="234">
        <f t="shared" si="49"/>
        <v>0</v>
      </c>
      <c r="AQ39" s="202"/>
      <c r="AR39" s="202"/>
      <c r="AS39" s="234">
        <f t="shared" si="50"/>
        <v>0</v>
      </c>
      <c r="AT39" s="202"/>
      <c r="AU39" s="234">
        <f t="shared" si="51"/>
        <v>0</v>
      </c>
      <c r="AV39" s="202"/>
      <c r="AW39" s="202"/>
      <c r="AX39" s="234">
        <f t="shared" si="52"/>
        <v>0</v>
      </c>
      <c r="AY39" s="202"/>
      <c r="AZ39" s="234">
        <f t="shared" si="53"/>
        <v>0</v>
      </c>
      <c r="BA39" s="202"/>
      <c r="BB39" s="202"/>
      <c r="BC39" s="234">
        <f t="shared" si="54"/>
        <v>0</v>
      </c>
      <c r="BD39" s="202"/>
      <c r="BE39" s="234">
        <f t="shared" si="55"/>
        <v>0</v>
      </c>
      <c r="BF39" s="234">
        <f t="shared" ref="BF39" si="61">+C39+H39+M39+R39+W39+AB39+AG39+AL39+AQ39+AV39+BA39</f>
        <v>0</v>
      </c>
      <c r="BG39" s="234">
        <f t="shared" ref="BG39" si="62">+D39+I39+N39+S39+X39+AC39+AH39+AM39+AR39+AW39+BB39</f>
        <v>0</v>
      </c>
      <c r="BH39" s="234">
        <f t="shared" si="58"/>
        <v>0</v>
      </c>
      <c r="BI39" s="234">
        <f t="shared" ref="BI39" si="63">+F39+K39+P39+U39+Z39+AE39+AJ39+AO39+AT39+AY39+BD39</f>
        <v>0</v>
      </c>
      <c r="BJ39" s="234">
        <f t="shared" si="60"/>
        <v>0</v>
      </c>
    </row>
    <row r="40" spans="1:62" ht="17.100000000000001" customHeight="1">
      <c r="A40" s="285">
        <v>381070</v>
      </c>
      <c r="B40" s="6" t="s">
        <v>371</v>
      </c>
      <c r="C40" s="202"/>
      <c r="D40" s="202"/>
      <c r="E40" s="234">
        <f t="shared" si="34"/>
        <v>0</v>
      </c>
      <c r="F40" s="202"/>
      <c r="G40" s="234">
        <f t="shared" si="35"/>
        <v>0</v>
      </c>
      <c r="H40" s="202"/>
      <c r="I40" s="202"/>
      <c r="J40" s="234">
        <f t="shared" si="36"/>
        <v>0</v>
      </c>
      <c r="K40" s="202"/>
      <c r="L40" s="234">
        <f t="shared" si="37"/>
        <v>0</v>
      </c>
      <c r="M40" s="202"/>
      <c r="N40" s="202"/>
      <c r="O40" s="234">
        <f t="shared" si="38"/>
        <v>0</v>
      </c>
      <c r="P40" s="202"/>
      <c r="Q40" s="234">
        <f t="shared" si="39"/>
        <v>0</v>
      </c>
      <c r="R40" s="202"/>
      <c r="S40" s="202"/>
      <c r="T40" s="234">
        <f t="shared" si="40"/>
        <v>0</v>
      </c>
      <c r="U40" s="202"/>
      <c r="V40" s="234">
        <f t="shared" si="41"/>
        <v>0</v>
      </c>
      <c r="W40" s="202"/>
      <c r="X40" s="202"/>
      <c r="Y40" s="234">
        <f t="shared" si="42"/>
        <v>0</v>
      </c>
      <c r="Z40" s="202"/>
      <c r="AA40" s="234">
        <f t="shared" si="43"/>
        <v>0</v>
      </c>
      <c r="AB40" s="202"/>
      <c r="AC40" s="202"/>
      <c r="AD40" s="234">
        <f t="shared" si="44"/>
        <v>0</v>
      </c>
      <c r="AE40" s="202"/>
      <c r="AF40" s="234">
        <f t="shared" si="45"/>
        <v>0</v>
      </c>
      <c r="AG40" s="202"/>
      <c r="AH40" s="202"/>
      <c r="AI40" s="234">
        <f t="shared" si="46"/>
        <v>0</v>
      </c>
      <c r="AJ40" s="202"/>
      <c r="AK40" s="234">
        <f t="shared" si="47"/>
        <v>0</v>
      </c>
      <c r="AL40" s="202"/>
      <c r="AM40" s="202"/>
      <c r="AN40" s="234">
        <f t="shared" si="48"/>
        <v>0</v>
      </c>
      <c r="AO40" s="202"/>
      <c r="AP40" s="234">
        <f t="shared" si="49"/>
        <v>0</v>
      </c>
      <c r="AQ40" s="202"/>
      <c r="AR40" s="202"/>
      <c r="AS40" s="234">
        <f t="shared" si="50"/>
        <v>0</v>
      </c>
      <c r="AT40" s="202"/>
      <c r="AU40" s="234">
        <f t="shared" si="51"/>
        <v>0</v>
      </c>
      <c r="AV40" s="202"/>
      <c r="AW40" s="202"/>
      <c r="AX40" s="234">
        <f t="shared" si="52"/>
        <v>0</v>
      </c>
      <c r="AY40" s="202"/>
      <c r="AZ40" s="234">
        <f t="shared" si="53"/>
        <v>0</v>
      </c>
      <c r="BA40" s="202"/>
      <c r="BB40" s="202"/>
      <c r="BC40" s="234">
        <f t="shared" si="54"/>
        <v>0</v>
      </c>
      <c r="BD40" s="202"/>
      <c r="BE40" s="234">
        <f t="shared" si="55"/>
        <v>0</v>
      </c>
      <c r="BF40" s="234">
        <f t="shared" si="56"/>
        <v>0</v>
      </c>
      <c r="BG40" s="234">
        <f t="shared" si="57"/>
        <v>0</v>
      </c>
      <c r="BH40" s="234">
        <f t="shared" si="58"/>
        <v>0</v>
      </c>
      <c r="BI40" s="234">
        <f t="shared" si="59"/>
        <v>0</v>
      </c>
      <c r="BJ40" s="234">
        <f t="shared" si="60"/>
        <v>0</v>
      </c>
    </row>
    <row r="41" spans="1:62" ht="17.100000000000001" customHeight="1">
      <c r="A41" s="285">
        <v>382010</v>
      </c>
      <c r="B41" s="6" t="s">
        <v>854</v>
      </c>
      <c r="C41" s="202"/>
      <c r="D41" s="202"/>
      <c r="E41" s="234">
        <f t="shared" si="34"/>
        <v>0</v>
      </c>
      <c r="F41" s="202"/>
      <c r="G41" s="234">
        <f t="shared" si="35"/>
        <v>0</v>
      </c>
      <c r="H41" s="202"/>
      <c r="I41" s="202"/>
      <c r="J41" s="234">
        <f t="shared" si="36"/>
        <v>0</v>
      </c>
      <c r="K41" s="202"/>
      <c r="L41" s="234">
        <f t="shared" si="37"/>
        <v>0</v>
      </c>
      <c r="M41" s="202"/>
      <c r="N41" s="202"/>
      <c r="O41" s="234">
        <f t="shared" si="38"/>
        <v>0</v>
      </c>
      <c r="P41" s="202"/>
      <c r="Q41" s="234">
        <f t="shared" si="39"/>
        <v>0</v>
      </c>
      <c r="R41" s="202"/>
      <c r="S41" s="202"/>
      <c r="T41" s="234">
        <f t="shared" si="40"/>
        <v>0</v>
      </c>
      <c r="U41" s="202"/>
      <c r="V41" s="234">
        <f t="shared" si="41"/>
        <v>0</v>
      </c>
      <c r="W41" s="202"/>
      <c r="X41" s="202"/>
      <c r="Y41" s="234">
        <f t="shared" si="42"/>
        <v>0</v>
      </c>
      <c r="Z41" s="202"/>
      <c r="AA41" s="234">
        <f t="shared" si="43"/>
        <v>0</v>
      </c>
      <c r="AB41" s="202"/>
      <c r="AC41" s="202"/>
      <c r="AD41" s="234">
        <f t="shared" si="44"/>
        <v>0</v>
      </c>
      <c r="AE41" s="202"/>
      <c r="AF41" s="234">
        <f t="shared" si="45"/>
        <v>0</v>
      </c>
      <c r="AG41" s="202"/>
      <c r="AH41" s="202"/>
      <c r="AI41" s="234">
        <f t="shared" si="46"/>
        <v>0</v>
      </c>
      <c r="AJ41" s="202"/>
      <c r="AK41" s="234">
        <f t="shared" si="47"/>
        <v>0</v>
      </c>
      <c r="AL41" s="202"/>
      <c r="AM41" s="202"/>
      <c r="AN41" s="234">
        <f t="shared" si="48"/>
        <v>0</v>
      </c>
      <c r="AO41" s="202"/>
      <c r="AP41" s="234">
        <f t="shared" si="49"/>
        <v>0</v>
      </c>
      <c r="AQ41" s="202"/>
      <c r="AR41" s="202"/>
      <c r="AS41" s="234">
        <f t="shared" si="50"/>
        <v>0</v>
      </c>
      <c r="AT41" s="202"/>
      <c r="AU41" s="234">
        <f t="shared" si="51"/>
        <v>0</v>
      </c>
      <c r="AV41" s="202"/>
      <c r="AW41" s="202"/>
      <c r="AX41" s="234">
        <f t="shared" si="52"/>
        <v>0</v>
      </c>
      <c r="AY41" s="202"/>
      <c r="AZ41" s="234">
        <f t="shared" si="53"/>
        <v>0</v>
      </c>
      <c r="BA41" s="202"/>
      <c r="BB41" s="202"/>
      <c r="BC41" s="234">
        <f t="shared" si="54"/>
        <v>0</v>
      </c>
      <c r="BD41" s="202"/>
      <c r="BE41" s="234">
        <f t="shared" si="55"/>
        <v>0</v>
      </c>
      <c r="BF41" s="234">
        <f t="shared" si="56"/>
        <v>0</v>
      </c>
      <c r="BG41" s="234">
        <f t="shared" si="57"/>
        <v>0</v>
      </c>
      <c r="BH41" s="234">
        <f t="shared" si="58"/>
        <v>0</v>
      </c>
      <c r="BI41" s="234">
        <f t="shared" si="59"/>
        <v>0</v>
      </c>
      <c r="BJ41" s="234">
        <f t="shared" si="60"/>
        <v>0</v>
      </c>
    </row>
    <row r="42" spans="1:62" ht="17.100000000000001" customHeight="1">
      <c r="A42" s="285">
        <v>383000</v>
      </c>
      <c r="B42" s="6" t="s">
        <v>855</v>
      </c>
      <c r="C42" s="202"/>
      <c r="D42" s="202"/>
      <c r="E42" s="234">
        <f t="shared" si="34"/>
        <v>0</v>
      </c>
      <c r="F42" s="202"/>
      <c r="G42" s="234">
        <f t="shared" si="35"/>
        <v>0</v>
      </c>
      <c r="H42" s="202"/>
      <c r="I42" s="202"/>
      <c r="J42" s="234">
        <f t="shared" si="36"/>
        <v>0</v>
      </c>
      <c r="K42" s="202"/>
      <c r="L42" s="234">
        <f t="shared" si="37"/>
        <v>0</v>
      </c>
      <c r="M42" s="202"/>
      <c r="N42" s="202"/>
      <c r="O42" s="234">
        <f t="shared" si="38"/>
        <v>0</v>
      </c>
      <c r="P42" s="202"/>
      <c r="Q42" s="234">
        <f t="shared" si="39"/>
        <v>0</v>
      </c>
      <c r="R42" s="202"/>
      <c r="S42" s="202"/>
      <c r="T42" s="234">
        <f t="shared" si="40"/>
        <v>0</v>
      </c>
      <c r="U42" s="202"/>
      <c r="V42" s="234">
        <f t="shared" si="41"/>
        <v>0</v>
      </c>
      <c r="W42" s="202"/>
      <c r="X42" s="202"/>
      <c r="Y42" s="234">
        <f t="shared" si="42"/>
        <v>0</v>
      </c>
      <c r="Z42" s="202"/>
      <c r="AA42" s="234">
        <f t="shared" si="43"/>
        <v>0</v>
      </c>
      <c r="AB42" s="202"/>
      <c r="AC42" s="202"/>
      <c r="AD42" s="234">
        <f t="shared" si="44"/>
        <v>0</v>
      </c>
      <c r="AE42" s="202"/>
      <c r="AF42" s="234">
        <f t="shared" si="45"/>
        <v>0</v>
      </c>
      <c r="AG42" s="202"/>
      <c r="AH42" s="202"/>
      <c r="AI42" s="234">
        <f t="shared" si="46"/>
        <v>0</v>
      </c>
      <c r="AJ42" s="202"/>
      <c r="AK42" s="234">
        <f t="shared" si="47"/>
        <v>0</v>
      </c>
      <c r="AL42" s="202"/>
      <c r="AM42" s="202"/>
      <c r="AN42" s="234">
        <f t="shared" si="48"/>
        <v>0</v>
      </c>
      <c r="AO42" s="202"/>
      <c r="AP42" s="234">
        <f t="shared" si="49"/>
        <v>0</v>
      </c>
      <c r="AQ42" s="202"/>
      <c r="AR42" s="202"/>
      <c r="AS42" s="234">
        <f t="shared" si="50"/>
        <v>0</v>
      </c>
      <c r="AT42" s="202"/>
      <c r="AU42" s="234">
        <f t="shared" si="51"/>
        <v>0</v>
      </c>
      <c r="AV42" s="202"/>
      <c r="AW42" s="202"/>
      <c r="AX42" s="234">
        <f t="shared" si="52"/>
        <v>0</v>
      </c>
      <c r="AY42" s="202"/>
      <c r="AZ42" s="234">
        <f t="shared" si="53"/>
        <v>0</v>
      </c>
      <c r="BA42" s="202"/>
      <c r="BB42" s="202"/>
      <c r="BC42" s="234">
        <f t="shared" si="54"/>
        <v>0</v>
      </c>
      <c r="BD42" s="202"/>
      <c r="BE42" s="234">
        <f t="shared" si="55"/>
        <v>0</v>
      </c>
      <c r="BF42" s="234">
        <f t="shared" si="56"/>
        <v>0</v>
      </c>
      <c r="BG42" s="234">
        <f t="shared" si="57"/>
        <v>0</v>
      </c>
      <c r="BH42" s="234">
        <f t="shared" si="58"/>
        <v>0</v>
      </c>
      <c r="BI42" s="234">
        <f t="shared" si="59"/>
        <v>0</v>
      </c>
      <c r="BJ42" s="234">
        <f t="shared" si="60"/>
        <v>0</v>
      </c>
    </row>
    <row r="43" spans="1:62" ht="17.100000000000001" customHeight="1" thickBot="1">
      <c r="A43" s="285">
        <v>520000</v>
      </c>
      <c r="B43" s="6" t="s">
        <v>1227</v>
      </c>
      <c r="C43" s="204"/>
      <c r="D43" s="204"/>
      <c r="E43" s="236">
        <f t="shared" si="34"/>
        <v>0</v>
      </c>
      <c r="F43" s="204"/>
      <c r="G43" s="236">
        <f t="shared" si="35"/>
        <v>0</v>
      </c>
      <c r="H43" s="204"/>
      <c r="I43" s="204"/>
      <c r="J43" s="236">
        <f t="shared" si="36"/>
        <v>0</v>
      </c>
      <c r="K43" s="204"/>
      <c r="L43" s="236">
        <f t="shared" si="37"/>
        <v>0</v>
      </c>
      <c r="M43" s="204"/>
      <c r="N43" s="204"/>
      <c r="O43" s="236">
        <f t="shared" si="38"/>
        <v>0</v>
      </c>
      <c r="P43" s="204"/>
      <c r="Q43" s="236">
        <f t="shared" si="39"/>
        <v>0</v>
      </c>
      <c r="R43" s="204"/>
      <c r="S43" s="204"/>
      <c r="T43" s="236">
        <f t="shared" si="40"/>
        <v>0</v>
      </c>
      <c r="U43" s="204"/>
      <c r="V43" s="236">
        <f t="shared" si="41"/>
        <v>0</v>
      </c>
      <c r="W43" s="204"/>
      <c r="X43" s="204"/>
      <c r="Y43" s="236">
        <f t="shared" si="42"/>
        <v>0</v>
      </c>
      <c r="Z43" s="204"/>
      <c r="AA43" s="236">
        <f t="shared" si="43"/>
        <v>0</v>
      </c>
      <c r="AB43" s="204"/>
      <c r="AC43" s="204"/>
      <c r="AD43" s="236">
        <f t="shared" si="44"/>
        <v>0</v>
      </c>
      <c r="AE43" s="204"/>
      <c r="AF43" s="236">
        <f t="shared" si="45"/>
        <v>0</v>
      </c>
      <c r="AG43" s="204"/>
      <c r="AH43" s="204"/>
      <c r="AI43" s="236">
        <f t="shared" si="46"/>
        <v>0</v>
      </c>
      <c r="AJ43" s="204"/>
      <c r="AK43" s="236">
        <f t="shared" si="47"/>
        <v>0</v>
      </c>
      <c r="AL43" s="204"/>
      <c r="AM43" s="204"/>
      <c r="AN43" s="236">
        <f t="shared" si="48"/>
        <v>0</v>
      </c>
      <c r="AO43" s="204"/>
      <c r="AP43" s="236">
        <f t="shared" si="49"/>
        <v>0</v>
      </c>
      <c r="AQ43" s="204"/>
      <c r="AR43" s="204"/>
      <c r="AS43" s="236">
        <f t="shared" si="50"/>
        <v>0</v>
      </c>
      <c r="AT43" s="204"/>
      <c r="AU43" s="236">
        <f t="shared" si="51"/>
        <v>0</v>
      </c>
      <c r="AV43" s="204"/>
      <c r="AW43" s="204"/>
      <c r="AX43" s="236">
        <f t="shared" si="52"/>
        <v>0</v>
      </c>
      <c r="AY43" s="204"/>
      <c r="AZ43" s="236">
        <f t="shared" si="53"/>
        <v>0</v>
      </c>
      <c r="BA43" s="204"/>
      <c r="BB43" s="204"/>
      <c r="BC43" s="236">
        <f t="shared" si="54"/>
        <v>0</v>
      </c>
      <c r="BD43" s="204"/>
      <c r="BE43" s="236">
        <f t="shared" si="55"/>
        <v>0</v>
      </c>
      <c r="BF43" s="236">
        <f t="shared" si="56"/>
        <v>0</v>
      </c>
      <c r="BG43" s="236">
        <f t="shared" si="57"/>
        <v>0</v>
      </c>
      <c r="BH43" s="236">
        <f t="shared" si="58"/>
        <v>0</v>
      </c>
      <c r="BI43" s="236">
        <f t="shared" si="59"/>
        <v>0</v>
      </c>
      <c r="BJ43" s="236">
        <f t="shared" si="60"/>
        <v>0</v>
      </c>
    </row>
    <row r="44" spans="1:62" customFormat="1" ht="17.100000000000001" customHeight="1" thickBot="1">
      <c r="A44" s="285"/>
      <c r="B44" s="9" t="s">
        <v>179</v>
      </c>
      <c r="C44" s="212">
        <f>SUM(C36:C43)</f>
        <v>0</v>
      </c>
      <c r="D44" s="212">
        <f t="shared" ref="D44:BI44" si="64">SUM(D36:D43)</f>
        <v>0</v>
      </c>
      <c r="E44" s="212">
        <f t="shared" si="64"/>
        <v>0</v>
      </c>
      <c r="F44" s="212">
        <f t="shared" si="64"/>
        <v>0</v>
      </c>
      <c r="G44" s="212">
        <f t="shared" si="64"/>
        <v>0</v>
      </c>
      <c r="H44" s="212">
        <f t="shared" si="64"/>
        <v>0</v>
      </c>
      <c r="I44" s="212">
        <f t="shared" si="64"/>
        <v>0</v>
      </c>
      <c r="J44" s="212">
        <f t="shared" si="64"/>
        <v>0</v>
      </c>
      <c r="K44" s="212">
        <f t="shared" si="64"/>
        <v>0</v>
      </c>
      <c r="L44" s="212">
        <f t="shared" si="64"/>
        <v>0</v>
      </c>
      <c r="M44" s="212">
        <f t="shared" si="64"/>
        <v>0</v>
      </c>
      <c r="N44" s="212">
        <f t="shared" si="64"/>
        <v>0</v>
      </c>
      <c r="O44" s="212">
        <f t="shared" si="64"/>
        <v>0</v>
      </c>
      <c r="P44" s="212">
        <f t="shared" si="64"/>
        <v>0</v>
      </c>
      <c r="Q44" s="212">
        <f t="shared" si="64"/>
        <v>0</v>
      </c>
      <c r="R44" s="212">
        <f t="shared" si="64"/>
        <v>0</v>
      </c>
      <c r="S44" s="212">
        <f t="shared" si="64"/>
        <v>0</v>
      </c>
      <c r="T44" s="212">
        <f t="shared" si="64"/>
        <v>0</v>
      </c>
      <c r="U44" s="212">
        <f t="shared" si="64"/>
        <v>0</v>
      </c>
      <c r="V44" s="212">
        <f t="shared" si="64"/>
        <v>0</v>
      </c>
      <c r="W44" s="212">
        <f t="shared" si="64"/>
        <v>0</v>
      </c>
      <c r="X44" s="212">
        <f t="shared" si="64"/>
        <v>0</v>
      </c>
      <c r="Y44" s="212">
        <f t="shared" si="64"/>
        <v>0</v>
      </c>
      <c r="Z44" s="212">
        <f t="shared" si="64"/>
        <v>0</v>
      </c>
      <c r="AA44" s="212">
        <f t="shared" si="64"/>
        <v>0</v>
      </c>
      <c r="AB44" s="212">
        <f t="shared" si="64"/>
        <v>0</v>
      </c>
      <c r="AC44" s="212">
        <f t="shared" si="64"/>
        <v>0</v>
      </c>
      <c r="AD44" s="212">
        <f t="shared" si="64"/>
        <v>0</v>
      </c>
      <c r="AE44" s="212">
        <f t="shared" si="64"/>
        <v>0</v>
      </c>
      <c r="AF44" s="212">
        <f t="shared" si="64"/>
        <v>0</v>
      </c>
      <c r="AG44" s="212">
        <f t="shared" si="64"/>
        <v>0</v>
      </c>
      <c r="AH44" s="212">
        <f t="shared" si="64"/>
        <v>0</v>
      </c>
      <c r="AI44" s="212">
        <f t="shared" si="64"/>
        <v>0</v>
      </c>
      <c r="AJ44" s="212">
        <f t="shared" si="64"/>
        <v>0</v>
      </c>
      <c r="AK44" s="212">
        <f t="shared" si="64"/>
        <v>0</v>
      </c>
      <c r="AL44" s="212">
        <f t="shared" si="64"/>
        <v>0</v>
      </c>
      <c r="AM44" s="212">
        <f t="shared" si="64"/>
        <v>0</v>
      </c>
      <c r="AN44" s="212">
        <f t="shared" si="64"/>
        <v>0</v>
      </c>
      <c r="AO44" s="212">
        <f t="shared" si="64"/>
        <v>0</v>
      </c>
      <c r="AP44" s="212">
        <f t="shared" si="64"/>
        <v>0</v>
      </c>
      <c r="AQ44" s="212">
        <f t="shared" si="64"/>
        <v>0</v>
      </c>
      <c r="AR44" s="212">
        <f t="shared" si="64"/>
        <v>0</v>
      </c>
      <c r="AS44" s="212">
        <f t="shared" si="64"/>
        <v>0</v>
      </c>
      <c r="AT44" s="212">
        <f t="shared" si="64"/>
        <v>0</v>
      </c>
      <c r="AU44" s="212">
        <f t="shared" si="64"/>
        <v>0</v>
      </c>
      <c r="AV44" s="212">
        <f t="shared" si="64"/>
        <v>0</v>
      </c>
      <c r="AW44" s="212">
        <f t="shared" si="64"/>
        <v>0</v>
      </c>
      <c r="AX44" s="212">
        <f t="shared" si="64"/>
        <v>0</v>
      </c>
      <c r="AY44" s="212">
        <f t="shared" si="64"/>
        <v>0</v>
      </c>
      <c r="AZ44" s="212">
        <f t="shared" si="64"/>
        <v>0</v>
      </c>
      <c r="BA44" s="212">
        <f t="shared" si="64"/>
        <v>0</v>
      </c>
      <c r="BB44" s="212">
        <f t="shared" si="64"/>
        <v>0</v>
      </c>
      <c r="BC44" s="212">
        <f t="shared" si="64"/>
        <v>0</v>
      </c>
      <c r="BD44" s="212">
        <f t="shared" si="64"/>
        <v>0</v>
      </c>
      <c r="BE44" s="212">
        <f t="shared" si="64"/>
        <v>0</v>
      </c>
      <c r="BF44" s="212">
        <f t="shared" si="64"/>
        <v>0</v>
      </c>
      <c r="BG44" s="212">
        <f t="shared" si="64"/>
        <v>0</v>
      </c>
      <c r="BH44" s="212">
        <f t="shared" si="64"/>
        <v>0</v>
      </c>
      <c r="BI44" s="212">
        <f t="shared" si="64"/>
        <v>0</v>
      </c>
      <c r="BJ44" s="212">
        <f>SUM(BJ36:BJ43)</f>
        <v>0</v>
      </c>
    </row>
    <row r="45" spans="1:62" ht="17.100000000000001" customHeight="1">
      <c r="A45" s="285"/>
      <c r="B45" s="8" t="s">
        <v>3340</v>
      </c>
      <c r="C45" s="202"/>
      <c r="D45" s="202"/>
      <c r="E45" s="234"/>
      <c r="F45" s="202"/>
      <c r="G45" s="234"/>
      <c r="H45" s="202"/>
      <c r="I45" s="202"/>
      <c r="J45" s="234"/>
      <c r="K45" s="202"/>
      <c r="L45" s="234"/>
      <c r="M45" s="202"/>
      <c r="N45" s="202"/>
      <c r="O45" s="234"/>
      <c r="P45" s="202"/>
      <c r="Q45" s="234"/>
      <c r="R45" s="202"/>
      <c r="S45" s="202"/>
      <c r="T45" s="234"/>
      <c r="U45" s="202"/>
      <c r="V45" s="234"/>
      <c r="W45" s="202"/>
      <c r="X45" s="202"/>
      <c r="Y45" s="234"/>
      <c r="Z45" s="202"/>
      <c r="AA45" s="234"/>
      <c r="AB45" s="202"/>
      <c r="AC45" s="202"/>
      <c r="AD45" s="234"/>
      <c r="AE45" s="202"/>
      <c r="AF45" s="234"/>
      <c r="AG45" s="202"/>
      <c r="AH45" s="202"/>
      <c r="AI45" s="234"/>
      <c r="AJ45" s="202"/>
      <c r="AK45" s="234"/>
      <c r="AL45" s="202"/>
      <c r="AM45" s="202"/>
      <c r="AN45" s="234"/>
      <c r="AO45" s="202"/>
      <c r="AP45" s="234"/>
      <c r="AQ45" s="202"/>
      <c r="AR45" s="202"/>
      <c r="AS45" s="234"/>
      <c r="AT45" s="202"/>
      <c r="AU45" s="234"/>
      <c r="AV45" s="202"/>
      <c r="AW45" s="202"/>
      <c r="AX45" s="234"/>
      <c r="AY45" s="202"/>
      <c r="AZ45" s="234"/>
      <c r="BA45" s="202"/>
      <c r="BB45" s="202"/>
      <c r="BC45" s="234"/>
      <c r="BD45" s="202"/>
      <c r="BE45" s="234"/>
      <c r="BF45" s="234"/>
      <c r="BG45" s="234"/>
      <c r="BH45" s="234"/>
      <c r="BI45" s="234"/>
      <c r="BJ45" s="234"/>
    </row>
    <row r="46" spans="1:62" ht="17.100000000000001" customHeight="1">
      <c r="A46" s="285">
        <v>384000</v>
      </c>
      <c r="B46" s="1201" t="s">
        <v>3193</v>
      </c>
      <c r="C46" s="202"/>
      <c r="D46" s="202"/>
      <c r="E46" s="234">
        <f t="shared" si="34"/>
        <v>0</v>
      </c>
      <c r="F46" s="202"/>
      <c r="G46" s="234">
        <f t="shared" si="35"/>
        <v>0</v>
      </c>
      <c r="H46" s="202"/>
      <c r="I46" s="202"/>
      <c r="J46" s="234">
        <f t="shared" si="36"/>
        <v>0</v>
      </c>
      <c r="K46" s="202"/>
      <c r="L46" s="234">
        <f t="shared" si="37"/>
        <v>0</v>
      </c>
      <c r="M46" s="202"/>
      <c r="N46" s="202"/>
      <c r="O46" s="234">
        <f t="shared" si="38"/>
        <v>0</v>
      </c>
      <c r="P46" s="202"/>
      <c r="Q46" s="234">
        <f t="shared" si="39"/>
        <v>0</v>
      </c>
      <c r="R46" s="202"/>
      <c r="S46" s="202"/>
      <c r="T46" s="234">
        <f t="shared" si="40"/>
        <v>0</v>
      </c>
      <c r="U46" s="202"/>
      <c r="V46" s="234">
        <f t="shared" si="41"/>
        <v>0</v>
      </c>
      <c r="W46" s="202"/>
      <c r="X46" s="202"/>
      <c r="Y46" s="234">
        <f t="shared" si="42"/>
        <v>0</v>
      </c>
      <c r="Z46" s="202"/>
      <c r="AA46" s="234">
        <f t="shared" si="43"/>
        <v>0</v>
      </c>
      <c r="AB46" s="202"/>
      <c r="AC46" s="202"/>
      <c r="AD46" s="234">
        <f t="shared" si="44"/>
        <v>0</v>
      </c>
      <c r="AE46" s="202"/>
      <c r="AF46" s="234">
        <f t="shared" si="45"/>
        <v>0</v>
      </c>
      <c r="AG46" s="202"/>
      <c r="AH46" s="202"/>
      <c r="AI46" s="234">
        <f t="shared" si="46"/>
        <v>0</v>
      </c>
      <c r="AJ46" s="202"/>
      <c r="AK46" s="234">
        <f t="shared" si="47"/>
        <v>0</v>
      </c>
      <c r="AL46" s="202"/>
      <c r="AM46" s="202"/>
      <c r="AN46" s="234">
        <f t="shared" si="48"/>
        <v>0</v>
      </c>
      <c r="AO46" s="202"/>
      <c r="AP46" s="234">
        <f t="shared" si="49"/>
        <v>0</v>
      </c>
      <c r="AQ46" s="202"/>
      <c r="AR46" s="202"/>
      <c r="AS46" s="234">
        <f t="shared" si="50"/>
        <v>0</v>
      </c>
      <c r="AT46" s="202"/>
      <c r="AU46" s="234">
        <f t="shared" si="51"/>
        <v>0</v>
      </c>
      <c r="AV46" s="202"/>
      <c r="AW46" s="202"/>
      <c r="AX46" s="234">
        <f t="shared" si="52"/>
        <v>0</v>
      </c>
      <c r="AY46" s="202"/>
      <c r="AZ46" s="234">
        <f t="shared" si="53"/>
        <v>0</v>
      </c>
      <c r="BA46" s="202"/>
      <c r="BB46" s="202"/>
      <c r="BC46" s="234">
        <f t="shared" si="54"/>
        <v>0</v>
      </c>
      <c r="BD46" s="202"/>
      <c r="BE46" s="234">
        <f>-BB46+BD46</f>
        <v>0</v>
      </c>
      <c r="BF46" s="234">
        <f t="shared" ref="BF46:BG49" si="65">+C46+H46+M46+R46+W46+AB46+AG46+AL46+AQ46+AV46+BA46</f>
        <v>0</v>
      </c>
      <c r="BG46" s="234">
        <f t="shared" si="65"/>
        <v>0</v>
      </c>
      <c r="BH46" s="234">
        <f t="shared" si="58"/>
        <v>0</v>
      </c>
      <c r="BI46" s="234">
        <f t="shared" ref="BI46:BI49" si="66">+F46+K46+P46+U46+Z46+AE46+AJ46+AO46+AT46+AY46+BD46</f>
        <v>0</v>
      </c>
      <c r="BJ46" s="234">
        <f>-BG46+BI46</f>
        <v>0</v>
      </c>
    </row>
    <row r="47" spans="1:62" ht="17.100000000000001" customHeight="1">
      <c r="A47" s="285">
        <v>385000</v>
      </c>
      <c r="B47" s="1201" t="s">
        <v>3193</v>
      </c>
      <c r="C47" s="202"/>
      <c r="D47" s="202"/>
      <c r="E47" s="234">
        <f t="shared" si="34"/>
        <v>0</v>
      </c>
      <c r="F47" s="202"/>
      <c r="G47" s="234">
        <f t="shared" si="35"/>
        <v>0</v>
      </c>
      <c r="H47" s="202"/>
      <c r="I47" s="202"/>
      <c r="J47" s="234">
        <f t="shared" si="36"/>
        <v>0</v>
      </c>
      <c r="K47" s="202"/>
      <c r="L47" s="234">
        <f t="shared" si="37"/>
        <v>0</v>
      </c>
      <c r="M47" s="202"/>
      <c r="N47" s="202"/>
      <c r="O47" s="234">
        <f t="shared" si="38"/>
        <v>0</v>
      </c>
      <c r="P47" s="202"/>
      <c r="Q47" s="234">
        <f t="shared" si="39"/>
        <v>0</v>
      </c>
      <c r="R47" s="202"/>
      <c r="S47" s="202"/>
      <c r="T47" s="234">
        <f t="shared" si="40"/>
        <v>0</v>
      </c>
      <c r="U47" s="202"/>
      <c r="V47" s="234">
        <f t="shared" si="41"/>
        <v>0</v>
      </c>
      <c r="W47" s="202"/>
      <c r="X47" s="202"/>
      <c r="Y47" s="234">
        <f t="shared" si="42"/>
        <v>0</v>
      </c>
      <c r="Z47" s="202"/>
      <c r="AA47" s="234">
        <f t="shared" si="43"/>
        <v>0</v>
      </c>
      <c r="AB47" s="202"/>
      <c r="AC47" s="202"/>
      <c r="AD47" s="234">
        <f t="shared" si="44"/>
        <v>0</v>
      </c>
      <c r="AE47" s="202"/>
      <c r="AF47" s="234">
        <f t="shared" si="45"/>
        <v>0</v>
      </c>
      <c r="AG47" s="202"/>
      <c r="AH47" s="202"/>
      <c r="AI47" s="234">
        <f t="shared" si="46"/>
        <v>0</v>
      </c>
      <c r="AJ47" s="202"/>
      <c r="AK47" s="234">
        <f t="shared" si="47"/>
        <v>0</v>
      </c>
      <c r="AL47" s="202"/>
      <c r="AM47" s="202"/>
      <c r="AN47" s="234">
        <f t="shared" si="48"/>
        <v>0</v>
      </c>
      <c r="AO47" s="202"/>
      <c r="AP47" s="234">
        <f t="shared" si="49"/>
        <v>0</v>
      </c>
      <c r="AQ47" s="202"/>
      <c r="AR47" s="202"/>
      <c r="AS47" s="234">
        <f t="shared" si="50"/>
        <v>0</v>
      </c>
      <c r="AT47" s="202"/>
      <c r="AU47" s="234">
        <f t="shared" si="51"/>
        <v>0</v>
      </c>
      <c r="AV47" s="202"/>
      <c r="AW47" s="202"/>
      <c r="AX47" s="234">
        <f t="shared" si="52"/>
        <v>0</v>
      </c>
      <c r="AY47" s="202"/>
      <c r="AZ47" s="234">
        <f t="shared" si="53"/>
        <v>0</v>
      </c>
      <c r="BA47" s="202"/>
      <c r="BB47" s="202"/>
      <c r="BC47" s="234">
        <f t="shared" si="54"/>
        <v>0</v>
      </c>
      <c r="BD47" s="202"/>
      <c r="BE47" s="234">
        <f>-BB47+BD47</f>
        <v>0</v>
      </c>
      <c r="BF47" s="234">
        <f t="shared" si="65"/>
        <v>0</v>
      </c>
      <c r="BG47" s="234">
        <f t="shared" si="65"/>
        <v>0</v>
      </c>
      <c r="BH47" s="234">
        <f t="shared" si="58"/>
        <v>0</v>
      </c>
      <c r="BI47" s="234">
        <f t="shared" si="66"/>
        <v>0</v>
      </c>
      <c r="BJ47" s="234">
        <f>-BG47+BI47</f>
        <v>0</v>
      </c>
    </row>
    <row r="48" spans="1:62" ht="17.100000000000001" customHeight="1">
      <c r="A48" s="285">
        <v>524000</v>
      </c>
      <c r="B48" s="1201" t="s">
        <v>3194</v>
      </c>
      <c r="C48" s="202"/>
      <c r="D48" s="202"/>
      <c r="E48" s="234">
        <f t="shared" si="34"/>
        <v>0</v>
      </c>
      <c r="F48" s="202"/>
      <c r="G48" s="234">
        <f t="shared" si="35"/>
        <v>0</v>
      </c>
      <c r="H48" s="202"/>
      <c r="I48" s="202"/>
      <c r="J48" s="234">
        <f t="shared" si="36"/>
        <v>0</v>
      </c>
      <c r="K48" s="202"/>
      <c r="L48" s="234">
        <f t="shared" si="37"/>
        <v>0</v>
      </c>
      <c r="M48" s="202"/>
      <c r="N48" s="202"/>
      <c r="O48" s="234">
        <f t="shared" si="38"/>
        <v>0</v>
      </c>
      <c r="P48" s="202"/>
      <c r="Q48" s="234">
        <f t="shared" si="39"/>
        <v>0</v>
      </c>
      <c r="R48" s="202"/>
      <c r="S48" s="202"/>
      <c r="T48" s="234">
        <f t="shared" si="40"/>
        <v>0</v>
      </c>
      <c r="U48" s="202"/>
      <c r="V48" s="234">
        <f t="shared" si="41"/>
        <v>0</v>
      </c>
      <c r="W48" s="202"/>
      <c r="X48" s="202"/>
      <c r="Y48" s="234">
        <f t="shared" si="42"/>
        <v>0</v>
      </c>
      <c r="Z48" s="202"/>
      <c r="AA48" s="234">
        <f t="shared" si="43"/>
        <v>0</v>
      </c>
      <c r="AB48" s="202"/>
      <c r="AC48" s="202"/>
      <c r="AD48" s="234">
        <f t="shared" si="44"/>
        <v>0</v>
      </c>
      <c r="AE48" s="202"/>
      <c r="AF48" s="234">
        <f t="shared" si="45"/>
        <v>0</v>
      </c>
      <c r="AG48" s="202"/>
      <c r="AH48" s="202"/>
      <c r="AI48" s="234">
        <f t="shared" si="46"/>
        <v>0</v>
      </c>
      <c r="AJ48" s="202"/>
      <c r="AK48" s="234">
        <f t="shared" si="47"/>
        <v>0</v>
      </c>
      <c r="AL48" s="202"/>
      <c r="AM48" s="202"/>
      <c r="AN48" s="234">
        <f t="shared" si="48"/>
        <v>0</v>
      </c>
      <c r="AO48" s="202"/>
      <c r="AP48" s="234">
        <f t="shared" si="49"/>
        <v>0</v>
      </c>
      <c r="AQ48" s="202"/>
      <c r="AR48" s="202"/>
      <c r="AS48" s="234">
        <f t="shared" si="50"/>
        <v>0</v>
      </c>
      <c r="AT48" s="202"/>
      <c r="AU48" s="234">
        <f t="shared" si="51"/>
        <v>0</v>
      </c>
      <c r="AV48" s="202"/>
      <c r="AW48" s="202"/>
      <c r="AX48" s="234">
        <f t="shared" si="52"/>
        <v>0</v>
      </c>
      <c r="AY48" s="202"/>
      <c r="AZ48" s="234">
        <f t="shared" si="53"/>
        <v>0</v>
      </c>
      <c r="BA48" s="202"/>
      <c r="BB48" s="202"/>
      <c r="BC48" s="234">
        <f t="shared" si="54"/>
        <v>0</v>
      </c>
      <c r="BD48" s="202"/>
      <c r="BE48" s="234">
        <f>-BB48+BD48</f>
        <v>0</v>
      </c>
      <c r="BF48" s="234">
        <f t="shared" si="65"/>
        <v>0</v>
      </c>
      <c r="BG48" s="234">
        <f t="shared" si="65"/>
        <v>0</v>
      </c>
      <c r="BH48" s="234">
        <f t="shared" si="58"/>
        <v>0</v>
      </c>
      <c r="BI48" s="234">
        <f t="shared" si="66"/>
        <v>0</v>
      </c>
      <c r="BJ48" s="234">
        <f>-BG48+BI48</f>
        <v>0</v>
      </c>
    </row>
    <row r="49" spans="1:62" ht="17.100000000000001" customHeight="1" thickBot="1">
      <c r="A49" s="285">
        <v>525000</v>
      </c>
      <c r="B49" s="1201" t="s">
        <v>3194</v>
      </c>
      <c r="C49" s="211"/>
      <c r="D49" s="211"/>
      <c r="E49" s="236">
        <f t="shared" si="34"/>
        <v>0</v>
      </c>
      <c r="F49" s="211"/>
      <c r="G49" s="236">
        <f t="shared" si="35"/>
        <v>0</v>
      </c>
      <c r="H49" s="211"/>
      <c r="I49" s="211"/>
      <c r="J49" s="236">
        <f t="shared" si="36"/>
        <v>0</v>
      </c>
      <c r="K49" s="211"/>
      <c r="L49" s="236">
        <f t="shared" si="37"/>
        <v>0</v>
      </c>
      <c r="M49" s="211"/>
      <c r="N49" s="211"/>
      <c r="O49" s="236">
        <f t="shared" si="38"/>
        <v>0</v>
      </c>
      <c r="P49" s="211"/>
      <c r="Q49" s="236">
        <f t="shared" si="39"/>
        <v>0</v>
      </c>
      <c r="R49" s="211"/>
      <c r="S49" s="211"/>
      <c r="T49" s="236">
        <f t="shared" si="40"/>
        <v>0</v>
      </c>
      <c r="U49" s="211"/>
      <c r="V49" s="236">
        <f t="shared" si="41"/>
        <v>0</v>
      </c>
      <c r="W49" s="211"/>
      <c r="X49" s="211"/>
      <c r="Y49" s="236">
        <f t="shared" si="42"/>
        <v>0</v>
      </c>
      <c r="Z49" s="211"/>
      <c r="AA49" s="236">
        <f t="shared" si="43"/>
        <v>0</v>
      </c>
      <c r="AB49" s="211"/>
      <c r="AC49" s="211"/>
      <c r="AD49" s="236">
        <f t="shared" si="44"/>
        <v>0</v>
      </c>
      <c r="AE49" s="211"/>
      <c r="AF49" s="236">
        <f t="shared" si="45"/>
        <v>0</v>
      </c>
      <c r="AG49" s="211"/>
      <c r="AH49" s="211"/>
      <c r="AI49" s="236">
        <f t="shared" si="46"/>
        <v>0</v>
      </c>
      <c r="AJ49" s="211"/>
      <c r="AK49" s="236">
        <f t="shared" si="47"/>
        <v>0</v>
      </c>
      <c r="AL49" s="211"/>
      <c r="AM49" s="211"/>
      <c r="AN49" s="236">
        <f t="shared" si="48"/>
        <v>0</v>
      </c>
      <c r="AO49" s="211"/>
      <c r="AP49" s="236">
        <f t="shared" si="49"/>
        <v>0</v>
      </c>
      <c r="AQ49" s="211"/>
      <c r="AR49" s="211"/>
      <c r="AS49" s="236">
        <f t="shared" si="50"/>
        <v>0</v>
      </c>
      <c r="AT49" s="211"/>
      <c r="AU49" s="236">
        <f t="shared" si="51"/>
        <v>0</v>
      </c>
      <c r="AV49" s="211"/>
      <c r="AW49" s="211"/>
      <c r="AX49" s="236">
        <f t="shared" si="52"/>
        <v>0</v>
      </c>
      <c r="AY49" s="211"/>
      <c r="AZ49" s="236">
        <f t="shared" si="53"/>
        <v>0</v>
      </c>
      <c r="BA49" s="211"/>
      <c r="BB49" s="211"/>
      <c r="BC49" s="236">
        <f t="shared" si="54"/>
        <v>0</v>
      </c>
      <c r="BD49" s="211"/>
      <c r="BE49" s="236">
        <f>-BB49+BD49</f>
        <v>0</v>
      </c>
      <c r="BF49" s="236">
        <f t="shared" si="65"/>
        <v>0</v>
      </c>
      <c r="BG49" s="236">
        <f t="shared" si="65"/>
        <v>0</v>
      </c>
      <c r="BH49" s="236">
        <f t="shared" si="58"/>
        <v>0</v>
      </c>
      <c r="BI49" s="236">
        <f t="shared" si="66"/>
        <v>0</v>
      </c>
      <c r="BJ49" s="236">
        <f>-BG49+BI49</f>
        <v>0</v>
      </c>
    </row>
    <row r="50" spans="1:62" ht="17.100000000000001" customHeight="1" thickBot="1">
      <c r="A50" s="285"/>
      <c r="B50" s="9" t="s">
        <v>3341</v>
      </c>
      <c r="C50" s="211">
        <f>SUM(C46:C49)</f>
        <v>0</v>
      </c>
      <c r="D50" s="211">
        <f t="shared" ref="D50:BI50" si="67">SUM(D46:D49)</f>
        <v>0</v>
      </c>
      <c r="E50" s="211">
        <f t="shared" si="67"/>
        <v>0</v>
      </c>
      <c r="F50" s="211">
        <f t="shared" si="67"/>
        <v>0</v>
      </c>
      <c r="G50" s="211">
        <f t="shared" si="67"/>
        <v>0</v>
      </c>
      <c r="H50" s="211">
        <f t="shared" si="67"/>
        <v>0</v>
      </c>
      <c r="I50" s="211">
        <f t="shared" si="67"/>
        <v>0</v>
      </c>
      <c r="J50" s="211">
        <f t="shared" si="67"/>
        <v>0</v>
      </c>
      <c r="K50" s="211">
        <f t="shared" si="67"/>
        <v>0</v>
      </c>
      <c r="L50" s="211">
        <f t="shared" si="67"/>
        <v>0</v>
      </c>
      <c r="M50" s="211">
        <f t="shared" si="67"/>
        <v>0</v>
      </c>
      <c r="N50" s="211">
        <f t="shared" si="67"/>
        <v>0</v>
      </c>
      <c r="O50" s="211">
        <f t="shared" si="67"/>
        <v>0</v>
      </c>
      <c r="P50" s="211">
        <f t="shared" si="67"/>
        <v>0</v>
      </c>
      <c r="Q50" s="211">
        <f t="shared" si="67"/>
        <v>0</v>
      </c>
      <c r="R50" s="211">
        <f t="shared" si="67"/>
        <v>0</v>
      </c>
      <c r="S50" s="211">
        <f t="shared" si="67"/>
        <v>0</v>
      </c>
      <c r="T50" s="211">
        <f t="shared" si="67"/>
        <v>0</v>
      </c>
      <c r="U50" s="211">
        <f t="shared" si="67"/>
        <v>0</v>
      </c>
      <c r="V50" s="211">
        <f t="shared" si="67"/>
        <v>0</v>
      </c>
      <c r="W50" s="211">
        <f t="shared" si="67"/>
        <v>0</v>
      </c>
      <c r="X50" s="211">
        <f t="shared" si="67"/>
        <v>0</v>
      </c>
      <c r="Y50" s="211">
        <f t="shared" si="67"/>
        <v>0</v>
      </c>
      <c r="Z50" s="211">
        <f t="shared" si="67"/>
        <v>0</v>
      </c>
      <c r="AA50" s="211">
        <f t="shared" si="67"/>
        <v>0</v>
      </c>
      <c r="AB50" s="211">
        <f t="shared" si="67"/>
        <v>0</v>
      </c>
      <c r="AC50" s="211">
        <f t="shared" si="67"/>
        <v>0</v>
      </c>
      <c r="AD50" s="211">
        <f t="shared" si="67"/>
        <v>0</v>
      </c>
      <c r="AE50" s="211">
        <f t="shared" si="67"/>
        <v>0</v>
      </c>
      <c r="AF50" s="211">
        <f t="shared" si="67"/>
        <v>0</v>
      </c>
      <c r="AG50" s="211">
        <f t="shared" si="67"/>
        <v>0</v>
      </c>
      <c r="AH50" s="211">
        <f t="shared" si="67"/>
        <v>0</v>
      </c>
      <c r="AI50" s="211">
        <f t="shared" si="67"/>
        <v>0</v>
      </c>
      <c r="AJ50" s="211">
        <f t="shared" si="67"/>
        <v>0</v>
      </c>
      <c r="AK50" s="211">
        <f t="shared" si="67"/>
        <v>0</v>
      </c>
      <c r="AL50" s="211">
        <f t="shared" si="67"/>
        <v>0</v>
      </c>
      <c r="AM50" s="211">
        <f t="shared" si="67"/>
        <v>0</v>
      </c>
      <c r="AN50" s="211">
        <f t="shared" si="67"/>
        <v>0</v>
      </c>
      <c r="AO50" s="211">
        <f t="shared" si="67"/>
        <v>0</v>
      </c>
      <c r="AP50" s="211">
        <f t="shared" si="67"/>
        <v>0</v>
      </c>
      <c r="AQ50" s="211">
        <f t="shared" si="67"/>
        <v>0</v>
      </c>
      <c r="AR50" s="211">
        <f t="shared" si="67"/>
        <v>0</v>
      </c>
      <c r="AS50" s="211">
        <f t="shared" si="67"/>
        <v>0</v>
      </c>
      <c r="AT50" s="211">
        <f t="shared" si="67"/>
        <v>0</v>
      </c>
      <c r="AU50" s="211">
        <f t="shared" si="67"/>
        <v>0</v>
      </c>
      <c r="AV50" s="211">
        <f t="shared" si="67"/>
        <v>0</v>
      </c>
      <c r="AW50" s="211">
        <f t="shared" si="67"/>
        <v>0</v>
      </c>
      <c r="AX50" s="211">
        <f t="shared" si="67"/>
        <v>0</v>
      </c>
      <c r="AY50" s="211">
        <f t="shared" si="67"/>
        <v>0</v>
      </c>
      <c r="AZ50" s="211">
        <f t="shared" si="67"/>
        <v>0</v>
      </c>
      <c r="BA50" s="211">
        <f t="shared" si="67"/>
        <v>0</v>
      </c>
      <c r="BB50" s="211">
        <f t="shared" si="67"/>
        <v>0</v>
      </c>
      <c r="BC50" s="211">
        <f t="shared" si="67"/>
        <v>0</v>
      </c>
      <c r="BD50" s="211">
        <f t="shared" si="67"/>
        <v>0</v>
      </c>
      <c r="BE50" s="211">
        <f t="shared" si="67"/>
        <v>0</v>
      </c>
      <c r="BF50" s="211">
        <f t="shared" si="67"/>
        <v>0</v>
      </c>
      <c r="BG50" s="211">
        <f t="shared" si="67"/>
        <v>0</v>
      </c>
      <c r="BH50" s="211">
        <f t="shared" si="67"/>
        <v>0</v>
      </c>
      <c r="BI50" s="211">
        <f t="shared" si="67"/>
        <v>0</v>
      </c>
      <c r="BJ50" s="211">
        <f>SUM(BJ46:BJ49)</f>
        <v>0</v>
      </c>
    </row>
    <row r="51" spans="1:62" ht="17.100000000000001" customHeight="1">
      <c r="A51" s="285"/>
      <c r="B51" s="9"/>
      <c r="C51" s="210"/>
      <c r="D51" s="210"/>
      <c r="E51" s="234"/>
      <c r="F51" s="210"/>
      <c r="G51" s="234"/>
      <c r="H51" s="210"/>
      <c r="I51" s="210"/>
      <c r="J51" s="234"/>
      <c r="K51" s="210"/>
      <c r="L51" s="234"/>
      <c r="M51" s="210"/>
      <c r="N51" s="210"/>
      <c r="O51" s="234"/>
      <c r="P51" s="210"/>
      <c r="Q51" s="234"/>
      <c r="R51" s="210"/>
      <c r="S51" s="210"/>
      <c r="T51" s="234"/>
      <c r="U51" s="210"/>
      <c r="V51" s="234"/>
      <c r="W51" s="210"/>
      <c r="X51" s="210"/>
      <c r="Y51" s="234"/>
      <c r="Z51" s="210"/>
      <c r="AA51" s="234"/>
      <c r="AB51" s="210"/>
      <c r="AC51" s="210"/>
      <c r="AD51" s="234"/>
      <c r="AE51" s="210"/>
      <c r="AF51" s="234"/>
      <c r="AG51" s="210"/>
      <c r="AH51" s="210"/>
      <c r="AI51" s="234"/>
      <c r="AJ51" s="210"/>
      <c r="AK51" s="234"/>
      <c r="AL51" s="210"/>
      <c r="AM51" s="210"/>
      <c r="AN51" s="234"/>
      <c r="AO51" s="210"/>
      <c r="AP51" s="234"/>
      <c r="AQ51" s="210"/>
      <c r="AR51" s="210"/>
      <c r="AS51" s="234"/>
      <c r="AT51" s="210"/>
      <c r="AU51" s="234"/>
      <c r="AV51" s="210"/>
      <c r="AW51" s="210"/>
      <c r="AX51" s="234"/>
      <c r="AY51" s="210"/>
      <c r="AZ51" s="234"/>
      <c r="BA51" s="210"/>
      <c r="BB51" s="210"/>
      <c r="BC51" s="234"/>
      <c r="BD51" s="210"/>
      <c r="BE51" s="234"/>
      <c r="BF51" s="234"/>
      <c r="BG51" s="234"/>
      <c r="BH51" s="234"/>
      <c r="BI51" s="234"/>
      <c r="BJ51" s="234"/>
    </row>
    <row r="52" spans="1:62" customFormat="1" ht="17.100000000000001" customHeight="1">
      <c r="A52" s="285"/>
      <c r="B52" s="9" t="s">
        <v>120</v>
      </c>
      <c r="C52" s="210">
        <f>+C35+C44+C50</f>
        <v>0</v>
      </c>
      <c r="D52" s="210">
        <f t="shared" ref="D52:BI52" si="68">+D35+D44+D50</f>
        <v>0</v>
      </c>
      <c r="E52" s="210">
        <f t="shared" si="68"/>
        <v>0</v>
      </c>
      <c r="F52" s="210">
        <f>+F35+F44+F50</f>
        <v>0</v>
      </c>
      <c r="G52" s="210">
        <f t="shared" si="68"/>
        <v>0</v>
      </c>
      <c r="H52" s="210">
        <f t="shared" si="68"/>
        <v>0</v>
      </c>
      <c r="I52" s="210">
        <f>+I35+I44+I50</f>
        <v>0</v>
      </c>
      <c r="J52" s="210">
        <f t="shared" si="68"/>
        <v>0</v>
      </c>
      <c r="K52" s="210">
        <f t="shared" si="68"/>
        <v>0</v>
      </c>
      <c r="L52" s="210">
        <f t="shared" si="68"/>
        <v>0</v>
      </c>
      <c r="M52" s="210">
        <f t="shared" si="68"/>
        <v>0</v>
      </c>
      <c r="N52" s="210">
        <f t="shared" si="68"/>
        <v>0</v>
      </c>
      <c r="O52" s="210">
        <f t="shared" si="68"/>
        <v>0</v>
      </c>
      <c r="P52" s="210">
        <f t="shared" si="68"/>
        <v>0</v>
      </c>
      <c r="Q52" s="210">
        <f t="shared" si="68"/>
        <v>0</v>
      </c>
      <c r="R52" s="210">
        <f t="shared" si="68"/>
        <v>0</v>
      </c>
      <c r="S52" s="210">
        <f t="shared" si="68"/>
        <v>0</v>
      </c>
      <c r="T52" s="210">
        <f t="shared" si="68"/>
        <v>0</v>
      </c>
      <c r="U52" s="210">
        <f t="shared" si="68"/>
        <v>0</v>
      </c>
      <c r="V52" s="210">
        <f t="shared" si="68"/>
        <v>0</v>
      </c>
      <c r="W52" s="210">
        <f t="shared" si="68"/>
        <v>0</v>
      </c>
      <c r="X52" s="210">
        <f t="shared" si="68"/>
        <v>0</v>
      </c>
      <c r="Y52" s="210">
        <f t="shared" si="68"/>
        <v>0</v>
      </c>
      <c r="Z52" s="210">
        <f t="shared" si="68"/>
        <v>0</v>
      </c>
      <c r="AA52" s="210">
        <f t="shared" si="68"/>
        <v>0</v>
      </c>
      <c r="AB52" s="210">
        <f t="shared" si="68"/>
        <v>0</v>
      </c>
      <c r="AC52" s="210">
        <f t="shared" si="68"/>
        <v>0</v>
      </c>
      <c r="AD52" s="210">
        <f t="shared" si="68"/>
        <v>0</v>
      </c>
      <c r="AE52" s="210">
        <f t="shared" si="68"/>
        <v>0</v>
      </c>
      <c r="AF52" s="210">
        <f t="shared" si="68"/>
        <v>0</v>
      </c>
      <c r="AG52" s="210">
        <f t="shared" si="68"/>
        <v>0</v>
      </c>
      <c r="AH52" s="210">
        <f t="shared" si="68"/>
        <v>0</v>
      </c>
      <c r="AI52" s="210">
        <f t="shared" si="68"/>
        <v>0</v>
      </c>
      <c r="AJ52" s="210">
        <f t="shared" si="68"/>
        <v>0</v>
      </c>
      <c r="AK52" s="210">
        <f t="shared" si="68"/>
        <v>0</v>
      </c>
      <c r="AL52" s="210">
        <f t="shared" si="68"/>
        <v>0</v>
      </c>
      <c r="AM52" s="210">
        <f t="shared" si="68"/>
        <v>0</v>
      </c>
      <c r="AN52" s="210">
        <f t="shared" si="68"/>
        <v>0</v>
      </c>
      <c r="AO52" s="210">
        <f t="shared" si="68"/>
        <v>0</v>
      </c>
      <c r="AP52" s="210">
        <f t="shared" si="68"/>
        <v>0</v>
      </c>
      <c r="AQ52" s="210">
        <f t="shared" si="68"/>
        <v>0</v>
      </c>
      <c r="AR52" s="210">
        <f t="shared" si="68"/>
        <v>0</v>
      </c>
      <c r="AS52" s="210">
        <f t="shared" si="68"/>
        <v>0</v>
      </c>
      <c r="AT52" s="210">
        <f t="shared" si="68"/>
        <v>0</v>
      </c>
      <c r="AU52" s="210">
        <f t="shared" si="68"/>
        <v>0</v>
      </c>
      <c r="AV52" s="210">
        <f t="shared" si="68"/>
        <v>0</v>
      </c>
      <c r="AW52" s="210">
        <f t="shared" si="68"/>
        <v>0</v>
      </c>
      <c r="AX52" s="210">
        <f t="shared" si="68"/>
        <v>0</v>
      </c>
      <c r="AY52" s="210">
        <f t="shared" si="68"/>
        <v>0</v>
      </c>
      <c r="AZ52" s="210">
        <f t="shared" si="68"/>
        <v>0</v>
      </c>
      <c r="BA52" s="210">
        <f t="shared" si="68"/>
        <v>0</v>
      </c>
      <c r="BB52" s="210">
        <f t="shared" si="68"/>
        <v>0</v>
      </c>
      <c r="BC52" s="210">
        <f t="shared" si="68"/>
        <v>0</v>
      </c>
      <c r="BD52" s="210">
        <f t="shared" si="68"/>
        <v>0</v>
      </c>
      <c r="BE52" s="210">
        <f t="shared" si="68"/>
        <v>0</v>
      </c>
      <c r="BF52" s="210">
        <f t="shared" si="68"/>
        <v>0</v>
      </c>
      <c r="BG52" s="210">
        <f t="shared" si="68"/>
        <v>0</v>
      </c>
      <c r="BH52" s="210">
        <f t="shared" si="68"/>
        <v>0</v>
      </c>
      <c r="BI52" s="210">
        <f t="shared" si="68"/>
        <v>0</v>
      </c>
      <c r="BJ52" s="210">
        <f>+BJ35+BJ44+BJ50</f>
        <v>0</v>
      </c>
    </row>
    <row r="53" spans="1:62" ht="30" customHeight="1">
      <c r="A53" s="226"/>
      <c r="B53" s="244" t="str">
        <f>+'GENERAL FUND-OPERATING(48-53)'!B292</f>
        <v>Fund balances - June 30, 2025, as previously reported</v>
      </c>
      <c r="C53" s="202"/>
      <c r="D53" s="202"/>
      <c r="E53" s="202"/>
      <c r="F53" s="202"/>
      <c r="G53" s="210"/>
      <c r="H53" s="210"/>
      <c r="I53" s="210"/>
      <c r="J53" s="210"/>
      <c r="K53" s="202"/>
      <c r="L53" s="210"/>
      <c r="M53" s="210"/>
      <c r="N53" s="210"/>
      <c r="O53" s="210"/>
      <c r="P53" s="202"/>
      <c r="Q53" s="210"/>
      <c r="R53" s="210"/>
      <c r="S53" s="210"/>
      <c r="T53" s="210"/>
      <c r="U53" s="202"/>
      <c r="V53" s="210"/>
      <c r="W53" s="210"/>
      <c r="X53" s="210"/>
      <c r="Y53" s="210"/>
      <c r="Z53" s="202"/>
      <c r="AA53" s="210"/>
      <c r="AB53" s="210"/>
      <c r="AC53" s="210"/>
      <c r="AD53" s="210"/>
      <c r="AE53" s="202"/>
      <c r="AF53" s="210"/>
      <c r="AG53" s="210"/>
      <c r="AH53" s="210"/>
      <c r="AI53" s="210"/>
      <c r="AJ53" s="202"/>
      <c r="AK53" s="210"/>
      <c r="AL53" s="210"/>
      <c r="AM53" s="210"/>
      <c r="AN53" s="210"/>
      <c r="AO53" s="202"/>
      <c r="AP53" s="210"/>
      <c r="AQ53" s="210"/>
      <c r="AR53" s="210"/>
      <c r="AS53" s="210"/>
      <c r="AT53" s="202"/>
      <c r="AU53" s="210"/>
      <c r="AV53" s="210"/>
      <c r="AW53" s="210"/>
      <c r="AX53" s="210"/>
      <c r="AY53" s="202"/>
      <c r="AZ53" s="210"/>
      <c r="BA53" s="210"/>
      <c r="BB53" s="210"/>
      <c r="BC53" s="210"/>
      <c r="BD53" s="202"/>
      <c r="BE53" s="210"/>
      <c r="BF53" s="210"/>
      <c r="BG53" s="210"/>
      <c r="BH53" s="210"/>
      <c r="BI53" s="234">
        <f t="shared" ref="BI53:BI59" si="69">+F53+K53+P53+U53+Z53+AE53+AJ53+AO53+AT53+AY53+BD53</f>
        <v>0</v>
      </c>
      <c r="BJ53" s="210"/>
    </row>
    <row r="54" spans="1:62" ht="30" customHeight="1">
      <c r="A54" s="226"/>
      <c r="B54" s="244" t="str">
        <f>+'GENERAL FUND-OPERATING(48-53)'!B293</f>
        <v>Change within financial reporting entity (major to nonmajor fund)</v>
      </c>
      <c r="C54" s="202"/>
      <c r="D54" s="202"/>
      <c r="E54" s="202"/>
      <c r="F54" s="202"/>
      <c r="G54" s="210"/>
      <c r="H54" s="210"/>
      <c r="I54" s="210"/>
      <c r="J54" s="210"/>
      <c r="K54" s="202"/>
      <c r="L54" s="210"/>
      <c r="M54" s="210"/>
      <c r="N54" s="210"/>
      <c r="O54" s="210"/>
      <c r="P54" s="202"/>
      <c r="Q54" s="210"/>
      <c r="R54" s="210"/>
      <c r="S54" s="210"/>
      <c r="T54" s="210"/>
      <c r="U54" s="202"/>
      <c r="V54" s="210"/>
      <c r="W54" s="210"/>
      <c r="X54" s="210"/>
      <c r="Y54" s="210"/>
      <c r="Z54" s="202"/>
      <c r="AA54" s="210"/>
      <c r="AB54" s="210"/>
      <c r="AC54" s="210"/>
      <c r="AD54" s="210"/>
      <c r="AE54" s="202"/>
      <c r="AF54" s="210"/>
      <c r="AG54" s="210"/>
      <c r="AH54" s="210"/>
      <c r="AI54" s="210"/>
      <c r="AJ54" s="202"/>
      <c r="AK54" s="210"/>
      <c r="AL54" s="210"/>
      <c r="AM54" s="210"/>
      <c r="AN54" s="210"/>
      <c r="AO54" s="202"/>
      <c r="AP54" s="210"/>
      <c r="AQ54" s="210"/>
      <c r="AR54" s="210"/>
      <c r="AS54" s="210"/>
      <c r="AT54" s="202"/>
      <c r="AU54" s="210"/>
      <c r="AV54" s="210"/>
      <c r="AW54" s="210"/>
      <c r="AX54" s="210"/>
      <c r="AY54" s="202"/>
      <c r="AZ54" s="210"/>
      <c r="BA54" s="210"/>
      <c r="BB54" s="210"/>
      <c r="BC54" s="210"/>
      <c r="BD54" s="202"/>
      <c r="BE54" s="210"/>
      <c r="BF54" s="210"/>
      <c r="BG54" s="210"/>
      <c r="BH54" s="210"/>
      <c r="BI54" s="234">
        <f t="shared" si="69"/>
        <v>0</v>
      </c>
      <c r="BJ54" s="210"/>
    </row>
    <row r="55" spans="1:62" ht="30" customHeight="1">
      <c r="A55" s="226"/>
      <c r="B55" s="244" t="str">
        <f>+'GENERAL FUND-OPERATING(48-53)'!B294</f>
        <v>Change within financial reporting entity (nonmajor to major fund)</v>
      </c>
      <c r="C55" s="202"/>
      <c r="D55" s="202"/>
      <c r="E55" s="202"/>
      <c r="F55" s="202"/>
      <c r="G55" s="210"/>
      <c r="H55" s="210"/>
      <c r="I55" s="210"/>
      <c r="J55" s="210"/>
      <c r="K55" s="202"/>
      <c r="L55" s="210"/>
      <c r="M55" s="210"/>
      <c r="N55" s="210"/>
      <c r="O55" s="210"/>
      <c r="P55" s="202"/>
      <c r="Q55" s="210"/>
      <c r="R55" s="210"/>
      <c r="S55" s="210"/>
      <c r="T55" s="210"/>
      <c r="U55" s="202"/>
      <c r="V55" s="210"/>
      <c r="W55" s="210"/>
      <c r="X55" s="210"/>
      <c r="Y55" s="210"/>
      <c r="Z55" s="202"/>
      <c r="AA55" s="210"/>
      <c r="AB55" s="210"/>
      <c r="AC55" s="210"/>
      <c r="AD55" s="210"/>
      <c r="AE55" s="202"/>
      <c r="AF55" s="210"/>
      <c r="AG55" s="210"/>
      <c r="AH55" s="210"/>
      <c r="AI55" s="210"/>
      <c r="AJ55" s="202"/>
      <c r="AK55" s="210"/>
      <c r="AL55" s="210"/>
      <c r="AM55" s="210"/>
      <c r="AN55" s="210"/>
      <c r="AO55" s="202"/>
      <c r="AP55" s="210"/>
      <c r="AQ55" s="210"/>
      <c r="AR55" s="210"/>
      <c r="AS55" s="210"/>
      <c r="AT55" s="202"/>
      <c r="AU55" s="210"/>
      <c r="AV55" s="210"/>
      <c r="AW55" s="210"/>
      <c r="AX55" s="210"/>
      <c r="AY55" s="202"/>
      <c r="AZ55" s="210"/>
      <c r="BA55" s="210"/>
      <c r="BB55" s="210"/>
      <c r="BC55" s="210"/>
      <c r="BD55" s="202"/>
      <c r="BE55" s="210"/>
      <c r="BF55" s="210"/>
      <c r="BG55" s="210"/>
      <c r="BH55" s="210"/>
      <c r="BI55" s="234">
        <f t="shared" si="69"/>
        <v>0</v>
      </c>
      <c r="BJ55" s="210"/>
    </row>
    <row r="56" spans="1:62" ht="30" customHeight="1">
      <c r="A56" s="226"/>
      <c r="B56" s="232" t="s">
        <v>3123</v>
      </c>
      <c r="C56" s="202"/>
      <c r="D56" s="202"/>
      <c r="E56" s="202"/>
      <c r="F56" s="202"/>
      <c r="G56" s="210"/>
      <c r="H56" s="210"/>
      <c r="I56" s="210"/>
      <c r="J56" s="210"/>
      <c r="K56" s="202"/>
      <c r="L56" s="210"/>
      <c r="M56" s="210"/>
      <c r="N56" s="210"/>
      <c r="O56" s="210"/>
      <c r="P56" s="202"/>
      <c r="Q56" s="210"/>
      <c r="R56" s="210"/>
      <c r="S56" s="210"/>
      <c r="T56" s="210"/>
      <c r="U56" s="202"/>
      <c r="V56" s="210"/>
      <c r="W56" s="210"/>
      <c r="X56" s="210"/>
      <c r="Y56" s="210"/>
      <c r="Z56" s="202"/>
      <c r="AA56" s="210"/>
      <c r="AB56" s="210"/>
      <c r="AC56" s="210"/>
      <c r="AD56" s="210"/>
      <c r="AE56" s="202"/>
      <c r="AF56" s="210"/>
      <c r="AG56" s="210"/>
      <c r="AH56" s="210"/>
      <c r="AI56" s="210"/>
      <c r="AJ56" s="202"/>
      <c r="AK56" s="210"/>
      <c r="AL56" s="210"/>
      <c r="AM56" s="210"/>
      <c r="AN56" s="210"/>
      <c r="AO56" s="202"/>
      <c r="AP56" s="210"/>
      <c r="AQ56" s="210"/>
      <c r="AR56" s="210"/>
      <c r="AS56" s="210"/>
      <c r="AT56" s="202"/>
      <c r="AU56" s="210"/>
      <c r="AV56" s="210"/>
      <c r="AW56" s="210"/>
      <c r="AX56" s="210"/>
      <c r="AY56" s="202"/>
      <c r="AZ56" s="210"/>
      <c r="BA56" s="210"/>
      <c r="BB56" s="210"/>
      <c r="BC56" s="210"/>
      <c r="BD56" s="202"/>
      <c r="BE56" s="210"/>
      <c r="BF56" s="210"/>
      <c r="BG56" s="210"/>
      <c r="BH56" s="210"/>
      <c r="BI56" s="234">
        <f t="shared" si="69"/>
        <v>0</v>
      </c>
      <c r="BJ56" s="210"/>
    </row>
    <row r="57" spans="1:62" ht="18" customHeight="1" thickBot="1">
      <c r="A57" s="226"/>
      <c r="B57" s="244" t="str">
        <f>+'GENERAL FUND-OPERATING(48-53)'!B295</f>
        <v>Error correction(s)</v>
      </c>
      <c r="C57" s="202"/>
      <c r="D57" s="202"/>
      <c r="E57" s="202"/>
      <c r="F57" s="204"/>
      <c r="G57" s="210"/>
      <c r="H57" s="210"/>
      <c r="I57" s="210"/>
      <c r="J57" s="210"/>
      <c r="K57" s="204"/>
      <c r="L57" s="210"/>
      <c r="M57" s="210"/>
      <c r="N57" s="210"/>
      <c r="O57" s="210"/>
      <c r="P57" s="204"/>
      <c r="Q57" s="210"/>
      <c r="R57" s="210"/>
      <c r="S57" s="210"/>
      <c r="T57" s="210"/>
      <c r="U57" s="204"/>
      <c r="V57" s="210"/>
      <c r="W57" s="210"/>
      <c r="X57" s="210"/>
      <c r="Y57" s="210"/>
      <c r="Z57" s="204"/>
      <c r="AA57" s="210"/>
      <c r="AB57" s="210"/>
      <c r="AC57" s="210"/>
      <c r="AD57" s="210"/>
      <c r="AE57" s="204"/>
      <c r="AF57" s="210"/>
      <c r="AG57" s="210"/>
      <c r="AH57" s="210"/>
      <c r="AI57" s="210"/>
      <c r="AJ57" s="204"/>
      <c r="AK57" s="210"/>
      <c r="AL57" s="210"/>
      <c r="AM57" s="210"/>
      <c r="AN57" s="210"/>
      <c r="AO57" s="204"/>
      <c r="AP57" s="210"/>
      <c r="AQ57" s="210"/>
      <c r="AR57" s="210"/>
      <c r="AS57" s="210"/>
      <c r="AT57" s="204"/>
      <c r="AU57" s="210"/>
      <c r="AV57" s="210"/>
      <c r="AW57" s="210"/>
      <c r="AX57" s="210"/>
      <c r="AY57" s="204"/>
      <c r="AZ57" s="210"/>
      <c r="BA57" s="210"/>
      <c r="BB57" s="210"/>
      <c r="BC57" s="210"/>
      <c r="BD57" s="204"/>
      <c r="BE57" s="210"/>
      <c r="BF57" s="210"/>
      <c r="BG57" s="210"/>
      <c r="BH57" s="210"/>
      <c r="BI57" s="236">
        <f t="shared" si="69"/>
        <v>0</v>
      </c>
      <c r="BJ57" s="210"/>
    </row>
    <row r="58" spans="1:62" ht="30" customHeight="1" thickBot="1">
      <c r="A58" s="196"/>
      <c r="B58" s="244" t="str">
        <f>+'GENERAL FUND-OPERATING(48-53)'!B296</f>
        <v>Fund balances - June 30, 2024, as adjusted or restated</v>
      </c>
      <c r="C58" s="210"/>
      <c r="D58" s="210"/>
      <c r="E58" s="210"/>
      <c r="F58" s="210">
        <f>SUM(F53:F57)</f>
        <v>0</v>
      </c>
      <c r="G58" s="210"/>
      <c r="H58" s="210"/>
      <c r="I58" s="210"/>
      <c r="J58" s="210"/>
      <c r="K58" s="210">
        <f>SUM(K53:K57)</f>
        <v>0</v>
      </c>
      <c r="L58" s="210"/>
      <c r="M58" s="210"/>
      <c r="N58" s="210"/>
      <c r="O58" s="210"/>
      <c r="P58" s="210">
        <f>SUM(P53:P57)</f>
        <v>0</v>
      </c>
      <c r="Q58" s="210"/>
      <c r="R58" s="210"/>
      <c r="S58" s="210"/>
      <c r="T58" s="210"/>
      <c r="U58" s="210">
        <f>SUM(U53:U57)</f>
        <v>0</v>
      </c>
      <c r="V58" s="210"/>
      <c r="W58" s="210"/>
      <c r="X58" s="210"/>
      <c r="Y58" s="210"/>
      <c r="Z58" s="210">
        <f>SUM(Z53:Z57)</f>
        <v>0</v>
      </c>
      <c r="AA58" s="210"/>
      <c r="AB58" s="210"/>
      <c r="AC58" s="210"/>
      <c r="AD58" s="210"/>
      <c r="AE58" s="210">
        <f>SUM(AE53:AE57)</f>
        <v>0</v>
      </c>
      <c r="AF58" s="210"/>
      <c r="AG58" s="210"/>
      <c r="AH58" s="210"/>
      <c r="AI58" s="210"/>
      <c r="AJ58" s="210">
        <f>SUM(AJ53:AJ57)</f>
        <v>0</v>
      </c>
      <c r="AK58" s="210"/>
      <c r="AL58" s="210"/>
      <c r="AM58" s="210"/>
      <c r="AN58" s="210"/>
      <c r="AO58" s="210">
        <f>SUM(AO53:AO57)</f>
        <v>0</v>
      </c>
      <c r="AP58" s="210"/>
      <c r="AQ58" s="210"/>
      <c r="AR58" s="210"/>
      <c r="AS58" s="210"/>
      <c r="AT58" s="210">
        <f>SUM(AT53:AT57)</f>
        <v>0</v>
      </c>
      <c r="AU58" s="210"/>
      <c r="AV58" s="210"/>
      <c r="AW58" s="210"/>
      <c r="AX58" s="210"/>
      <c r="AY58" s="210">
        <f>SUM(AY53:AY57)</f>
        <v>0</v>
      </c>
      <c r="AZ58" s="210"/>
      <c r="BA58" s="210"/>
      <c r="BB58" s="210"/>
      <c r="BC58" s="210"/>
      <c r="BD58" s="210">
        <f>SUM(BD53:BD57)</f>
        <v>0</v>
      </c>
      <c r="BE58" s="210"/>
      <c r="BF58" s="210"/>
      <c r="BG58" s="210"/>
      <c r="BH58" s="210"/>
      <c r="BI58" s="235">
        <f t="shared" si="69"/>
        <v>0</v>
      </c>
      <c r="BJ58" s="210"/>
    </row>
    <row r="59" spans="1:62" ht="18" customHeight="1" thickBot="1">
      <c r="A59" s="196"/>
      <c r="B59" s="201" t="str">
        <f>+'GENERAL FUND-OPERATING(48-53)'!B297</f>
        <v>Fund balances - June 30, 2026</v>
      </c>
      <c r="C59" s="210"/>
      <c r="D59" s="210"/>
      <c r="E59" s="210"/>
      <c r="F59" s="213">
        <f>+F52+F58</f>
        <v>0</v>
      </c>
      <c r="G59" s="210"/>
      <c r="H59" s="210"/>
      <c r="I59" s="210"/>
      <c r="J59" s="210"/>
      <c r="K59" s="213">
        <f>+K52+K58</f>
        <v>0</v>
      </c>
      <c r="L59" s="210"/>
      <c r="M59" s="210"/>
      <c r="N59" s="210"/>
      <c r="O59" s="210"/>
      <c r="P59" s="213">
        <f>+P52+P58</f>
        <v>0</v>
      </c>
      <c r="Q59" s="210"/>
      <c r="R59" s="210"/>
      <c r="S59" s="210"/>
      <c r="T59" s="210"/>
      <c r="U59" s="213">
        <f>+U52+U58</f>
        <v>0</v>
      </c>
      <c r="V59" s="210"/>
      <c r="W59" s="210"/>
      <c r="X59" s="210"/>
      <c r="Y59" s="210"/>
      <c r="Z59" s="213">
        <f>+Z52+Z58</f>
        <v>0</v>
      </c>
      <c r="AA59" s="210"/>
      <c r="AB59" s="210"/>
      <c r="AC59" s="210"/>
      <c r="AD59" s="210"/>
      <c r="AE59" s="213">
        <f>+AE52+AE58</f>
        <v>0</v>
      </c>
      <c r="AF59" s="210"/>
      <c r="AG59" s="210"/>
      <c r="AH59" s="210"/>
      <c r="AI59" s="210"/>
      <c r="AJ59" s="213">
        <f>+AJ52+AJ58</f>
        <v>0</v>
      </c>
      <c r="AK59" s="210"/>
      <c r="AL59" s="210"/>
      <c r="AM59" s="210"/>
      <c r="AN59" s="210"/>
      <c r="AO59" s="213">
        <f>+AO52+AO58</f>
        <v>0</v>
      </c>
      <c r="AP59" s="210"/>
      <c r="AQ59" s="210"/>
      <c r="AR59" s="210"/>
      <c r="AS59" s="210"/>
      <c r="AT59" s="213">
        <f>+AT52+AT58</f>
        <v>0</v>
      </c>
      <c r="AU59" s="210"/>
      <c r="AV59" s="210"/>
      <c r="AW59" s="210"/>
      <c r="AX59" s="210"/>
      <c r="AY59" s="213">
        <f>+AY52+AY58</f>
        <v>0</v>
      </c>
      <c r="AZ59" s="210"/>
      <c r="BA59" s="210"/>
      <c r="BB59" s="210"/>
      <c r="BC59" s="210"/>
      <c r="BD59" s="213">
        <f>+BD52+BD58</f>
        <v>0</v>
      </c>
      <c r="BE59" s="210"/>
      <c r="BF59" s="210"/>
      <c r="BG59" s="210"/>
      <c r="BH59" s="210"/>
      <c r="BI59" s="290">
        <f t="shared" si="69"/>
        <v>0</v>
      </c>
      <c r="BJ59" s="210"/>
    </row>
    <row r="60" spans="1:62" ht="15.75" thickTop="1">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row>
    <row r="61" spans="1:62" ht="15.75">
      <c r="A61" s="196"/>
      <c r="B61" s="196"/>
      <c r="C61" s="196"/>
      <c r="D61" s="550" t="s">
        <v>3509</v>
      </c>
      <c r="E61" s="550"/>
      <c r="F61" s="196"/>
      <c r="G61" s="196"/>
      <c r="H61" s="196"/>
      <c r="I61" s="550" t="s">
        <v>3510</v>
      </c>
      <c r="J61" s="550"/>
      <c r="K61" s="196"/>
      <c r="L61" s="196"/>
      <c r="M61" s="196"/>
      <c r="N61" s="550" t="s">
        <v>3511</v>
      </c>
      <c r="O61" s="550"/>
      <c r="P61" s="196"/>
      <c r="Q61" s="196"/>
      <c r="R61" s="196"/>
      <c r="S61" s="550" t="s">
        <v>3512</v>
      </c>
      <c r="T61" s="550"/>
      <c r="U61" s="196"/>
      <c r="V61" s="196"/>
      <c r="W61" s="196"/>
      <c r="X61" s="550" t="s">
        <v>3513</v>
      </c>
      <c r="Y61" s="550"/>
      <c r="Z61" s="196"/>
      <c r="AA61" s="196"/>
      <c r="AB61" s="196"/>
      <c r="AC61" s="550" t="s">
        <v>3514</v>
      </c>
      <c r="AD61" s="550"/>
      <c r="AE61" s="196"/>
      <c r="AF61" s="196"/>
      <c r="AG61" s="196"/>
      <c r="AH61" s="550" t="s">
        <v>3515</v>
      </c>
      <c r="AI61" s="550"/>
      <c r="AJ61" s="196"/>
      <c r="AK61" s="196"/>
      <c r="AL61" s="196"/>
      <c r="AM61" s="550" t="s">
        <v>3516</v>
      </c>
      <c r="AN61" s="550"/>
      <c r="AO61" s="196"/>
      <c r="AP61" s="196"/>
      <c r="AQ61" s="196"/>
      <c r="AR61" s="550" t="s">
        <v>3517</v>
      </c>
      <c r="AS61" s="550"/>
      <c r="AT61" s="196"/>
      <c r="AU61" s="196"/>
      <c r="AV61" s="196"/>
      <c r="AW61" s="550" t="s">
        <v>3518</v>
      </c>
      <c r="AX61" s="550"/>
      <c r="AY61" s="196"/>
      <c r="AZ61" s="196"/>
      <c r="BA61" s="196"/>
      <c r="BB61" s="550" t="s">
        <v>3519</v>
      </c>
      <c r="BC61" s="550"/>
      <c r="BD61" s="196"/>
      <c r="BE61" s="196"/>
      <c r="BF61" s="196"/>
      <c r="BG61" s="550" t="s">
        <v>940</v>
      </c>
      <c r="BH61" s="550"/>
      <c r="BI61" s="196"/>
      <c r="BJ61" s="196"/>
    </row>
    <row r="62" spans="1:62" ht="15">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row>
    <row r="63" spans="1:62" ht="15">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row>
    <row r="64" spans="1:62" ht="15">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row>
    <row r="65" spans="1:28" ht="15">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row>
    <row r="66" spans="1:28" ht="1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row>
    <row r="67" spans="1:28" ht="1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row>
    <row r="68" spans="1:28" ht="1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row>
    <row r="69" spans="1:28" ht="1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row>
    <row r="70" spans="1:28" ht="1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row>
    <row r="71" spans="1:28" ht="1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row>
    <row r="72" spans="1:28" ht="1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row>
    <row r="73" spans="1:28" ht="1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row>
    <row r="74" spans="1:28" ht="1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row>
    <row r="75" spans="1:28" ht="1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row>
    <row r="76" spans="1:28" ht="1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row>
    <row r="77" spans="1:28" ht="1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row>
    <row r="78" spans="1:28" ht="1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row>
    <row r="79" spans="1:28" ht="1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row>
    <row r="80" spans="1:28" ht="1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row>
    <row r="81" spans="1:28" ht="1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row>
    <row r="82" spans="1:28" ht="1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row>
    <row r="83" spans="1:28" ht="1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row>
    <row r="84" spans="1:28" ht="1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row>
    <row r="85" spans="1:28" ht="1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row>
    <row r="86" spans="1:28" ht="1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row>
    <row r="87" spans="1:28" ht="1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row>
    <row r="88" spans="1:28" ht="1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row>
    <row r="89" spans="1:28" ht="1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row>
    <row r="90" spans="1:28" ht="1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row>
    <row r="91" spans="1:28" ht="1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row>
    <row r="92" spans="1:28" ht="1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row>
    <row r="93" spans="1:28" ht="1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row>
    <row r="94" spans="1:28" ht="1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row>
    <row r="95" spans="1:28" ht="1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row>
    <row r="96" spans="1:28" ht="1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row>
    <row r="97" spans="1:28" ht="1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row>
    <row r="98" spans="1:28" ht="1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row>
    <row r="99" spans="1:28" ht="1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row>
    <row r="100" spans="1:28" ht="1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row>
    <row r="101" spans="1:28" ht="1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row>
    <row r="102" spans="1:28" ht="1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row>
    <row r="103" spans="1:28" ht="1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row>
    <row r="104" spans="1:28" ht="1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row>
    <row r="105" spans="1:28" ht="1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row>
    <row r="106" spans="1:28" ht="1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row>
    <row r="107" spans="1:28" ht="1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row>
    <row r="108" spans="1:28" ht="1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row>
    <row r="109" spans="1:28" ht="1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row>
    <row r="110" spans="1:28" ht="1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row>
    <row r="111" spans="1:28" ht="1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row>
    <row r="112" spans="1:28" ht="1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row>
    <row r="113" spans="1:28" ht="1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row>
    <row r="114" spans="1:28" ht="1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row>
    <row r="115" spans="1:28" ht="1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row>
    <row r="116" spans="1:28" ht="1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row>
    <row r="117" spans="1:28" ht="1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row>
    <row r="118" spans="1:28" ht="1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row>
    <row r="119" spans="1:28" ht="1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row>
    <row r="120" spans="1:28" ht="1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row>
    <row r="121" spans="1:28" ht="1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row>
    <row r="122" spans="1:28" ht="1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row>
    <row r="123" spans="1:28" ht="1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row>
    <row r="124" spans="1:28" ht="1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row>
  </sheetData>
  <sheetProtection algorithmName="SHA-512" hashValue="PZzcBugtHpwZ/0M8+WMmvOOFaajMR5y2atDaqP+BzcX9I0nd+/uzU5nqrChN1TEaayvS79gSEd7ttmQ6oSoFCw==" saltValue="Nb51kET/E9Cjz5R5KMxN5Q=="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23">
    <mergeCell ref="AG2:AK2"/>
    <mergeCell ref="AL2:AP2"/>
    <mergeCell ref="AQ2:AU2"/>
    <mergeCell ref="AV2:AZ2"/>
    <mergeCell ref="BA2:BE2"/>
    <mergeCell ref="AB2:AF2"/>
    <mergeCell ref="C2:G2"/>
    <mergeCell ref="H2:L2"/>
    <mergeCell ref="M2:Q2"/>
    <mergeCell ref="R2:V2"/>
    <mergeCell ref="W2:AA2"/>
    <mergeCell ref="C4:E4"/>
    <mergeCell ref="H4:J4"/>
    <mergeCell ref="M4:O4"/>
    <mergeCell ref="R4:T4"/>
    <mergeCell ref="W4:Y4"/>
    <mergeCell ref="BA4:BC4"/>
    <mergeCell ref="BF4:BH4"/>
    <mergeCell ref="AB4:AD4"/>
    <mergeCell ref="AG4:AI4"/>
    <mergeCell ref="AL4:AN4"/>
    <mergeCell ref="AQ4:AS4"/>
    <mergeCell ref="AV4:AX4"/>
  </mergeCells>
  <phoneticPr fontId="0" type="noConversion"/>
  <printOptions horizontalCentered="1" verticalCentered="1" gridLines="1"/>
  <pageMargins left="0.5" right="0.5" top="1" bottom="0" header="0.4" footer="0.5"/>
  <pageSetup scale="61" fitToWidth="12"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ignoredErrors>
    <ignoredError sqref="BH46:BH49 BH10:BH43" formula="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cols>
    <col min="1" max="1" width="120.7109375" customWidth="1"/>
  </cols>
  <sheetData>
    <row r="3" spans="1:1" ht="18">
      <c r="A3" s="7" t="s">
        <v>501</v>
      </c>
    </row>
    <row r="5" spans="1:1" ht="408.95" customHeight="1"/>
    <row r="6" spans="1:1" ht="12.75" customHeight="1"/>
    <row r="16" spans="1:1" ht="15.75">
      <c r="A16" s="84" t="s">
        <v>502</v>
      </c>
    </row>
    <row r="20" spans="1:1" ht="18">
      <c r="A20" s="7" t="s">
        <v>503</v>
      </c>
    </row>
    <row r="22" spans="1:1" ht="408.95" customHeight="1"/>
    <row r="34" spans="1:1" ht="15.75">
      <c r="A34" s="84" t="s">
        <v>504</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pageSetUpPr fitToPage="1"/>
  </sheetPr>
  <dimension ref="A1:M145"/>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8.85546875" defaultRowHeight="12.75"/>
  <cols>
    <col min="1" max="1" width="13.85546875" style="194" customWidth="1"/>
    <col min="2" max="2" width="47.7109375" style="194" customWidth="1"/>
    <col min="3" max="8" width="18.7109375" style="194" customWidth="1"/>
    <col min="9" max="16384" width="8.85546875" style="194"/>
  </cols>
  <sheetData>
    <row r="1" spans="1:13" ht="15.75">
      <c r="A1" s="215"/>
      <c r="B1" s="215"/>
      <c r="C1" s="199" t="s">
        <v>738</v>
      </c>
      <c r="D1" s="199" t="s">
        <v>738</v>
      </c>
      <c r="E1" s="199" t="s">
        <v>738</v>
      </c>
      <c r="F1" s="199" t="s">
        <v>738</v>
      </c>
      <c r="G1" s="199" t="s">
        <v>738</v>
      </c>
      <c r="H1" s="9" t="s">
        <v>752</v>
      </c>
      <c r="I1" s="199"/>
      <c r="J1" s="196"/>
      <c r="K1" s="196"/>
      <c r="L1" s="196"/>
      <c r="M1" s="196"/>
    </row>
    <row r="2" spans="1:13" ht="15.75">
      <c r="A2" s="196"/>
      <c r="B2" s="196"/>
      <c r="C2" s="199" t="s">
        <v>739</v>
      </c>
      <c r="D2" s="199" t="s">
        <v>739</v>
      </c>
      <c r="E2" s="199" t="s">
        <v>739</v>
      </c>
      <c r="F2" s="199" t="s">
        <v>739</v>
      </c>
      <c r="G2" s="199" t="s">
        <v>739</v>
      </c>
      <c r="H2" s="9" t="s">
        <v>926</v>
      </c>
      <c r="I2" s="199"/>
      <c r="J2" s="196"/>
      <c r="K2" s="196"/>
      <c r="L2" s="196"/>
      <c r="M2" s="196"/>
    </row>
    <row r="3" spans="1:13" ht="15.75">
      <c r="A3" s="199" t="s">
        <v>735</v>
      </c>
      <c r="B3" s="199"/>
      <c r="C3" s="199" t="s">
        <v>1055</v>
      </c>
      <c r="D3" s="199" t="s">
        <v>1055</v>
      </c>
      <c r="E3" s="225" t="s">
        <v>1055</v>
      </c>
      <c r="F3" s="225" t="s">
        <v>1055</v>
      </c>
      <c r="G3" s="225" t="s">
        <v>1055</v>
      </c>
      <c r="H3" s="9" t="s">
        <v>754</v>
      </c>
      <c r="I3" s="196"/>
      <c r="J3" s="196"/>
      <c r="K3" s="196"/>
      <c r="L3" s="196"/>
      <c r="M3" s="196"/>
    </row>
    <row r="4" spans="1:13" ht="16.5" thickBot="1">
      <c r="A4" s="200" t="s">
        <v>736</v>
      </c>
      <c r="B4" s="200" t="s">
        <v>737</v>
      </c>
      <c r="C4" s="200"/>
      <c r="D4" s="200"/>
      <c r="E4" s="247"/>
      <c r="F4" s="247"/>
      <c r="G4" s="247"/>
      <c r="H4" s="466"/>
      <c r="I4" s="196"/>
      <c r="J4" s="196"/>
      <c r="K4" s="196"/>
      <c r="L4" s="196"/>
      <c r="M4" s="196"/>
    </row>
    <row r="5" spans="1:13" customFormat="1" ht="18" customHeight="1">
      <c r="A5" s="284"/>
      <c r="B5" s="450" t="s">
        <v>779</v>
      </c>
      <c r="C5" s="279"/>
      <c r="D5" s="279"/>
      <c r="E5" s="279"/>
      <c r="F5" s="279"/>
      <c r="G5" s="279"/>
      <c r="H5" s="279"/>
      <c r="I5" s="6"/>
      <c r="J5" s="6"/>
      <c r="K5" s="6"/>
      <c r="L5" s="6"/>
      <c r="M5" s="6"/>
    </row>
    <row r="6" spans="1:13" ht="18" customHeight="1">
      <c r="A6" s="225">
        <v>101000</v>
      </c>
      <c r="B6" s="196" t="s">
        <v>780</v>
      </c>
      <c r="C6" s="202"/>
      <c r="D6" s="202"/>
      <c r="E6" s="202"/>
      <c r="F6" s="202"/>
      <c r="G6" s="202"/>
      <c r="H6" s="210">
        <f t="shared" ref="H6:H11" si="0">SUM(C6:G6)</f>
        <v>0</v>
      </c>
      <c r="I6" s="196"/>
      <c r="J6" s="196"/>
      <c r="K6" s="196"/>
      <c r="L6" s="196"/>
      <c r="M6" s="196"/>
    </row>
    <row r="7" spans="1:13" ht="18" customHeight="1">
      <c r="A7" s="225">
        <v>103000</v>
      </c>
      <c r="B7" s="196" t="s">
        <v>878</v>
      </c>
      <c r="C7" s="202"/>
      <c r="D7" s="202"/>
      <c r="E7" s="202"/>
      <c r="F7" s="202"/>
      <c r="G7" s="202"/>
      <c r="H7" s="210">
        <f t="shared" si="0"/>
        <v>0</v>
      </c>
      <c r="I7" s="196"/>
      <c r="J7" s="196"/>
      <c r="K7" s="196"/>
      <c r="L7" s="196"/>
      <c r="M7" s="196"/>
    </row>
    <row r="8" spans="1:13" ht="18" customHeight="1">
      <c r="A8" s="225">
        <v>101100</v>
      </c>
      <c r="B8" s="196" t="s">
        <v>781</v>
      </c>
      <c r="C8" s="202"/>
      <c r="D8" s="202"/>
      <c r="E8" s="202"/>
      <c r="F8" s="202"/>
      <c r="G8" s="202"/>
      <c r="H8" s="210">
        <f t="shared" si="0"/>
        <v>0</v>
      </c>
      <c r="I8" s="196"/>
      <c r="J8" s="196"/>
      <c r="K8" s="196"/>
      <c r="L8" s="196"/>
      <c r="M8" s="196"/>
    </row>
    <row r="9" spans="1:13" ht="18" customHeight="1">
      <c r="A9" s="225">
        <v>102000</v>
      </c>
      <c r="B9" s="196" t="s">
        <v>740</v>
      </c>
      <c r="C9" s="202"/>
      <c r="D9" s="202"/>
      <c r="E9" s="202"/>
      <c r="F9" s="202"/>
      <c r="G9" s="202"/>
      <c r="H9" s="210">
        <f t="shared" si="0"/>
        <v>0</v>
      </c>
      <c r="I9" s="196"/>
      <c r="J9" s="196"/>
      <c r="K9" s="196"/>
      <c r="L9" s="196"/>
      <c r="M9" s="196"/>
    </row>
    <row r="10" spans="1:13" ht="18" customHeight="1">
      <c r="A10" s="225">
        <v>102300</v>
      </c>
      <c r="B10" s="196" t="s">
        <v>741</v>
      </c>
      <c r="C10" s="202"/>
      <c r="D10" s="202"/>
      <c r="E10" s="202"/>
      <c r="F10" s="202"/>
      <c r="G10" s="202"/>
      <c r="H10" s="210">
        <f t="shared" si="0"/>
        <v>0</v>
      </c>
      <c r="I10" s="196"/>
      <c r="J10" s="196"/>
      <c r="K10" s="196"/>
      <c r="L10" s="196"/>
      <c r="M10" s="196"/>
    </row>
    <row r="11" spans="1:13" ht="18" customHeight="1">
      <c r="A11" s="225">
        <v>106000</v>
      </c>
      <c r="B11" s="196" t="s">
        <v>742</v>
      </c>
      <c r="C11" s="202"/>
      <c r="D11" s="202"/>
      <c r="E11" s="202"/>
      <c r="F11" s="202"/>
      <c r="G11" s="202"/>
      <c r="H11" s="210">
        <f t="shared" si="0"/>
        <v>0</v>
      </c>
      <c r="I11" s="196"/>
      <c r="J11" s="196"/>
      <c r="K11" s="196"/>
      <c r="L11" s="196"/>
      <c r="M11" s="196"/>
    </row>
    <row r="12" spans="1:13" customFormat="1" ht="18" customHeight="1">
      <c r="A12" s="284"/>
      <c r="B12" s="6" t="s">
        <v>743</v>
      </c>
      <c r="C12" s="210"/>
      <c r="D12" s="210"/>
      <c r="E12" s="210"/>
      <c r="F12" s="210"/>
      <c r="G12" s="210"/>
      <c r="H12" s="210"/>
      <c r="I12" s="6"/>
      <c r="J12" s="6"/>
      <c r="K12" s="6"/>
      <c r="L12" s="6"/>
      <c r="M12" s="6"/>
    </row>
    <row r="13" spans="1:13" ht="18" customHeight="1">
      <c r="A13" s="225">
        <v>111000</v>
      </c>
      <c r="B13" s="196" t="s">
        <v>744</v>
      </c>
      <c r="C13" s="202"/>
      <c r="D13" s="202"/>
      <c r="E13" s="202"/>
      <c r="F13" s="202"/>
      <c r="G13" s="202"/>
      <c r="H13" s="210">
        <f t="shared" ref="H13:H26" si="1">SUM(C13:G13)</f>
        <v>0</v>
      </c>
      <c r="I13" s="196"/>
      <c r="J13" s="196"/>
      <c r="K13" s="196"/>
      <c r="L13" s="196"/>
      <c r="M13" s="196"/>
    </row>
    <row r="14" spans="1:13" ht="18" customHeight="1">
      <c r="A14" s="225">
        <v>113000</v>
      </c>
      <c r="B14" s="196" t="s">
        <v>745</v>
      </c>
      <c r="C14" s="202"/>
      <c r="D14" s="202"/>
      <c r="E14" s="202"/>
      <c r="F14" s="202"/>
      <c r="G14" s="202"/>
      <c r="H14" s="210">
        <f t="shared" si="1"/>
        <v>0</v>
      </c>
      <c r="I14" s="196"/>
      <c r="J14" s="196"/>
      <c r="K14" s="196"/>
      <c r="L14" s="196"/>
      <c r="M14" s="196"/>
    </row>
    <row r="15" spans="1:13" ht="18" customHeight="1">
      <c r="A15" s="225">
        <v>114000</v>
      </c>
      <c r="B15" s="196" t="s">
        <v>746</v>
      </c>
      <c r="C15" s="202"/>
      <c r="D15" s="202"/>
      <c r="E15" s="202"/>
      <c r="F15" s="202"/>
      <c r="G15" s="202"/>
      <c r="H15" s="210">
        <f t="shared" si="1"/>
        <v>0</v>
      </c>
      <c r="I15" s="196"/>
      <c r="J15" s="196"/>
      <c r="K15" s="196"/>
      <c r="L15" s="196"/>
      <c r="M15" s="196"/>
    </row>
    <row r="16" spans="1:13" ht="18" customHeight="1">
      <c r="A16" s="225">
        <v>115000</v>
      </c>
      <c r="B16" s="196" t="s">
        <v>747</v>
      </c>
      <c r="C16" s="202"/>
      <c r="D16" s="202"/>
      <c r="E16" s="202"/>
      <c r="F16" s="202"/>
      <c r="G16" s="202"/>
      <c r="H16" s="210">
        <f t="shared" si="1"/>
        <v>0</v>
      </c>
      <c r="I16" s="196"/>
      <c r="J16" s="196"/>
      <c r="K16" s="196"/>
      <c r="L16" s="196"/>
      <c r="M16" s="196"/>
    </row>
    <row r="17" spans="1:13" ht="18" customHeight="1">
      <c r="A17" s="225">
        <v>116000</v>
      </c>
      <c r="B17" s="196" t="s">
        <v>748</v>
      </c>
      <c r="C17" s="202"/>
      <c r="D17" s="202"/>
      <c r="E17" s="202"/>
      <c r="F17" s="202"/>
      <c r="G17" s="202"/>
      <c r="H17" s="210">
        <f t="shared" si="1"/>
        <v>0</v>
      </c>
      <c r="I17" s="196"/>
      <c r="J17" s="196"/>
      <c r="K17" s="196"/>
      <c r="L17" s="196"/>
      <c r="M17" s="196"/>
    </row>
    <row r="18" spans="1:13" ht="18" customHeight="1">
      <c r="A18" s="225">
        <v>118000</v>
      </c>
      <c r="B18" s="196" t="s">
        <v>602</v>
      </c>
      <c r="C18" s="202"/>
      <c r="D18" s="202"/>
      <c r="E18" s="202"/>
      <c r="F18" s="202"/>
      <c r="G18" s="202"/>
      <c r="H18" s="210">
        <f t="shared" si="1"/>
        <v>0</v>
      </c>
      <c r="I18" s="196"/>
      <c r="J18" s="196"/>
      <c r="K18" s="196"/>
      <c r="L18" s="196"/>
      <c r="M18" s="196"/>
    </row>
    <row r="19" spans="1:13" ht="27.95" customHeight="1">
      <c r="A19" s="225">
        <v>120000</v>
      </c>
      <c r="B19" s="203" t="s">
        <v>462</v>
      </c>
      <c r="C19" s="202"/>
      <c r="D19" s="202"/>
      <c r="E19" s="202"/>
      <c r="F19" s="202"/>
      <c r="G19" s="202"/>
      <c r="H19" s="210">
        <f t="shared" si="1"/>
        <v>0</v>
      </c>
      <c r="I19" s="196"/>
      <c r="J19" s="196"/>
      <c r="K19" s="196"/>
      <c r="L19" s="196"/>
      <c r="M19" s="196"/>
    </row>
    <row r="20" spans="1:13" ht="17.25" customHeight="1">
      <c r="A20" s="285">
        <v>127500</v>
      </c>
      <c r="B20" s="451" t="s">
        <v>2444</v>
      </c>
      <c r="C20" s="202"/>
      <c r="D20" s="202"/>
      <c r="E20" s="202"/>
      <c r="F20" s="202"/>
      <c r="G20" s="202"/>
      <c r="H20" s="210">
        <f t="shared" si="1"/>
        <v>0</v>
      </c>
      <c r="I20" s="196"/>
      <c r="J20" s="196"/>
      <c r="K20" s="196"/>
      <c r="L20" s="196"/>
      <c r="M20" s="196"/>
    </row>
    <row r="21" spans="1:13" ht="18" customHeight="1">
      <c r="A21" s="225">
        <v>131000</v>
      </c>
      <c r="B21" s="196" t="s">
        <v>183</v>
      </c>
      <c r="C21" s="202"/>
      <c r="D21" s="202"/>
      <c r="E21" s="202"/>
      <c r="F21" s="202"/>
      <c r="G21" s="202"/>
      <c r="H21" s="210">
        <f t="shared" si="1"/>
        <v>0</v>
      </c>
      <c r="I21" s="196"/>
      <c r="J21" s="196"/>
      <c r="K21" s="196"/>
      <c r="L21" s="196"/>
      <c r="M21" s="196"/>
    </row>
    <row r="22" spans="1:13" ht="18" customHeight="1">
      <c r="A22" s="225">
        <v>132000</v>
      </c>
      <c r="B22" s="196" t="s">
        <v>184</v>
      </c>
      <c r="C22" s="202"/>
      <c r="D22" s="202"/>
      <c r="E22" s="202"/>
      <c r="F22" s="202"/>
      <c r="G22" s="202"/>
      <c r="H22" s="210">
        <f t="shared" si="1"/>
        <v>0</v>
      </c>
      <c r="I22" s="196"/>
      <c r="J22" s="196"/>
      <c r="K22" s="196"/>
      <c r="L22" s="196"/>
      <c r="M22" s="196"/>
    </row>
    <row r="23" spans="1:13" ht="18" customHeight="1">
      <c r="A23" s="225">
        <v>133000</v>
      </c>
      <c r="B23" s="196" t="s">
        <v>882</v>
      </c>
      <c r="C23" s="202"/>
      <c r="D23" s="202"/>
      <c r="E23" s="202"/>
      <c r="F23" s="202"/>
      <c r="G23" s="202"/>
      <c r="H23" s="210">
        <f t="shared" si="1"/>
        <v>0</v>
      </c>
      <c r="I23" s="196"/>
      <c r="J23" s="196"/>
      <c r="K23" s="196"/>
      <c r="L23" s="196"/>
      <c r="M23" s="196"/>
    </row>
    <row r="24" spans="1:13" ht="18" customHeight="1">
      <c r="A24" s="225">
        <v>140000</v>
      </c>
      <c r="B24" s="196" t="s">
        <v>147</v>
      </c>
      <c r="C24" s="202"/>
      <c r="D24" s="202"/>
      <c r="E24" s="202"/>
      <c r="F24" s="202"/>
      <c r="G24" s="202"/>
      <c r="H24" s="210">
        <f t="shared" si="1"/>
        <v>0</v>
      </c>
      <c r="I24" s="196"/>
      <c r="J24" s="196"/>
      <c r="K24" s="196"/>
      <c r="L24" s="196"/>
      <c r="M24" s="196"/>
    </row>
    <row r="25" spans="1:13" ht="18" customHeight="1">
      <c r="A25" s="225">
        <v>150000</v>
      </c>
      <c r="B25" s="196" t="s">
        <v>784</v>
      </c>
      <c r="C25" s="202"/>
      <c r="D25" s="202"/>
      <c r="E25" s="202"/>
      <c r="F25" s="202"/>
      <c r="G25" s="202"/>
      <c r="H25" s="210">
        <f t="shared" si="1"/>
        <v>0</v>
      </c>
      <c r="I25" s="196"/>
      <c r="J25" s="196"/>
      <c r="K25" s="196"/>
      <c r="L25" s="196"/>
      <c r="M25" s="196"/>
    </row>
    <row r="26" spans="1:13" ht="18" customHeight="1" thickBot="1">
      <c r="A26" s="225">
        <v>170000</v>
      </c>
      <c r="B26" s="196" t="s">
        <v>125</v>
      </c>
      <c r="C26" s="204"/>
      <c r="D26" s="204"/>
      <c r="E26" s="204"/>
      <c r="F26" s="204"/>
      <c r="G26" s="204"/>
      <c r="H26" s="211">
        <f t="shared" si="1"/>
        <v>0</v>
      </c>
      <c r="I26" s="196"/>
      <c r="J26" s="196"/>
      <c r="K26" s="196"/>
      <c r="L26" s="196"/>
      <c r="M26" s="196"/>
    </row>
    <row r="27" spans="1:13" customFormat="1" ht="18" customHeight="1">
      <c r="A27" s="284"/>
      <c r="B27" s="9" t="s">
        <v>749</v>
      </c>
      <c r="C27" s="210">
        <f t="shared" ref="C27:H27" si="2">SUM(C5:C26)</f>
        <v>0</v>
      </c>
      <c r="D27" s="210">
        <f t="shared" si="2"/>
        <v>0</v>
      </c>
      <c r="E27" s="210">
        <f t="shared" si="2"/>
        <v>0</v>
      </c>
      <c r="F27" s="210">
        <f t="shared" si="2"/>
        <v>0</v>
      </c>
      <c r="G27" s="210">
        <f t="shared" si="2"/>
        <v>0</v>
      </c>
      <c r="H27" s="210">
        <f t="shared" si="2"/>
        <v>0</v>
      </c>
      <c r="I27" s="6"/>
      <c r="J27" s="6"/>
      <c r="K27" s="6"/>
      <c r="L27" s="6"/>
      <c r="M27" s="6"/>
    </row>
    <row r="28" spans="1:13" customFormat="1" ht="11.25" customHeight="1">
      <c r="A28" s="284"/>
      <c r="B28" s="9"/>
      <c r="C28" s="210"/>
      <c r="D28" s="210"/>
      <c r="E28" s="210"/>
      <c r="F28" s="210"/>
      <c r="G28" s="210"/>
      <c r="H28" s="210"/>
      <c r="I28" s="6"/>
      <c r="J28" s="6"/>
      <c r="K28" s="6"/>
      <c r="L28" s="6"/>
      <c r="M28" s="6"/>
    </row>
    <row r="29" spans="1:13" customFormat="1" ht="18" customHeight="1">
      <c r="A29" s="285"/>
      <c r="B29" s="450" t="s">
        <v>1296</v>
      </c>
      <c r="C29" s="210"/>
      <c r="D29" s="210"/>
      <c r="E29" s="210"/>
      <c r="F29" s="210"/>
      <c r="G29" s="210"/>
      <c r="H29" s="210"/>
      <c r="I29" s="6"/>
      <c r="J29" s="6"/>
      <c r="K29" s="6"/>
      <c r="L29" s="6"/>
      <c r="M29" s="6"/>
    </row>
    <row r="30" spans="1:13" ht="18" customHeight="1">
      <c r="A30" s="225">
        <v>190000</v>
      </c>
      <c r="B30" s="196" t="s">
        <v>1297</v>
      </c>
      <c r="C30" s="202"/>
      <c r="D30" s="202"/>
      <c r="E30" s="202"/>
      <c r="F30" s="202"/>
      <c r="G30" s="202"/>
      <c r="H30" s="210">
        <f>SUM(C30:G30)</f>
        <v>0</v>
      </c>
      <c r="I30" s="196"/>
      <c r="J30" s="196"/>
      <c r="K30" s="196"/>
      <c r="L30" s="196"/>
      <c r="M30" s="196"/>
    </row>
    <row r="31" spans="1:13" ht="18" customHeight="1" thickBot="1">
      <c r="A31" s="225" t="s">
        <v>1345</v>
      </c>
      <c r="B31" s="196" t="s">
        <v>1306</v>
      </c>
      <c r="C31" s="204"/>
      <c r="D31" s="204"/>
      <c r="E31" s="204"/>
      <c r="F31" s="204"/>
      <c r="G31" s="204"/>
      <c r="H31" s="211">
        <f>SUM(C31:G31)</f>
        <v>0</v>
      </c>
      <c r="I31" s="196"/>
      <c r="J31" s="196"/>
      <c r="K31" s="196"/>
      <c r="L31" s="196"/>
      <c r="M31" s="196"/>
    </row>
    <row r="32" spans="1:13" customFormat="1" ht="18" customHeight="1">
      <c r="A32" s="285"/>
      <c r="B32" s="9" t="s">
        <v>1298</v>
      </c>
      <c r="C32" s="210">
        <f t="shared" ref="C32:H32" si="3">SUM(C30:C31)</f>
        <v>0</v>
      </c>
      <c r="D32" s="210">
        <f t="shared" si="3"/>
        <v>0</v>
      </c>
      <c r="E32" s="210">
        <f t="shared" si="3"/>
        <v>0</v>
      </c>
      <c r="F32" s="210">
        <f t="shared" si="3"/>
        <v>0</v>
      </c>
      <c r="G32" s="210">
        <f t="shared" si="3"/>
        <v>0</v>
      </c>
      <c r="H32" s="210">
        <f t="shared" si="3"/>
        <v>0</v>
      </c>
      <c r="I32" s="6"/>
      <c r="J32" s="6"/>
      <c r="K32" s="6"/>
      <c r="L32" s="6"/>
      <c r="M32" s="6"/>
    </row>
    <row r="33" spans="1:13" customFormat="1" ht="11.25" customHeight="1">
      <c r="A33" s="284"/>
      <c r="B33" s="6"/>
      <c r="C33" s="210"/>
      <c r="D33" s="210"/>
      <c r="E33" s="210"/>
      <c r="F33" s="210"/>
      <c r="G33" s="210"/>
      <c r="H33" s="210"/>
      <c r="I33" s="6"/>
      <c r="J33" s="6"/>
      <c r="K33" s="6"/>
      <c r="L33" s="6"/>
      <c r="M33" s="6"/>
    </row>
    <row r="34" spans="1:13" customFormat="1" ht="18" customHeight="1">
      <c r="A34" s="284"/>
      <c r="B34" s="8" t="s">
        <v>789</v>
      </c>
      <c r="C34" s="210"/>
      <c r="D34" s="210"/>
      <c r="E34" s="210"/>
      <c r="F34" s="210"/>
      <c r="G34" s="210"/>
      <c r="H34" s="210"/>
      <c r="I34" s="6"/>
      <c r="J34" s="6"/>
      <c r="K34" s="6"/>
      <c r="L34" s="6"/>
      <c r="M34" s="6"/>
    </row>
    <row r="35" spans="1:13" ht="18" customHeight="1">
      <c r="A35" s="225">
        <v>201000</v>
      </c>
      <c r="B35" s="196" t="s">
        <v>520</v>
      </c>
      <c r="C35" s="202"/>
      <c r="D35" s="202"/>
      <c r="E35" s="202"/>
      <c r="F35" s="202"/>
      <c r="G35" s="202"/>
      <c r="H35" s="210">
        <f t="shared" ref="H35:H46" si="4">SUM(C35:G35)</f>
        <v>0</v>
      </c>
      <c r="I35" s="196"/>
      <c r="J35" s="196"/>
      <c r="K35" s="196"/>
      <c r="L35" s="196"/>
      <c r="M35" s="196"/>
    </row>
    <row r="36" spans="1:13" ht="18" customHeight="1">
      <c r="A36" s="225">
        <v>202100</v>
      </c>
      <c r="B36" s="196" t="s">
        <v>150</v>
      </c>
      <c r="C36" s="202"/>
      <c r="D36" s="202"/>
      <c r="E36" s="202"/>
      <c r="F36" s="202"/>
      <c r="G36" s="202"/>
      <c r="H36" s="210">
        <f t="shared" si="4"/>
        <v>0</v>
      </c>
      <c r="I36" s="196"/>
      <c r="J36" s="196"/>
      <c r="K36" s="196"/>
      <c r="L36" s="196"/>
      <c r="M36" s="196"/>
    </row>
    <row r="37" spans="1:13" ht="18" customHeight="1">
      <c r="A37" s="225">
        <v>203100</v>
      </c>
      <c r="B37" s="196" t="s">
        <v>214</v>
      </c>
      <c r="C37" s="202"/>
      <c r="D37" s="202"/>
      <c r="E37" s="202"/>
      <c r="F37" s="202"/>
      <c r="G37" s="202"/>
      <c r="H37" s="210">
        <f t="shared" si="4"/>
        <v>0</v>
      </c>
      <c r="I37" s="196"/>
      <c r="J37" s="196"/>
      <c r="K37" s="196"/>
      <c r="L37" s="196"/>
      <c r="M37" s="196"/>
    </row>
    <row r="38" spans="1:13" ht="18" customHeight="1">
      <c r="A38" s="225">
        <v>204000</v>
      </c>
      <c r="B38" s="196" t="s">
        <v>591</v>
      </c>
      <c r="C38" s="202"/>
      <c r="D38" s="202"/>
      <c r="E38" s="202"/>
      <c r="F38" s="202"/>
      <c r="G38" s="202"/>
      <c r="H38" s="210">
        <f t="shared" si="4"/>
        <v>0</v>
      </c>
      <c r="I38" s="196"/>
      <c r="J38" s="196"/>
      <c r="K38" s="196"/>
      <c r="L38" s="196"/>
      <c r="M38" s="196"/>
    </row>
    <row r="39" spans="1:13" ht="18" customHeight="1">
      <c r="A39" s="225">
        <v>205200</v>
      </c>
      <c r="B39" s="196" t="s">
        <v>213</v>
      </c>
      <c r="C39" s="202"/>
      <c r="D39" s="202"/>
      <c r="E39" s="202"/>
      <c r="F39" s="202"/>
      <c r="G39" s="202"/>
      <c r="H39" s="210">
        <f t="shared" si="4"/>
        <v>0</v>
      </c>
      <c r="I39" s="196"/>
      <c r="J39" s="196"/>
      <c r="K39" s="196"/>
      <c r="L39" s="196"/>
      <c r="M39" s="196"/>
    </row>
    <row r="40" spans="1:13" ht="18" customHeight="1">
      <c r="A40" s="285">
        <v>205500</v>
      </c>
      <c r="B40" s="6" t="s">
        <v>2452</v>
      </c>
      <c r="C40" s="202"/>
      <c r="D40" s="202"/>
      <c r="E40" s="202"/>
      <c r="F40" s="202"/>
      <c r="G40" s="202"/>
      <c r="H40" s="210">
        <f t="shared" si="4"/>
        <v>0</v>
      </c>
      <c r="I40" s="196"/>
      <c r="J40" s="196"/>
      <c r="K40" s="196"/>
      <c r="L40" s="196"/>
      <c r="M40" s="196"/>
    </row>
    <row r="41" spans="1:13" ht="18" customHeight="1">
      <c r="A41" s="225">
        <v>206100</v>
      </c>
      <c r="B41" s="196" t="s">
        <v>867</v>
      </c>
      <c r="C41" s="202"/>
      <c r="D41" s="202"/>
      <c r="E41" s="202"/>
      <c r="F41" s="202"/>
      <c r="G41" s="202"/>
      <c r="H41" s="210">
        <f t="shared" si="4"/>
        <v>0</v>
      </c>
      <c r="I41" s="196"/>
      <c r="J41" s="196"/>
      <c r="K41" s="196"/>
      <c r="L41" s="196"/>
      <c r="M41" s="196"/>
    </row>
    <row r="42" spans="1:13" ht="18" customHeight="1">
      <c r="A42" s="225">
        <v>211000</v>
      </c>
      <c r="B42" s="196" t="s">
        <v>869</v>
      </c>
      <c r="C42" s="202"/>
      <c r="D42" s="202"/>
      <c r="E42" s="202"/>
      <c r="F42" s="202"/>
      <c r="G42" s="202"/>
      <c r="H42" s="210">
        <f t="shared" si="4"/>
        <v>0</v>
      </c>
      <c r="I42" s="196"/>
      <c r="J42" s="196"/>
      <c r="K42" s="196"/>
      <c r="L42" s="196"/>
      <c r="M42" s="196"/>
    </row>
    <row r="43" spans="1:13" ht="18" customHeight="1">
      <c r="A43" s="225">
        <v>212000</v>
      </c>
      <c r="B43" s="196" t="s">
        <v>877</v>
      </c>
      <c r="C43" s="202"/>
      <c r="D43" s="202"/>
      <c r="E43" s="202"/>
      <c r="F43" s="202"/>
      <c r="G43" s="202"/>
      <c r="H43" s="210">
        <f t="shared" si="4"/>
        <v>0</v>
      </c>
      <c r="I43" s="196"/>
      <c r="J43" s="196"/>
      <c r="K43" s="196"/>
      <c r="L43" s="196"/>
      <c r="M43" s="196"/>
    </row>
    <row r="44" spans="1:13" ht="18" customHeight="1">
      <c r="A44" s="225">
        <v>214000</v>
      </c>
      <c r="B44" s="196" t="s">
        <v>588</v>
      </c>
      <c r="C44" s="202"/>
      <c r="D44" s="202"/>
      <c r="E44" s="202"/>
      <c r="F44" s="202"/>
      <c r="G44" s="202"/>
      <c r="H44" s="210">
        <f t="shared" si="4"/>
        <v>0</v>
      </c>
      <c r="I44" s="196"/>
      <c r="J44" s="196"/>
      <c r="K44" s="196"/>
      <c r="L44" s="196"/>
      <c r="M44" s="196"/>
    </row>
    <row r="45" spans="1:13" ht="18" customHeight="1">
      <c r="A45" s="225">
        <v>216000</v>
      </c>
      <c r="B45" s="196" t="s">
        <v>1358</v>
      </c>
      <c r="C45" s="202"/>
      <c r="D45" s="202"/>
      <c r="E45" s="202"/>
      <c r="F45" s="202"/>
      <c r="G45" s="202"/>
      <c r="H45" s="210">
        <f t="shared" si="4"/>
        <v>0</v>
      </c>
      <c r="I45" s="196"/>
      <c r="J45" s="196"/>
      <c r="K45" s="196"/>
      <c r="L45" s="196"/>
      <c r="M45" s="196"/>
    </row>
    <row r="46" spans="1:13" ht="18" customHeight="1" thickBot="1">
      <c r="A46" s="225">
        <v>233000</v>
      </c>
      <c r="B46" s="196" t="s">
        <v>192</v>
      </c>
      <c r="C46" s="204"/>
      <c r="D46" s="204"/>
      <c r="E46" s="204"/>
      <c r="F46" s="204"/>
      <c r="G46" s="204"/>
      <c r="H46" s="211">
        <f t="shared" si="4"/>
        <v>0</v>
      </c>
      <c r="I46" s="196"/>
      <c r="J46" s="196"/>
      <c r="K46" s="196"/>
      <c r="L46" s="196"/>
      <c r="M46" s="196"/>
    </row>
    <row r="47" spans="1:13" customFormat="1" ht="18" customHeight="1">
      <c r="A47" s="284"/>
      <c r="B47" s="9" t="s">
        <v>750</v>
      </c>
      <c r="C47" s="210">
        <f t="shared" ref="C47:H47" si="5">SUM(C34:C46)</f>
        <v>0</v>
      </c>
      <c r="D47" s="210">
        <f t="shared" si="5"/>
        <v>0</v>
      </c>
      <c r="E47" s="210">
        <f t="shared" si="5"/>
        <v>0</v>
      </c>
      <c r="F47" s="210">
        <f t="shared" si="5"/>
        <v>0</v>
      </c>
      <c r="G47" s="210">
        <f t="shared" si="5"/>
        <v>0</v>
      </c>
      <c r="H47" s="210">
        <f t="shared" si="5"/>
        <v>0</v>
      </c>
      <c r="I47" s="6"/>
      <c r="J47" s="6"/>
      <c r="K47" s="6"/>
      <c r="L47" s="6"/>
      <c r="M47" s="6"/>
    </row>
    <row r="48" spans="1:13" customFormat="1" ht="12" customHeight="1">
      <c r="A48" s="284"/>
      <c r="B48" s="9"/>
      <c r="C48" s="210"/>
      <c r="D48" s="210"/>
      <c r="E48" s="210"/>
      <c r="F48" s="210"/>
      <c r="G48" s="210"/>
      <c r="H48" s="210"/>
      <c r="I48" s="6"/>
      <c r="J48" s="6"/>
      <c r="K48" s="6"/>
      <c r="L48" s="6"/>
      <c r="M48" s="6"/>
    </row>
    <row r="49" spans="1:13" customFormat="1" ht="18" customHeight="1">
      <c r="A49" s="285"/>
      <c r="B49" s="450" t="s">
        <v>1299</v>
      </c>
      <c r="C49" s="210"/>
      <c r="D49" s="210"/>
      <c r="E49" s="210"/>
      <c r="F49" s="210"/>
      <c r="G49" s="210"/>
      <c r="H49" s="210"/>
      <c r="I49" s="6"/>
      <c r="J49" s="6"/>
      <c r="K49" s="6"/>
      <c r="L49" s="6"/>
      <c r="M49" s="6"/>
    </row>
    <row r="50" spans="1:13" ht="18" customHeight="1">
      <c r="A50" s="225">
        <v>220000</v>
      </c>
      <c r="B50" s="196" t="s">
        <v>1301</v>
      </c>
      <c r="C50" s="202"/>
      <c r="D50" s="202"/>
      <c r="E50" s="202"/>
      <c r="F50" s="202"/>
      <c r="G50" s="202"/>
      <c r="H50" s="210">
        <f>SUM(C50:G50)</f>
        <v>0</v>
      </c>
      <c r="I50" s="196"/>
      <c r="J50" s="196"/>
      <c r="K50" s="196"/>
      <c r="L50" s="196"/>
      <c r="M50" s="196"/>
    </row>
    <row r="51" spans="1:13" ht="18" customHeight="1" thickBot="1">
      <c r="A51" s="225">
        <v>223000</v>
      </c>
      <c r="B51" s="196" t="s">
        <v>1300</v>
      </c>
      <c r="C51" s="204"/>
      <c r="D51" s="204"/>
      <c r="E51" s="204"/>
      <c r="F51" s="204"/>
      <c r="G51" s="204"/>
      <c r="H51" s="211">
        <f>SUM(C51:G51)</f>
        <v>0</v>
      </c>
      <c r="I51" s="196"/>
      <c r="J51" s="196"/>
      <c r="K51" s="196"/>
      <c r="L51" s="196"/>
      <c r="M51" s="196"/>
    </row>
    <row r="52" spans="1:13" customFormat="1" ht="18" customHeight="1">
      <c r="A52" s="285"/>
      <c r="B52" s="9" t="s">
        <v>1302</v>
      </c>
      <c r="C52" s="210">
        <f t="shared" ref="C52:H52" si="6">SUM(C50:C51)</f>
        <v>0</v>
      </c>
      <c r="D52" s="210">
        <f t="shared" si="6"/>
        <v>0</v>
      </c>
      <c r="E52" s="210">
        <f t="shared" si="6"/>
        <v>0</v>
      </c>
      <c r="F52" s="210">
        <f t="shared" si="6"/>
        <v>0</v>
      </c>
      <c r="G52" s="210">
        <f t="shared" si="6"/>
        <v>0</v>
      </c>
      <c r="H52" s="210">
        <f t="shared" si="6"/>
        <v>0</v>
      </c>
      <c r="I52" s="6"/>
      <c r="J52" s="6"/>
      <c r="K52" s="6"/>
      <c r="L52" s="6"/>
      <c r="M52" s="6"/>
    </row>
    <row r="53" spans="1:13" customFormat="1" ht="11.25" customHeight="1">
      <c r="A53" s="284"/>
      <c r="B53" s="6"/>
      <c r="C53" s="210"/>
      <c r="D53" s="210"/>
      <c r="E53" s="210"/>
      <c r="F53" s="210"/>
      <c r="G53" s="210"/>
      <c r="H53" s="210"/>
      <c r="I53" s="6"/>
      <c r="J53" s="6"/>
      <c r="K53" s="6"/>
      <c r="L53" s="6"/>
      <c r="M53" s="6"/>
    </row>
    <row r="54" spans="1:13" customFormat="1" ht="18" customHeight="1">
      <c r="A54" s="284"/>
      <c r="B54" s="8" t="s">
        <v>1068</v>
      </c>
      <c r="C54" s="210"/>
      <c r="D54" s="210"/>
      <c r="E54" s="210"/>
      <c r="F54" s="210"/>
      <c r="G54" s="210"/>
      <c r="H54" s="210"/>
      <c r="I54" s="6"/>
      <c r="J54" s="6"/>
      <c r="K54" s="6"/>
      <c r="L54" s="6"/>
      <c r="M54" s="6"/>
    </row>
    <row r="55" spans="1:13" ht="18" customHeight="1">
      <c r="A55" s="225">
        <v>250100</v>
      </c>
      <c r="B55" s="196" t="s">
        <v>1125</v>
      </c>
      <c r="C55" s="202"/>
      <c r="D55" s="202"/>
      <c r="E55" s="202"/>
      <c r="F55" s="202"/>
      <c r="G55" s="202"/>
      <c r="H55" s="210">
        <f>SUM(C55:G55)</f>
        <v>0</v>
      </c>
      <c r="I55" s="196"/>
      <c r="J55" s="196"/>
      <c r="K55" s="196"/>
      <c r="L55" s="196"/>
      <c r="M55" s="196"/>
    </row>
    <row r="56" spans="1:13" ht="18" customHeight="1">
      <c r="A56" s="225">
        <v>250200</v>
      </c>
      <c r="B56" s="196" t="s">
        <v>1064</v>
      </c>
      <c r="C56" s="202"/>
      <c r="D56" s="202"/>
      <c r="E56" s="202"/>
      <c r="F56" s="202"/>
      <c r="G56" s="202"/>
      <c r="H56" s="210">
        <f>SUM(C56:G56)</f>
        <v>0</v>
      </c>
      <c r="I56" s="196"/>
      <c r="J56" s="196"/>
      <c r="K56" s="196"/>
      <c r="L56" s="196"/>
      <c r="M56" s="196"/>
    </row>
    <row r="57" spans="1:13" ht="18" customHeight="1">
      <c r="A57" s="225">
        <v>260100</v>
      </c>
      <c r="B57" s="196" t="s">
        <v>1062</v>
      </c>
      <c r="C57" s="202"/>
      <c r="D57" s="202"/>
      <c r="E57" s="202"/>
      <c r="F57" s="202"/>
      <c r="G57" s="202"/>
      <c r="H57" s="210">
        <f>SUM(C57:G57)</f>
        <v>0</v>
      </c>
      <c r="I57" s="196"/>
      <c r="J57" s="196"/>
      <c r="K57" s="196"/>
      <c r="L57" s="196"/>
      <c r="M57" s="196"/>
    </row>
    <row r="58" spans="1:13" ht="18" customHeight="1">
      <c r="A58" s="225">
        <v>260200</v>
      </c>
      <c r="B58" s="196" t="s">
        <v>1061</v>
      </c>
      <c r="C58" s="202"/>
      <c r="D58" s="202"/>
      <c r="E58" s="202"/>
      <c r="F58" s="202"/>
      <c r="G58" s="202"/>
      <c r="H58" s="210">
        <f>SUM(C58:G58)</f>
        <v>0</v>
      </c>
      <c r="I58" s="196"/>
      <c r="J58" s="196"/>
      <c r="K58" s="196"/>
      <c r="L58" s="196"/>
      <c r="M58" s="196"/>
    </row>
    <row r="59" spans="1:13" ht="18" customHeight="1" thickBot="1">
      <c r="A59" s="225">
        <v>271000</v>
      </c>
      <c r="B59" s="196" t="s">
        <v>1066</v>
      </c>
      <c r="C59" s="204"/>
      <c r="D59" s="204"/>
      <c r="E59" s="204"/>
      <c r="F59" s="204"/>
      <c r="G59" s="204"/>
      <c r="H59" s="211">
        <f>SUM(C59:G59)</f>
        <v>0</v>
      </c>
      <c r="I59" s="196"/>
      <c r="J59" s="196"/>
      <c r="K59" s="196"/>
      <c r="L59" s="196"/>
      <c r="M59" s="196"/>
    </row>
    <row r="60" spans="1:13" customFormat="1" ht="18" customHeight="1" thickBot="1">
      <c r="A60" s="284"/>
      <c r="B60" s="9" t="s">
        <v>1341</v>
      </c>
      <c r="C60" s="211">
        <f t="shared" ref="C60:H60" si="7">SUM(C54:C59)</f>
        <v>0</v>
      </c>
      <c r="D60" s="211">
        <f t="shared" si="7"/>
        <v>0</v>
      </c>
      <c r="E60" s="211">
        <f t="shared" si="7"/>
        <v>0</v>
      </c>
      <c r="F60" s="211">
        <f t="shared" si="7"/>
        <v>0</v>
      </c>
      <c r="G60" s="211">
        <f t="shared" si="7"/>
        <v>0</v>
      </c>
      <c r="H60" s="211">
        <f t="shared" si="7"/>
        <v>0</v>
      </c>
      <c r="I60" s="6"/>
      <c r="J60" s="6"/>
      <c r="K60" s="6"/>
      <c r="L60" s="6"/>
      <c r="M60" s="6"/>
    </row>
    <row r="61" spans="1:13" customFormat="1" ht="33.75" customHeight="1" thickBot="1">
      <c r="A61" s="284"/>
      <c r="B61" s="452" t="s">
        <v>1342</v>
      </c>
      <c r="C61" s="213">
        <f t="shared" ref="C61:H61" si="8">+C47+C60+C52</f>
        <v>0</v>
      </c>
      <c r="D61" s="213">
        <f t="shared" si="8"/>
        <v>0</v>
      </c>
      <c r="E61" s="213">
        <f t="shared" si="8"/>
        <v>0</v>
      </c>
      <c r="F61" s="213">
        <f t="shared" si="8"/>
        <v>0</v>
      </c>
      <c r="G61" s="213">
        <f t="shared" si="8"/>
        <v>0</v>
      </c>
      <c r="H61" s="213">
        <f t="shared" si="8"/>
        <v>0</v>
      </c>
      <c r="I61" s="6"/>
      <c r="J61" s="6"/>
      <c r="K61" s="6"/>
      <c r="L61" s="6"/>
      <c r="M61" s="6"/>
    </row>
    <row r="62" spans="1:13" customFormat="1" ht="16.5" thickTop="1">
      <c r="A62" s="284"/>
      <c r="B62" s="6"/>
      <c r="C62" s="454" t="s">
        <v>3520</v>
      </c>
      <c r="D62" s="6"/>
      <c r="E62" s="6"/>
      <c r="F62" s="454" t="s">
        <v>3747</v>
      </c>
      <c r="G62" s="6"/>
      <c r="H62" s="6"/>
      <c r="I62" s="6"/>
      <c r="J62" s="6"/>
      <c r="K62" s="6"/>
      <c r="L62" s="6"/>
      <c r="M62" s="6"/>
    </row>
    <row r="63" spans="1:13" ht="15">
      <c r="A63" s="225"/>
      <c r="B63" s="196"/>
      <c r="C63" s="196"/>
      <c r="D63" s="196"/>
      <c r="E63" s="196"/>
      <c r="F63" s="196"/>
      <c r="G63" s="196"/>
      <c r="H63" s="196"/>
      <c r="I63" s="196"/>
      <c r="J63" s="196"/>
      <c r="K63" s="196"/>
      <c r="L63" s="196"/>
      <c r="M63" s="196"/>
    </row>
    <row r="64" spans="1:13" ht="15">
      <c r="A64" s="225"/>
      <c r="B64" s="196"/>
      <c r="C64" s="196"/>
      <c r="D64" s="196"/>
      <c r="E64" s="196"/>
      <c r="F64" s="196"/>
      <c r="G64" s="196"/>
      <c r="H64" s="196"/>
      <c r="I64" s="196"/>
      <c r="J64" s="196"/>
      <c r="K64" s="196"/>
      <c r="L64" s="196"/>
      <c r="M64" s="196"/>
    </row>
    <row r="65" spans="1:13" ht="15">
      <c r="A65" s="225"/>
      <c r="B65" s="196"/>
      <c r="C65" s="196"/>
      <c r="D65" s="196"/>
      <c r="E65" s="196"/>
      <c r="F65" s="196"/>
      <c r="G65" s="196"/>
      <c r="H65" s="196"/>
      <c r="I65" s="196"/>
      <c r="J65" s="196"/>
      <c r="K65" s="196"/>
      <c r="L65" s="196"/>
      <c r="M65" s="196"/>
    </row>
    <row r="66" spans="1:13" ht="15">
      <c r="A66" s="225"/>
      <c r="B66" s="196"/>
      <c r="C66" s="196"/>
      <c r="D66" s="196"/>
      <c r="E66" s="196"/>
      <c r="F66" s="196"/>
      <c r="G66" s="196"/>
      <c r="H66" s="196"/>
      <c r="I66" s="196"/>
      <c r="J66" s="196"/>
      <c r="K66" s="196"/>
      <c r="L66" s="196"/>
      <c r="M66" s="196"/>
    </row>
    <row r="67" spans="1:13" ht="15">
      <c r="A67" s="225"/>
      <c r="B67" s="196"/>
      <c r="C67" s="196"/>
      <c r="D67" s="196"/>
      <c r="E67" s="196"/>
      <c r="F67" s="196"/>
      <c r="G67" s="196"/>
      <c r="H67" s="196"/>
      <c r="I67" s="196"/>
      <c r="J67" s="196"/>
      <c r="K67" s="196"/>
      <c r="L67" s="196"/>
      <c r="M67" s="196"/>
    </row>
    <row r="68" spans="1:13" ht="15">
      <c r="A68" s="225"/>
      <c r="B68" s="196"/>
      <c r="C68" s="196"/>
      <c r="D68" s="196"/>
      <c r="E68" s="196"/>
      <c r="F68" s="196"/>
      <c r="G68" s="196"/>
      <c r="H68" s="196"/>
      <c r="I68" s="196"/>
      <c r="J68" s="196"/>
      <c r="K68" s="196"/>
      <c r="L68" s="196"/>
      <c r="M68" s="196"/>
    </row>
    <row r="69" spans="1:13" ht="15">
      <c r="A69" s="225"/>
      <c r="B69" s="196"/>
      <c r="C69" s="196"/>
      <c r="D69" s="196"/>
      <c r="E69" s="196"/>
      <c r="F69" s="196"/>
      <c r="G69" s="196"/>
      <c r="H69" s="196"/>
      <c r="I69" s="196"/>
      <c r="J69" s="196"/>
      <c r="K69" s="196"/>
      <c r="L69" s="196"/>
      <c r="M69" s="196"/>
    </row>
    <row r="70" spans="1:13" ht="15">
      <c r="A70" s="225"/>
      <c r="B70" s="196"/>
      <c r="C70" s="196"/>
      <c r="D70" s="196"/>
      <c r="E70" s="196"/>
      <c r="F70" s="196"/>
      <c r="G70" s="196"/>
      <c r="H70" s="196"/>
      <c r="I70" s="196"/>
      <c r="J70" s="196"/>
      <c r="K70" s="196"/>
      <c r="L70" s="196"/>
      <c r="M70" s="196"/>
    </row>
    <row r="71" spans="1:13" ht="15">
      <c r="A71" s="225"/>
      <c r="B71" s="196"/>
      <c r="C71" s="196"/>
      <c r="D71" s="196"/>
      <c r="E71" s="196"/>
      <c r="F71" s="196"/>
      <c r="G71" s="196"/>
      <c r="H71" s="196"/>
      <c r="I71" s="196"/>
      <c r="J71" s="196"/>
      <c r="K71" s="196"/>
      <c r="L71" s="196"/>
      <c r="M71" s="196"/>
    </row>
    <row r="72" spans="1:13" ht="15">
      <c r="A72" s="225"/>
      <c r="B72" s="196"/>
      <c r="C72" s="196"/>
      <c r="D72" s="196"/>
      <c r="E72" s="196"/>
      <c r="F72" s="196"/>
      <c r="G72" s="196"/>
      <c r="H72" s="196"/>
      <c r="I72" s="196"/>
      <c r="J72" s="196"/>
      <c r="K72" s="196"/>
      <c r="L72" s="196"/>
      <c r="M72" s="196"/>
    </row>
    <row r="73" spans="1:13" ht="15">
      <c r="A73" s="225"/>
      <c r="B73" s="196"/>
      <c r="C73" s="196"/>
      <c r="D73" s="196"/>
      <c r="E73" s="196"/>
      <c r="F73" s="196"/>
      <c r="G73" s="196"/>
      <c r="H73" s="196"/>
      <c r="I73" s="196"/>
      <c r="J73" s="196"/>
      <c r="K73" s="196"/>
      <c r="L73" s="196"/>
      <c r="M73" s="196"/>
    </row>
    <row r="74" spans="1:13" ht="15">
      <c r="A74" s="225"/>
      <c r="B74" s="196"/>
      <c r="C74" s="196"/>
      <c r="D74" s="196"/>
      <c r="E74" s="196"/>
      <c r="F74" s="196"/>
      <c r="G74" s="196"/>
      <c r="H74" s="196"/>
      <c r="I74" s="196"/>
      <c r="J74" s="196"/>
      <c r="K74" s="196"/>
      <c r="L74" s="196"/>
      <c r="M74" s="196"/>
    </row>
    <row r="75" spans="1:13" ht="15">
      <c r="A75" s="225"/>
      <c r="B75" s="196"/>
      <c r="C75" s="196"/>
      <c r="D75" s="196"/>
      <c r="E75" s="196"/>
      <c r="F75" s="196"/>
      <c r="G75" s="196"/>
      <c r="H75" s="196"/>
      <c r="I75" s="196"/>
      <c r="J75" s="196"/>
      <c r="K75" s="196"/>
      <c r="L75" s="196"/>
      <c r="M75" s="196"/>
    </row>
    <row r="76" spans="1:13" ht="15">
      <c r="A76" s="196"/>
      <c r="B76" s="196"/>
      <c r="C76" s="196"/>
      <c r="D76" s="196"/>
      <c r="E76" s="196"/>
      <c r="F76" s="196"/>
      <c r="G76" s="196"/>
      <c r="H76" s="196"/>
      <c r="I76" s="196"/>
      <c r="J76" s="196"/>
      <c r="K76" s="196"/>
      <c r="L76" s="196"/>
      <c r="M76" s="196"/>
    </row>
    <row r="77" spans="1:13" ht="15">
      <c r="A77" s="196"/>
      <c r="B77" s="196"/>
      <c r="C77" s="196"/>
      <c r="D77" s="196"/>
      <c r="E77" s="196"/>
      <c r="F77" s="196"/>
      <c r="G77" s="196"/>
      <c r="H77" s="196"/>
      <c r="I77" s="196"/>
      <c r="J77" s="196"/>
      <c r="K77" s="196"/>
      <c r="L77" s="196"/>
      <c r="M77" s="196"/>
    </row>
    <row r="78" spans="1:13" ht="15">
      <c r="A78" s="196"/>
      <c r="B78" s="196"/>
      <c r="C78" s="196"/>
      <c r="D78" s="196"/>
      <c r="E78" s="196"/>
      <c r="F78" s="196"/>
      <c r="G78" s="196"/>
      <c r="H78" s="196"/>
      <c r="I78" s="196"/>
      <c r="J78" s="196"/>
      <c r="K78" s="196"/>
      <c r="L78" s="196"/>
      <c r="M78" s="196"/>
    </row>
    <row r="79" spans="1:13" ht="15">
      <c r="A79" s="196"/>
      <c r="B79" s="196"/>
      <c r="C79" s="196"/>
      <c r="D79" s="196"/>
      <c r="E79" s="196"/>
      <c r="F79" s="196"/>
      <c r="G79" s="196"/>
      <c r="H79" s="196"/>
      <c r="I79" s="196"/>
      <c r="J79" s="196"/>
      <c r="K79" s="196"/>
      <c r="L79" s="196"/>
      <c r="M79" s="196"/>
    </row>
    <row r="80" spans="1:13" ht="15">
      <c r="A80" s="196"/>
      <c r="B80" s="196"/>
      <c r="C80" s="196"/>
      <c r="D80" s="196"/>
      <c r="E80" s="196"/>
      <c r="F80" s="196"/>
      <c r="G80" s="196"/>
      <c r="H80" s="196"/>
      <c r="I80" s="196"/>
      <c r="J80" s="196"/>
      <c r="K80" s="196"/>
      <c r="L80" s="196"/>
      <c r="M80" s="196"/>
    </row>
    <row r="81" spans="1:13" ht="15">
      <c r="A81" s="196"/>
      <c r="B81" s="196"/>
      <c r="C81" s="196"/>
      <c r="D81" s="196"/>
      <c r="E81" s="196"/>
      <c r="F81" s="196"/>
      <c r="G81" s="196"/>
      <c r="H81" s="196"/>
      <c r="I81" s="196"/>
      <c r="J81" s="196"/>
      <c r="K81" s="196"/>
      <c r="L81" s="196"/>
      <c r="M81" s="196"/>
    </row>
    <row r="82" spans="1:13" ht="15">
      <c r="A82" s="196"/>
      <c r="B82" s="196"/>
      <c r="C82" s="196"/>
      <c r="D82" s="196"/>
      <c r="E82" s="196"/>
      <c r="F82" s="196"/>
      <c r="G82" s="196"/>
      <c r="H82" s="196"/>
      <c r="I82" s="196"/>
      <c r="J82" s="196"/>
      <c r="K82" s="196"/>
      <c r="L82" s="196"/>
      <c r="M82" s="196"/>
    </row>
    <row r="83" spans="1:13" ht="15">
      <c r="A83" s="196"/>
      <c r="B83" s="196"/>
      <c r="C83" s="196"/>
      <c r="D83" s="196"/>
      <c r="E83" s="196"/>
      <c r="F83" s="196"/>
      <c r="G83" s="196"/>
      <c r="H83" s="196"/>
      <c r="I83" s="196"/>
      <c r="J83" s="196"/>
      <c r="K83" s="196"/>
      <c r="L83" s="196"/>
      <c r="M83" s="196"/>
    </row>
    <row r="84" spans="1:13" ht="15">
      <c r="A84" s="196"/>
      <c r="B84" s="196"/>
      <c r="C84" s="196"/>
      <c r="D84" s="196"/>
      <c r="E84" s="196"/>
      <c r="F84" s="196"/>
      <c r="G84" s="196"/>
      <c r="H84" s="196"/>
      <c r="I84" s="196"/>
      <c r="J84" s="196"/>
      <c r="K84" s="196"/>
      <c r="L84" s="196"/>
      <c r="M84" s="196"/>
    </row>
    <row r="85" spans="1:13" ht="15">
      <c r="A85" s="196"/>
      <c r="B85" s="196"/>
      <c r="C85" s="196"/>
      <c r="D85" s="196"/>
      <c r="E85" s="196"/>
      <c r="F85" s="196"/>
      <c r="G85" s="196"/>
      <c r="H85" s="196"/>
      <c r="I85" s="196"/>
      <c r="J85" s="196"/>
      <c r="K85" s="196"/>
      <c r="L85" s="196"/>
      <c r="M85" s="196"/>
    </row>
    <row r="86" spans="1:13" ht="15">
      <c r="A86" s="196"/>
      <c r="B86" s="196"/>
      <c r="C86" s="196"/>
      <c r="D86" s="196"/>
      <c r="E86" s="196"/>
      <c r="F86" s="196"/>
      <c r="G86" s="196"/>
      <c r="H86" s="196"/>
      <c r="I86" s="196"/>
      <c r="J86" s="196"/>
      <c r="K86" s="196"/>
      <c r="L86" s="196"/>
      <c r="M86" s="196"/>
    </row>
    <row r="87" spans="1:13" ht="15">
      <c r="A87" s="196"/>
      <c r="B87" s="196"/>
      <c r="C87" s="196"/>
      <c r="D87" s="196"/>
      <c r="E87" s="196"/>
      <c r="F87" s="196"/>
      <c r="G87" s="196"/>
      <c r="H87" s="196"/>
      <c r="I87" s="196"/>
      <c r="J87" s="196"/>
      <c r="K87" s="196"/>
      <c r="L87" s="196"/>
      <c r="M87" s="196"/>
    </row>
    <row r="88" spans="1:13" ht="15">
      <c r="A88" s="196"/>
      <c r="B88" s="196"/>
      <c r="C88" s="196"/>
      <c r="D88" s="196"/>
      <c r="E88" s="196"/>
      <c r="F88" s="196"/>
      <c r="G88" s="196"/>
      <c r="H88" s="196"/>
      <c r="I88" s="196"/>
      <c r="J88" s="196"/>
      <c r="K88" s="196"/>
      <c r="L88" s="196"/>
      <c r="M88" s="196"/>
    </row>
    <row r="89" spans="1:13" ht="15">
      <c r="A89" s="196"/>
      <c r="B89" s="196"/>
      <c r="C89" s="196"/>
      <c r="D89" s="196"/>
      <c r="E89" s="196"/>
      <c r="F89" s="196"/>
      <c r="G89" s="196"/>
      <c r="H89" s="196"/>
      <c r="I89" s="196"/>
      <c r="J89" s="196"/>
      <c r="K89" s="196"/>
      <c r="L89" s="196"/>
      <c r="M89" s="196"/>
    </row>
    <row r="90" spans="1:13" ht="15">
      <c r="A90" s="196"/>
      <c r="B90" s="196"/>
      <c r="C90" s="196"/>
      <c r="D90" s="196"/>
      <c r="E90" s="196"/>
      <c r="F90" s="196"/>
      <c r="G90" s="196"/>
      <c r="H90" s="196"/>
      <c r="I90" s="196"/>
      <c r="J90" s="196"/>
      <c r="K90" s="196"/>
      <c r="L90" s="196"/>
      <c r="M90" s="196"/>
    </row>
    <row r="91" spans="1:13" ht="15">
      <c r="A91" s="196"/>
      <c r="B91" s="196"/>
      <c r="C91" s="196"/>
      <c r="D91" s="196"/>
      <c r="E91" s="196"/>
      <c r="F91" s="196"/>
      <c r="G91" s="196"/>
      <c r="H91" s="196"/>
      <c r="I91" s="196"/>
      <c r="J91" s="196"/>
      <c r="K91" s="196"/>
      <c r="L91" s="196"/>
      <c r="M91" s="196"/>
    </row>
    <row r="92" spans="1:13" ht="15">
      <c r="A92" s="196"/>
      <c r="B92" s="196"/>
      <c r="C92" s="196"/>
      <c r="D92" s="196"/>
      <c r="E92" s="196"/>
      <c r="F92" s="196"/>
      <c r="G92" s="196"/>
      <c r="H92" s="196"/>
      <c r="I92" s="196"/>
      <c r="J92" s="196"/>
      <c r="K92" s="196"/>
      <c r="L92" s="196"/>
      <c r="M92" s="196"/>
    </row>
    <row r="93" spans="1:13" ht="15">
      <c r="A93" s="196"/>
      <c r="B93" s="196"/>
      <c r="C93" s="196"/>
      <c r="D93" s="196"/>
      <c r="E93" s="196"/>
      <c r="F93" s="196"/>
      <c r="G93" s="196"/>
      <c r="H93" s="196"/>
      <c r="I93" s="196"/>
      <c r="J93" s="196"/>
      <c r="K93" s="196"/>
      <c r="L93" s="196"/>
      <c r="M93" s="196"/>
    </row>
    <row r="94" spans="1:13" ht="15">
      <c r="A94" s="196"/>
      <c r="B94" s="196"/>
      <c r="C94" s="196"/>
      <c r="D94" s="196"/>
      <c r="E94" s="196"/>
      <c r="F94" s="196"/>
      <c r="G94" s="196"/>
      <c r="H94" s="196"/>
      <c r="I94" s="196"/>
      <c r="J94" s="196"/>
      <c r="K94" s="196"/>
      <c r="L94" s="196"/>
      <c r="M94" s="196"/>
    </row>
    <row r="95" spans="1:13" ht="15">
      <c r="A95" s="196"/>
      <c r="B95" s="196"/>
      <c r="C95" s="196"/>
      <c r="D95" s="196"/>
      <c r="E95" s="196"/>
      <c r="F95" s="196"/>
      <c r="G95" s="196"/>
      <c r="H95" s="196"/>
      <c r="I95" s="196"/>
      <c r="J95" s="196"/>
      <c r="K95" s="196"/>
      <c r="L95" s="196"/>
      <c r="M95" s="196"/>
    </row>
    <row r="96" spans="1:13" ht="15">
      <c r="A96" s="196"/>
      <c r="B96" s="196"/>
      <c r="C96" s="196"/>
      <c r="D96" s="196"/>
      <c r="E96" s="196"/>
      <c r="F96" s="196"/>
      <c r="G96" s="196"/>
      <c r="H96" s="196"/>
      <c r="I96" s="196"/>
      <c r="J96" s="196"/>
      <c r="K96" s="196"/>
      <c r="L96" s="196"/>
      <c r="M96" s="196"/>
    </row>
    <row r="97" spans="1:13" ht="15">
      <c r="A97" s="196"/>
      <c r="B97" s="196"/>
      <c r="C97" s="196"/>
      <c r="D97" s="196"/>
      <c r="E97" s="196"/>
      <c r="F97" s="196"/>
      <c r="G97" s="196"/>
      <c r="H97" s="196"/>
      <c r="I97" s="196"/>
      <c r="J97" s="196"/>
      <c r="K97" s="196"/>
      <c r="L97" s="196"/>
      <c r="M97" s="196"/>
    </row>
    <row r="98" spans="1:13" ht="15">
      <c r="A98" s="196"/>
      <c r="B98" s="196"/>
      <c r="C98" s="196"/>
      <c r="D98" s="196"/>
      <c r="E98" s="196"/>
      <c r="F98" s="196"/>
      <c r="G98" s="196"/>
      <c r="H98" s="196"/>
      <c r="I98" s="196"/>
      <c r="J98" s="196"/>
      <c r="K98" s="196"/>
      <c r="L98" s="196"/>
      <c r="M98" s="196"/>
    </row>
    <row r="99" spans="1:13" ht="15">
      <c r="A99" s="196"/>
      <c r="B99" s="196"/>
      <c r="C99" s="196"/>
      <c r="D99" s="196"/>
      <c r="E99" s="196"/>
      <c r="F99" s="196"/>
      <c r="G99" s="196"/>
      <c r="H99" s="196"/>
      <c r="I99" s="196"/>
      <c r="J99" s="196"/>
      <c r="K99" s="196"/>
      <c r="L99" s="196"/>
      <c r="M99" s="196"/>
    </row>
    <row r="100" spans="1:13" ht="15">
      <c r="A100" s="196"/>
      <c r="B100" s="196"/>
      <c r="C100" s="196"/>
      <c r="D100" s="196"/>
      <c r="E100" s="196"/>
      <c r="F100" s="196"/>
      <c r="G100" s="196"/>
      <c r="H100" s="196"/>
      <c r="I100" s="196"/>
      <c r="J100" s="196"/>
      <c r="K100" s="196"/>
      <c r="L100" s="196"/>
      <c r="M100" s="196"/>
    </row>
    <row r="101" spans="1:13" ht="15">
      <c r="A101" s="196"/>
      <c r="B101" s="196"/>
      <c r="C101" s="196"/>
      <c r="D101" s="196"/>
      <c r="E101" s="196"/>
      <c r="F101" s="196"/>
      <c r="G101" s="196"/>
      <c r="H101" s="196"/>
      <c r="I101" s="196"/>
      <c r="J101" s="196"/>
      <c r="K101" s="196"/>
      <c r="L101" s="196"/>
      <c r="M101" s="196"/>
    </row>
    <row r="102" spans="1:13" ht="15">
      <c r="A102" s="196"/>
      <c r="B102" s="196"/>
      <c r="C102" s="196"/>
      <c r="D102" s="196"/>
      <c r="E102" s="196"/>
      <c r="F102" s="196"/>
      <c r="G102" s="196"/>
      <c r="H102" s="196"/>
      <c r="I102" s="196"/>
      <c r="J102" s="196"/>
      <c r="K102" s="196"/>
      <c r="L102" s="196"/>
      <c r="M102" s="196"/>
    </row>
    <row r="103" spans="1:13" ht="15">
      <c r="A103" s="196"/>
      <c r="B103" s="196"/>
      <c r="C103" s="196"/>
      <c r="D103" s="196"/>
      <c r="E103" s="196"/>
      <c r="F103" s="196"/>
      <c r="G103" s="196"/>
      <c r="H103" s="196"/>
      <c r="I103" s="196"/>
      <c r="J103" s="196"/>
      <c r="K103" s="196"/>
      <c r="L103" s="196"/>
      <c r="M103" s="196"/>
    </row>
    <row r="104" spans="1:13" ht="15">
      <c r="A104" s="196"/>
      <c r="B104" s="196"/>
      <c r="C104" s="196"/>
      <c r="D104" s="196"/>
      <c r="E104" s="196"/>
      <c r="F104" s="196"/>
      <c r="G104" s="196"/>
      <c r="H104" s="196"/>
      <c r="I104" s="196"/>
      <c r="J104" s="196"/>
      <c r="K104" s="196"/>
      <c r="L104" s="196"/>
      <c r="M104" s="196"/>
    </row>
    <row r="105" spans="1:13" ht="15">
      <c r="A105" s="196"/>
      <c r="B105" s="196"/>
      <c r="C105" s="196"/>
      <c r="D105" s="196"/>
      <c r="E105" s="196"/>
      <c r="F105" s="196"/>
      <c r="G105" s="196"/>
      <c r="H105" s="196"/>
      <c r="I105" s="196"/>
      <c r="J105" s="196"/>
      <c r="K105" s="196"/>
      <c r="L105" s="196"/>
      <c r="M105" s="196"/>
    </row>
    <row r="106" spans="1:13" ht="15">
      <c r="A106" s="196"/>
      <c r="B106" s="196"/>
      <c r="C106" s="196"/>
      <c r="D106" s="196"/>
      <c r="E106" s="196"/>
      <c r="F106" s="196"/>
      <c r="G106" s="196"/>
      <c r="H106" s="196"/>
      <c r="I106" s="196"/>
      <c r="J106" s="196"/>
      <c r="K106" s="196"/>
      <c r="L106" s="196"/>
      <c r="M106" s="196"/>
    </row>
    <row r="107" spans="1:13" ht="15">
      <c r="A107" s="196"/>
      <c r="B107" s="196"/>
      <c r="C107" s="196"/>
      <c r="D107" s="196"/>
      <c r="E107" s="196"/>
      <c r="F107" s="196"/>
      <c r="G107" s="196"/>
      <c r="H107" s="196"/>
      <c r="I107" s="196"/>
      <c r="J107" s="196"/>
      <c r="K107" s="196"/>
      <c r="L107" s="196"/>
      <c r="M107" s="196"/>
    </row>
    <row r="108" spans="1:13" ht="15">
      <c r="A108" s="196"/>
      <c r="B108" s="196"/>
      <c r="C108" s="196"/>
      <c r="D108" s="196"/>
      <c r="E108" s="196"/>
      <c r="F108" s="196"/>
      <c r="G108" s="196"/>
      <c r="H108" s="196"/>
      <c r="I108" s="196"/>
      <c r="J108" s="196"/>
      <c r="K108" s="196"/>
      <c r="L108" s="196"/>
      <c r="M108" s="196"/>
    </row>
    <row r="109" spans="1:13" ht="15">
      <c r="A109" s="196"/>
      <c r="B109" s="196"/>
      <c r="C109" s="196"/>
      <c r="D109" s="196"/>
      <c r="E109" s="196"/>
      <c r="F109" s="196"/>
      <c r="G109" s="196"/>
      <c r="H109" s="196"/>
      <c r="I109" s="196"/>
      <c r="J109" s="196"/>
      <c r="K109" s="196"/>
      <c r="L109" s="196"/>
      <c r="M109" s="196"/>
    </row>
    <row r="110" spans="1:13" ht="15">
      <c r="A110" s="196"/>
      <c r="B110" s="196"/>
      <c r="C110" s="196"/>
      <c r="D110" s="196"/>
      <c r="E110" s="196"/>
      <c r="F110" s="196"/>
      <c r="G110" s="196"/>
      <c r="H110" s="196"/>
      <c r="I110" s="196"/>
      <c r="J110" s="196"/>
      <c r="K110" s="196"/>
      <c r="L110" s="196"/>
      <c r="M110" s="196"/>
    </row>
    <row r="111" spans="1:13" ht="15">
      <c r="A111" s="196"/>
      <c r="B111" s="196"/>
      <c r="C111" s="196"/>
      <c r="D111" s="196"/>
      <c r="E111" s="196"/>
      <c r="F111" s="196"/>
      <c r="G111" s="196"/>
      <c r="H111" s="196"/>
      <c r="I111" s="196"/>
      <c r="J111" s="196"/>
      <c r="K111" s="196"/>
      <c r="L111" s="196"/>
      <c r="M111" s="196"/>
    </row>
    <row r="112" spans="1:13" ht="15">
      <c r="A112" s="196"/>
      <c r="B112" s="196"/>
      <c r="C112" s="196"/>
      <c r="D112" s="196"/>
      <c r="E112" s="196"/>
      <c r="F112" s="196"/>
      <c r="G112" s="196"/>
      <c r="H112" s="196"/>
      <c r="I112" s="196"/>
      <c r="J112" s="196"/>
      <c r="K112" s="196"/>
      <c r="L112" s="196"/>
      <c r="M112" s="196"/>
    </row>
    <row r="113" spans="1:13" ht="15">
      <c r="A113" s="196"/>
      <c r="B113" s="196"/>
      <c r="C113" s="196"/>
      <c r="D113" s="196"/>
      <c r="E113" s="196"/>
      <c r="F113" s="196"/>
      <c r="G113" s="196"/>
      <c r="H113" s="196"/>
      <c r="I113" s="196"/>
      <c r="J113" s="196"/>
      <c r="K113" s="196"/>
      <c r="L113" s="196"/>
      <c r="M113" s="196"/>
    </row>
    <row r="114" spans="1:13" ht="15">
      <c r="A114" s="196"/>
      <c r="B114" s="196"/>
      <c r="C114" s="196"/>
      <c r="D114" s="196"/>
      <c r="E114" s="196"/>
      <c r="F114" s="196"/>
      <c r="G114" s="196"/>
      <c r="H114" s="196"/>
      <c r="I114" s="196"/>
      <c r="J114" s="196"/>
      <c r="K114" s="196"/>
      <c r="L114" s="196"/>
      <c r="M114" s="196"/>
    </row>
    <row r="115" spans="1:13" ht="15">
      <c r="A115" s="196"/>
      <c r="B115" s="196"/>
      <c r="C115" s="196"/>
      <c r="D115" s="196"/>
      <c r="E115" s="196"/>
      <c r="F115" s="196"/>
      <c r="G115" s="196"/>
      <c r="H115" s="196"/>
      <c r="I115" s="196"/>
      <c r="J115" s="196"/>
      <c r="K115" s="196"/>
      <c r="L115" s="196"/>
      <c r="M115" s="196"/>
    </row>
    <row r="116" spans="1:13" ht="15">
      <c r="A116" s="196"/>
      <c r="B116" s="196"/>
      <c r="C116" s="196"/>
      <c r="D116" s="196"/>
      <c r="E116" s="196"/>
      <c r="F116" s="196"/>
      <c r="G116" s="196"/>
      <c r="H116" s="196"/>
      <c r="I116" s="196"/>
      <c r="J116" s="196"/>
      <c r="K116" s="196"/>
      <c r="L116" s="196"/>
      <c r="M116" s="196"/>
    </row>
    <row r="117" spans="1:13" ht="15">
      <c r="A117" s="196"/>
      <c r="B117" s="196"/>
      <c r="C117" s="196"/>
      <c r="D117" s="196"/>
      <c r="E117" s="196"/>
      <c r="F117" s="196"/>
      <c r="G117" s="196"/>
      <c r="H117" s="196"/>
      <c r="I117" s="196"/>
      <c r="J117" s="196"/>
      <c r="K117" s="196"/>
      <c r="L117" s="196"/>
      <c r="M117" s="196"/>
    </row>
    <row r="118" spans="1:13" ht="15">
      <c r="A118" s="196"/>
      <c r="B118" s="196"/>
      <c r="C118" s="196"/>
      <c r="D118" s="196"/>
      <c r="E118" s="196"/>
      <c r="F118" s="196"/>
      <c r="G118" s="196"/>
      <c r="H118" s="196"/>
      <c r="I118" s="196"/>
      <c r="J118" s="196"/>
      <c r="K118" s="196"/>
      <c r="L118" s="196"/>
      <c r="M118" s="196"/>
    </row>
    <row r="119" spans="1:13" ht="15">
      <c r="A119" s="196"/>
      <c r="B119" s="196"/>
      <c r="C119" s="196"/>
      <c r="D119" s="196"/>
      <c r="E119" s="196"/>
      <c r="F119" s="196"/>
      <c r="G119" s="196"/>
      <c r="H119" s="196"/>
      <c r="I119" s="196"/>
      <c r="J119" s="196"/>
      <c r="K119" s="196"/>
      <c r="L119" s="196"/>
      <c r="M119" s="196"/>
    </row>
    <row r="120" spans="1:13" ht="15">
      <c r="A120" s="196"/>
      <c r="B120" s="196"/>
      <c r="C120" s="196"/>
      <c r="D120" s="196"/>
      <c r="E120" s="196"/>
      <c r="F120" s="196"/>
      <c r="G120" s="196"/>
      <c r="H120" s="196"/>
      <c r="I120" s="196"/>
      <c r="J120" s="196"/>
      <c r="K120" s="196"/>
      <c r="L120" s="196"/>
      <c r="M120" s="196"/>
    </row>
    <row r="121" spans="1:13" ht="15">
      <c r="A121" s="196"/>
      <c r="B121" s="196"/>
      <c r="C121" s="196"/>
      <c r="D121" s="196"/>
      <c r="E121" s="196"/>
      <c r="F121" s="196"/>
      <c r="G121" s="196"/>
      <c r="H121" s="196"/>
      <c r="I121" s="196"/>
      <c r="J121" s="196"/>
      <c r="K121" s="196"/>
      <c r="L121" s="196"/>
      <c r="M121" s="196"/>
    </row>
    <row r="122" spans="1:13" ht="15">
      <c r="A122" s="196"/>
      <c r="B122" s="196"/>
      <c r="C122" s="196"/>
      <c r="D122" s="196"/>
      <c r="E122" s="196"/>
      <c r="F122" s="196"/>
      <c r="G122" s="196"/>
      <c r="H122" s="196"/>
      <c r="I122" s="196"/>
      <c r="J122" s="196"/>
      <c r="K122" s="196"/>
      <c r="L122" s="196"/>
      <c r="M122" s="196"/>
    </row>
    <row r="123" spans="1:13" ht="15">
      <c r="A123" s="196"/>
      <c r="B123" s="196"/>
      <c r="C123" s="196"/>
      <c r="D123" s="196"/>
      <c r="E123" s="196"/>
      <c r="F123" s="196"/>
      <c r="G123" s="196"/>
      <c r="H123" s="196"/>
      <c r="I123" s="196"/>
      <c r="J123" s="196"/>
      <c r="K123" s="196"/>
      <c r="L123" s="196"/>
      <c r="M123" s="196"/>
    </row>
    <row r="124" spans="1:13" ht="15">
      <c r="A124" s="196"/>
      <c r="B124" s="196"/>
      <c r="C124" s="196"/>
      <c r="D124" s="196"/>
      <c r="E124" s="196"/>
      <c r="F124" s="196"/>
      <c r="G124" s="196"/>
      <c r="H124" s="196"/>
      <c r="I124" s="196"/>
      <c r="J124" s="196"/>
      <c r="K124" s="196"/>
      <c r="L124" s="196"/>
      <c r="M124" s="196"/>
    </row>
    <row r="125" spans="1:13" ht="15">
      <c r="A125" s="196"/>
      <c r="B125" s="196"/>
      <c r="C125" s="196"/>
      <c r="D125" s="196"/>
      <c r="E125" s="196"/>
      <c r="F125" s="196"/>
      <c r="G125" s="196"/>
      <c r="H125" s="196"/>
      <c r="I125" s="196"/>
      <c r="J125" s="196"/>
      <c r="K125" s="196"/>
      <c r="L125" s="196"/>
      <c r="M125" s="196"/>
    </row>
    <row r="126" spans="1:13" ht="15">
      <c r="A126" s="196"/>
      <c r="B126" s="196"/>
      <c r="C126" s="196"/>
      <c r="D126" s="196"/>
      <c r="E126" s="196"/>
      <c r="F126" s="196"/>
      <c r="G126" s="196"/>
      <c r="H126" s="196"/>
      <c r="I126" s="196"/>
      <c r="J126" s="196"/>
      <c r="K126" s="196"/>
      <c r="L126" s="196"/>
      <c r="M126" s="196"/>
    </row>
    <row r="127" spans="1:13" ht="15">
      <c r="A127" s="196"/>
      <c r="B127" s="196"/>
      <c r="C127" s="196"/>
      <c r="D127" s="196"/>
      <c r="E127" s="196"/>
      <c r="F127" s="196"/>
      <c r="G127" s="196"/>
      <c r="H127" s="196"/>
      <c r="I127" s="196"/>
      <c r="J127" s="196"/>
      <c r="K127" s="196"/>
      <c r="L127" s="196"/>
      <c r="M127" s="196"/>
    </row>
    <row r="128" spans="1:13" ht="15">
      <c r="A128" s="196"/>
      <c r="B128" s="196"/>
      <c r="C128" s="196"/>
      <c r="D128" s="196"/>
      <c r="E128" s="196"/>
      <c r="F128" s="196"/>
      <c r="G128" s="196"/>
      <c r="H128" s="196"/>
      <c r="I128" s="196"/>
      <c r="J128" s="196"/>
      <c r="K128" s="196"/>
      <c r="L128" s="196"/>
      <c r="M128" s="196"/>
    </row>
    <row r="129" spans="1:13" ht="15">
      <c r="A129" s="196"/>
      <c r="B129" s="196"/>
      <c r="C129" s="196"/>
      <c r="D129" s="196"/>
      <c r="E129" s="196"/>
      <c r="F129" s="196"/>
      <c r="G129" s="196"/>
      <c r="H129" s="196"/>
      <c r="I129" s="196"/>
      <c r="J129" s="196"/>
      <c r="K129" s="196"/>
      <c r="L129" s="196"/>
      <c r="M129" s="196"/>
    </row>
    <row r="130" spans="1:13" ht="15">
      <c r="A130" s="196"/>
      <c r="B130" s="196"/>
      <c r="C130" s="196"/>
      <c r="D130" s="196"/>
      <c r="E130" s="196"/>
      <c r="F130" s="196"/>
      <c r="G130" s="196"/>
      <c r="H130" s="196"/>
      <c r="I130" s="196"/>
      <c r="J130" s="196"/>
      <c r="K130" s="196"/>
      <c r="L130" s="196"/>
      <c r="M130" s="196"/>
    </row>
    <row r="131" spans="1:13" ht="15">
      <c r="A131" s="196"/>
      <c r="B131" s="196"/>
      <c r="C131" s="196"/>
      <c r="D131" s="196"/>
      <c r="E131" s="196"/>
      <c r="F131" s="196"/>
      <c r="G131" s="196"/>
      <c r="H131" s="196"/>
      <c r="I131" s="196"/>
      <c r="J131" s="196"/>
      <c r="K131" s="196"/>
      <c r="L131" s="196"/>
      <c r="M131" s="196"/>
    </row>
    <row r="132" spans="1:13" ht="15">
      <c r="A132" s="196"/>
      <c r="B132" s="196"/>
      <c r="C132" s="196"/>
      <c r="D132" s="196"/>
      <c r="E132" s="196"/>
      <c r="F132" s="196"/>
      <c r="G132" s="196"/>
      <c r="H132" s="196"/>
      <c r="I132" s="196"/>
      <c r="J132" s="196"/>
      <c r="K132" s="196"/>
      <c r="L132" s="196"/>
      <c r="M132" s="196"/>
    </row>
    <row r="133" spans="1:13" ht="15">
      <c r="A133" s="196"/>
      <c r="B133" s="196"/>
      <c r="C133" s="196"/>
      <c r="D133" s="196"/>
      <c r="E133" s="196"/>
      <c r="F133" s="196"/>
      <c r="G133" s="196"/>
      <c r="H133" s="196"/>
      <c r="I133" s="196"/>
      <c r="J133" s="196"/>
      <c r="K133" s="196"/>
      <c r="L133" s="196"/>
      <c r="M133" s="196"/>
    </row>
    <row r="134" spans="1:13" ht="15">
      <c r="A134" s="196"/>
      <c r="B134" s="196"/>
      <c r="C134" s="196"/>
      <c r="D134" s="196"/>
      <c r="E134" s="196"/>
      <c r="F134" s="196"/>
      <c r="G134" s="196"/>
      <c r="H134" s="196"/>
      <c r="I134" s="196"/>
      <c r="J134" s="196"/>
      <c r="K134" s="196"/>
      <c r="L134" s="196"/>
      <c r="M134" s="196"/>
    </row>
    <row r="135" spans="1:13" ht="15">
      <c r="A135" s="196"/>
      <c r="B135" s="196"/>
      <c r="C135" s="196"/>
      <c r="D135" s="196"/>
      <c r="E135" s="196"/>
      <c r="F135" s="196"/>
      <c r="G135" s="196"/>
      <c r="H135" s="196"/>
      <c r="I135" s="196"/>
      <c r="J135" s="196"/>
      <c r="K135" s="196"/>
      <c r="L135" s="196"/>
      <c r="M135" s="196"/>
    </row>
    <row r="136" spans="1:13" ht="15">
      <c r="A136" s="196"/>
      <c r="B136" s="196"/>
      <c r="C136" s="196"/>
      <c r="D136" s="196"/>
      <c r="E136" s="196"/>
      <c r="F136" s="196"/>
      <c r="G136" s="196"/>
      <c r="H136" s="196"/>
      <c r="I136" s="196"/>
      <c r="J136" s="196"/>
      <c r="K136" s="196"/>
      <c r="L136" s="196"/>
      <c r="M136" s="196"/>
    </row>
    <row r="137" spans="1:13" ht="15">
      <c r="A137" s="196"/>
      <c r="B137" s="196"/>
      <c r="C137" s="196"/>
      <c r="D137" s="196"/>
      <c r="E137" s="196"/>
      <c r="F137" s="196"/>
      <c r="G137" s="196"/>
      <c r="H137" s="196"/>
      <c r="I137" s="196"/>
      <c r="J137" s="196"/>
      <c r="K137" s="196"/>
      <c r="L137" s="196"/>
      <c r="M137" s="196"/>
    </row>
    <row r="138" spans="1:13" ht="15">
      <c r="A138" s="196"/>
      <c r="B138" s="196"/>
      <c r="C138" s="196"/>
      <c r="D138" s="196"/>
      <c r="E138" s="196"/>
      <c r="F138" s="196"/>
      <c r="G138" s="196"/>
      <c r="H138" s="196"/>
      <c r="I138" s="196"/>
      <c r="J138" s="196"/>
      <c r="K138" s="196"/>
      <c r="L138" s="196"/>
      <c r="M138" s="196"/>
    </row>
    <row r="139" spans="1:13" ht="15">
      <c r="A139" s="196"/>
      <c r="B139" s="196"/>
      <c r="C139" s="196"/>
      <c r="D139" s="196"/>
      <c r="E139" s="196"/>
      <c r="F139" s="196"/>
      <c r="G139" s="196"/>
      <c r="H139" s="196"/>
      <c r="I139" s="196"/>
      <c r="J139" s="196"/>
      <c r="K139" s="196"/>
      <c r="L139" s="196"/>
      <c r="M139" s="196"/>
    </row>
    <row r="140" spans="1:13" ht="15">
      <c r="A140" s="196"/>
      <c r="B140" s="196"/>
      <c r="C140" s="196"/>
      <c r="D140" s="196"/>
      <c r="E140" s="196"/>
      <c r="F140" s="196"/>
      <c r="G140" s="196"/>
      <c r="H140" s="196"/>
      <c r="I140" s="196"/>
      <c r="J140" s="196"/>
      <c r="K140" s="196"/>
      <c r="L140" s="196"/>
      <c r="M140" s="196"/>
    </row>
    <row r="141" spans="1:13" ht="15">
      <c r="A141" s="196"/>
      <c r="B141" s="196"/>
      <c r="C141" s="196"/>
      <c r="D141" s="196"/>
      <c r="E141" s="196"/>
      <c r="F141" s="196"/>
      <c r="G141" s="196"/>
      <c r="H141" s="196"/>
      <c r="I141" s="196"/>
      <c r="J141" s="196"/>
      <c r="K141" s="196"/>
      <c r="L141" s="196"/>
      <c r="M141" s="196"/>
    </row>
    <row r="142" spans="1:13" ht="15">
      <c r="A142" s="196"/>
      <c r="B142" s="196"/>
      <c r="C142" s="196"/>
      <c r="D142" s="196"/>
      <c r="E142" s="196"/>
      <c r="F142" s="196"/>
      <c r="G142" s="196"/>
      <c r="H142" s="196"/>
      <c r="I142" s="196"/>
      <c r="J142" s="196"/>
      <c r="K142" s="196"/>
      <c r="L142" s="196"/>
      <c r="M142" s="196"/>
    </row>
    <row r="143" spans="1:13" ht="15">
      <c r="A143" s="196"/>
      <c r="B143" s="196"/>
      <c r="C143" s="196"/>
      <c r="D143" s="196"/>
      <c r="E143" s="196"/>
      <c r="F143" s="196"/>
      <c r="G143" s="196"/>
      <c r="H143" s="196"/>
      <c r="I143" s="196"/>
      <c r="J143" s="196"/>
      <c r="K143" s="196"/>
      <c r="L143" s="196"/>
      <c r="M143" s="196"/>
    </row>
    <row r="144" spans="1:13" ht="15">
      <c r="A144" s="196"/>
      <c r="B144" s="196"/>
      <c r="C144" s="196"/>
      <c r="D144" s="196"/>
      <c r="E144" s="196"/>
      <c r="F144" s="196"/>
      <c r="G144" s="196"/>
      <c r="H144" s="196"/>
      <c r="I144" s="196"/>
      <c r="J144" s="196"/>
      <c r="K144" s="196"/>
      <c r="L144" s="196"/>
      <c r="M144" s="196"/>
    </row>
    <row r="145" spans="1:13" ht="15">
      <c r="A145" s="196"/>
      <c r="B145" s="196"/>
      <c r="C145" s="196"/>
      <c r="D145" s="196"/>
      <c r="E145" s="196"/>
      <c r="F145" s="196"/>
      <c r="G145" s="196"/>
      <c r="H145" s="196"/>
      <c r="I145" s="196"/>
      <c r="J145" s="196"/>
      <c r="K145" s="196"/>
      <c r="L145" s="196"/>
      <c r="M145" s="196"/>
    </row>
  </sheetData>
  <sheetProtection algorithmName="SHA-512" hashValue="PgNZImKp5Xxsc2Wkip1bCihrBgusDeTN1/X7WcjcGl4RC9vQoLSB93fKHkqA+e2TxKhPuqGLhvzjzAiAkz+F4A==" saltValue="ovyluzkyDDz+hpDqK7Enww=="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7" fitToWidth="0"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pageSetUpPr fitToPage="1"/>
  </sheetPr>
  <dimension ref="A1:H124"/>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8.85546875" defaultRowHeight="12.75"/>
  <cols>
    <col min="1" max="1" width="17.5703125" style="194" customWidth="1"/>
    <col min="2" max="2" width="45.7109375" style="194" customWidth="1"/>
    <col min="3" max="8" width="16.7109375" style="194" customWidth="1"/>
    <col min="9" max="16384" width="8.85546875" style="194"/>
  </cols>
  <sheetData>
    <row r="1" spans="1:8" ht="15.75">
      <c r="C1" s="214"/>
      <c r="D1" s="214"/>
      <c r="E1" s="214"/>
      <c r="F1" s="214"/>
      <c r="G1" s="214"/>
      <c r="H1" s="214"/>
    </row>
    <row r="2" spans="1:8" ht="15.75">
      <c r="C2" s="201"/>
      <c r="D2" s="201"/>
      <c r="E2" s="201"/>
      <c r="F2" s="201"/>
      <c r="G2" s="201"/>
      <c r="H2" s="201"/>
    </row>
    <row r="3" spans="1:8" ht="15.75">
      <c r="A3" s="209"/>
      <c r="B3" s="209"/>
      <c r="C3" s="275"/>
      <c r="D3" s="214"/>
      <c r="E3" s="275"/>
      <c r="F3" s="214"/>
      <c r="G3" s="214"/>
      <c r="H3" s="276"/>
    </row>
    <row r="4" spans="1:8" ht="15.75">
      <c r="A4" s="215"/>
      <c r="B4" s="215"/>
      <c r="C4" s="9" t="str">
        <f>'BS-PERMANENT FUNDS(70)'!C1</f>
        <v>FUND#</v>
      </c>
      <c r="D4" s="9" t="str">
        <f>'BS-PERMANENT FUNDS(70)'!D1</f>
        <v>FUND#</v>
      </c>
      <c r="E4" s="9" t="str">
        <f>'BS-PERMANENT FUNDS(70)'!E1</f>
        <v>FUND#</v>
      </c>
      <c r="F4" s="9" t="str">
        <f>'BS-PERMANENT FUNDS(70)'!F1</f>
        <v>FUND#</v>
      </c>
      <c r="G4" s="9" t="str">
        <f>'BS-PERMANENT FUNDS(70)'!G1</f>
        <v>FUND#</v>
      </c>
      <c r="H4" s="199"/>
    </row>
    <row r="5" spans="1:8" ht="15.75">
      <c r="A5" s="196"/>
      <c r="B5" s="196"/>
      <c r="C5" s="463" t="str">
        <f>'BS-PERMANENT FUNDS(70)'!C2</f>
        <v>NAME</v>
      </c>
      <c r="D5" s="463" t="str">
        <f>'BS-PERMANENT FUNDS(70)'!D2</f>
        <v>NAME</v>
      </c>
      <c r="E5" s="463" t="str">
        <f>'BS-PERMANENT FUNDS(70)'!E2</f>
        <v>NAME</v>
      </c>
      <c r="F5" s="463" t="str">
        <f>'BS-PERMANENT FUNDS(70)'!F2</f>
        <v>NAME</v>
      </c>
      <c r="G5" s="463" t="str">
        <f>'BS-PERMANENT FUNDS(70)'!G2</f>
        <v>NAME</v>
      </c>
      <c r="H5" s="199" t="s">
        <v>752</v>
      </c>
    </row>
    <row r="6" spans="1:8" ht="15.75">
      <c r="A6" s="199" t="s">
        <v>735</v>
      </c>
      <c r="B6" s="199"/>
      <c r="C6" s="9" t="str">
        <f>'BS-PERMANENT FUNDS(70)'!C3</f>
        <v>-</v>
      </c>
      <c r="D6" s="9" t="str">
        <f>'BS-PERMANENT FUNDS(70)'!D3</f>
        <v>-</v>
      </c>
      <c r="E6" s="9" t="str">
        <f>'BS-PERMANENT FUNDS(70)'!E3</f>
        <v>-</v>
      </c>
      <c r="F6" s="9" t="str">
        <f>'BS-PERMANENT FUNDS(70)'!F3</f>
        <v>-</v>
      </c>
      <c r="G6" s="9" t="str">
        <f>'BS-PERMANENT FUNDS(70)'!G3</f>
        <v>-</v>
      </c>
      <c r="H6" s="199" t="s">
        <v>926</v>
      </c>
    </row>
    <row r="7" spans="1:8" ht="16.5" thickBot="1">
      <c r="A7" s="200" t="s">
        <v>736</v>
      </c>
      <c r="B7" s="200" t="s">
        <v>737</v>
      </c>
      <c r="C7" s="200"/>
      <c r="D7" s="288"/>
      <c r="E7" s="200"/>
      <c r="F7" s="288"/>
      <c r="G7" s="200"/>
      <c r="H7" s="200" t="s">
        <v>754</v>
      </c>
    </row>
    <row r="8" spans="1:8" customFormat="1" ht="17.100000000000001" customHeight="1">
      <c r="A8" s="284"/>
      <c r="B8" s="8" t="s">
        <v>153</v>
      </c>
      <c r="C8" s="467"/>
      <c r="D8" s="467"/>
      <c r="E8" s="274"/>
      <c r="F8" s="274"/>
      <c r="G8" s="274"/>
      <c r="H8" s="274"/>
    </row>
    <row r="9" spans="1:8" customFormat="1" ht="17.100000000000001" customHeight="1">
      <c r="A9" s="284"/>
      <c r="B9" s="8" t="s">
        <v>84</v>
      </c>
      <c r="C9" s="467"/>
      <c r="D9" s="467"/>
      <c r="E9" s="274"/>
      <c r="F9" s="274"/>
      <c r="G9" s="274"/>
      <c r="H9" s="274"/>
    </row>
    <row r="10" spans="1:8" ht="17.100000000000001" customHeight="1">
      <c r="A10" s="226" t="s">
        <v>132</v>
      </c>
      <c r="B10" s="196" t="s">
        <v>85</v>
      </c>
      <c r="C10" s="231"/>
      <c r="D10" s="231"/>
      <c r="E10" s="231"/>
      <c r="F10" s="231"/>
      <c r="G10" s="231"/>
      <c r="H10" s="234">
        <f>SUM(C10:G10)</f>
        <v>0</v>
      </c>
    </row>
    <row r="11" spans="1:8" ht="17.100000000000001" customHeight="1">
      <c r="A11" s="226">
        <v>314140</v>
      </c>
      <c r="B11" s="196" t="s">
        <v>86</v>
      </c>
      <c r="C11" s="231"/>
      <c r="D11" s="231"/>
      <c r="E11" s="231"/>
      <c r="F11" s="231"/>
      <c r="G11" s="231"/>
      <c r="H11" s="234">
        <f>SUM(C11:G11)</f>
        <v>0</v>
      </c>
    </row>
    <row r="12" spans="1:8" ht="30" customHeight="1">
      <c r="A12" s="285"/>
      <c r="B12" s="287" t="s">
        <v>329</v>
      </c>
      <c r="C12" s="234"/>
      <c r="D12" s="234"/>
      <c r="E12" s="234"/>
      <c r="F12" s="234"/>
      <c r="G12" s="234"/>
      <c r="H12" s="234"/>
    </row>
    <row r="13" spans="1:8" ht="17.100000000000001" customHeight="1">
      <c r="A13" s="226">
        <v>331000</v>
      </c>
      <c r="B13" s="196" t="s">
        <v>325</v>
      </c>
      <c r="C13" s="231"/>
      <c r="D13" s="231"/>
      <c r="E13" s="231"/>
      <c r="F13" s="231"/>
      <c r="G13" s="231"/>
      <c r="H13" s="234">
        <f t="shared" ref="H13:H18" si="0">SUM(C13:G13)</f>
        <v>0</v>
      </c>
    </row>
    <row r="14" spans="1:8" ht="17.100000000000001" customHeight="1">
      <c r="A14" s="226"/>
      <c r="B14" s="196"/>
      <c r="C14" s="231"/>
      <c r="D14" s="231"/>
      <c r="E14" s="231"/>
      <c r="F14" s="231"/>
      <c r="G14" s="231"/>
      <c r="H14" s="234">
        <f t="shared" si="0"/>
        <v>0</v>
      </c>
    </row>
    <row r="15" spans="1:8" ht="17.100000000000001" customHeight="1">
      <c r="A15" s="226">
        <v>332000</v>
      </c>
      <c r="B15" s="196" t="s">
        <v>326</v>
      </c>
      <c r="C15" s="231"/>
      <c r="D15" s="231"/>
      <c r="E15" s="231"/>
      <c r="F15" s="231"/>
      <c r="G15" s="231"/>
      <c r="H15" s="234">
        <f t="shared" si="0"/>
        <v>0</v>
      </c>
    </row>
    <row r="16" spans="1:8" ht="17.100000000000001" customHeight="1">
      <c r="A16" s="226">
        <v>334000</v>
      </c>
      <c r="B16" s="196" t="s">
        <v>327</v>
      </c>
      <c r="C16" s="231"/>
      <c r="D16" s="231"/>
      <c r="E16" s="231"/>
      <c r="F16" s="231"/>
      <c r="G16" s="231"/>
      <c r="H16" s="234">
        <f t="shared" si="0"/>
        <v>0</v>
      </c>
    </row>
    <row r="17" spans="1:8" ht="17.100000000000001" customHeight="1">
      <c r="A17" s="226"/>
      <c r="B17" s="196"/>
      <c r="C17" s="231"/>
      <c r="D17" s="231"/>
      <c r="E17" s="231"/>
      <c r="F17" s="231"/>
      <c r="G17" s="231"/>
      <c r="H17" s="234">
        <f t="shared" si="0"/>
        <v>0</v>
      </c>
    </row>
    <row r="18" spans="1:8" ht="17.100000000000001" customHeight="1">
      <c r="A18" s="226">
        <v>335000</v>
      </c>
      <c r="B18" s="196" t="s">
        <v>328</v>
      </c>
      <c r="C18" s="231"/>
      <c r="D18" s="231"/>
      <c r="E18" s="231"/>
      <c r="F18" s="231"/>
      <c r="G18" s="231"/>
      <c r="H18" s="234">
        <f t="shared" si="0"/>
        <v>0</v>
      </c>
    </row>
    <row r="19" spans="1:8" ht="17.100000000000001" customHeight="1">
      <c r="A19" s="285"/>
      <c r="B19" s="8" t="s">
        <v>157</v>
      </c>
      <c r="C19" s="234"/>
      <c r="D19" s="234"/>
      <c r="E19" s="234"/>
      <c r="F19" s="234"/>
      <c r="G19" s="234"/>
      <c r="H19" s="234"/>
    </row>
    <row r="20" spans="1:8" ht="17.100000000000001" customHeight="1">
      <c r="A20" s="226">
        <v>341010</v>
      </c>
      <c r="B20" s="196" t="s">
        <v>499</v>
      </c>
      <c r="C20" s="231"/>
      <c r="D20" s="231"/>
      <c r="E20" s="231"/>
      <c r="F20" s="231"/>
      <c r="G20" s="231"/>
      <c r="H20" s="234">
        <f>SUM(C20:G20)</f>
        <v>0</v>
      </c>
    </row>
    <row r="21" spans="1:8" ht="17.100000000000001" customHeight="1">
      <c r="A21" s="226">
        <v>341070</v>
      </c>
      <c r="B21" s="196" t="s">
        <v>498</v>
      </c>
      <c r="C21" s="231"/>
      <c r="D21" s="231"/>
      <c r="E21" s="231"/>
      <c r="F21" s="231"/>
      <c r="G21" s="231"/>
      <c r="H21" s="234">
        <f>SUM(C21:G21)</f>
        <v>0</v>
      </c>
    </row>
    <row r="22" spans="1:8" ht="17.100000000000001" customHeight="1">
      <c r="A22" s="226">
        <v>343000</v>
      </c>
      <c r="B22" s="196" t="s">
        <v>497</v>
      </c>
      <c r="C22" s="231"/>
      <c r="D22" s="231"/>
      <c r="E22" s="231"/>
      <c r="F22" s="231"/>
      <c r="G22" s="231"/>
      <c r="H22" s="234">
        <f>SUM(C22:G22)</f>
        <v>0</v>
      </c>
    </row>
    <row r="23" spans="1:8" ht="17.100000000000001" customHeight="1">
      <c r="A23" s="285">
        <v>360000</v>
      </c>
      <c r="B23" s="8" t="s">
        <v>159</v>
      </c>
      <c r="C23" s="234"/>
      <c r="D23" s="234"/>
      <c r="E23" s="234"/>
      <c r="F23" s="234"/>
      <c r="G23" s="234"/>
      <c r="H23" s="234"/>
    </row>
    <row r="24" spans="1:8" ht="17.100000000000001" customHeight="1">
      <c r="A24" s="226">
        <v>361000</v>
      </c>
      <c r="B24" s="196" t="s">
        <v>494</v>
      </c>
      <c r="C24" s="231"/>
      <c r="D24" s="231"/>
      <c r="E24" s="231"/>
      <c r="F24" s="231"/>
      <c r="G24" s="231"/>
      <c r="H24" s="234">
        <f>SUM(C24:G24)</f>
        <v>0</v>
      </c>
    </row>
    <row r="25" spans="1:8" ht="17.100000000000001" customHeight="1">
      <c r="A25" s="226">
        <v>362000</v>
      </c>
      <c r="B25" s="196" t="s">
        <v>495</v>
      </c>
      <c r="C25" s="231"/>
      <c r="D25" s="231"/>
      <c r="E25" s="231"/>
      <c r="F25" s="231"/>
      <c r="G25" s="231"/>
      <c r="H25" s="234">
        <f>SUM(C25:G25)</f>
        <v>0</v>
      </c>
    </row>
    <row r="26" spans="1:8" ht="17.100000000000001" customHeight="1">
      <c r="A26" s="226">
        <v>365000</v>
      </c>
      <c r="B26" s="196" t="s">
        <v>496</v>
      </c>
      <c r="C26" s="231"/>
      <c r="D26" s="231"/>
      <c r="E26" s="231"/>
      <c r="F26" s="231"/>
      <c r="G26" s="231"/>
      <c r="H26" s="234">
        <f>SUM(C26:G26)</f>
        <v>0</v>
      </c>
    </row>
    <row r="27" spans="1:8" ht="17.100000000000001" customHeight="1">
      <c r="A27" s="226">
        <v>370000</v>
      </c>
      <c r="B27" s="201" t="s">
        <v>160</v>
      </c>
      <c r="C27" s="231"/>
      <c r="D27" s="231"/>
      <c r="E27" s="231"/>
      <c r="F27" s="231"/>
      <c r="G27" s="231"/>
      <c r="H27" s="234">
        <f>SUM(C27:G27)</f>
        <v>0</v>
      </c>
    </row>
    <row r="28" spans="1:8" ht="17.100000000000001" customHeight="1" thickBot="1">
      <c r="A28" s="285"/>
      <c r="B28" s="6"/>
      <c r="C28" s="236"/>
      <c r="D28" s="236"/>
      <c r="E28" s="236"/>
      <c r="F28" s="236"/>
      <c r="G28" s="236"/>
      <c r="H28" s="236"/>
    </row>
    <row r="29" spans="1:8" ht="17.100000000000001" customHeight="1">
      <c r="A29" s="285"/>
      <c r="B29" s="9" t="s">
        <v>87</v>
      </c>
      <c r="C29" s="234">
        <f t="shared" ref="C29:H29" si="1">SUM(C8:C28)</f>
        <v>0</v>
      </c>
      <c r="D29" s="234">
        <f t="shared" si="1"/>
        <v>0</v>
      </c>
      <c r="E29" s="234">
        <f t="shared" si="1"/>
        <v>0</v>
      </c>
      <c r="F29" s="234">
        <f t="shared" si="1"/>
        <v>0</v>
      </c>
      <c r="G29" s="234">
        <f t="shared" si="1"/>
        <v>0</v>
      </c>
      <c r="H29" s="234">
        <f t="shared" si="1"/>
        <v>0</v>
      </c>
    </row>
    <row r="30" spans="1:8" ht="17.100000000000001" customHeight="1">
      <c r="A30" s="284"/>
      <c r="B30" s="6"/>
      <c r="C30" s="234"/>
      <c r="D30" s="234"/>
      <c r="E30" s="234"/>
      <c r="F30" s="234"/>
      <c r="G30" s="234"/>
      <c r="H30" s="234"/>
    </row>
    <row r="31" spans="1:8" ht="17.100000000000001" customHeight="1">
      <c r="A31" s="284"/>
      <c r="B31" s="8" t="s">
        <v>162</v>
      </c>
      <c r="C31" s="234"/>
      <c r="D31" s="234"/>
      <c r="E31" s="234"/>
      <c r="F31" s="234"/>
      <c r="G31" s="234"/>
      <c r="H31" s="234"/>
    </row>
    <row r="32" spans="1:8" ht="17.100000000000001" customHeight="1">
      <c r="A32" s="226">
        <v>510000</v>
      </c>
      <c r="B32" s="201" t="s">
        <v>159</v>
      </c>
      <c r="C32" s="231"/>
      <c r="D32" s="231"/>
      <c r="E32" s="231"/>
      <c r="F32" s="231"/>
      <c r="G32" s="231"/>
      <c r="H32" s="234">
        <f>SUM(C32:G32)</f>
        <v>0</v>
      </c>
    </row>
    <row r="33" spans="1:8" ht="17.100000000000001" customHeight="1" thickBot="1">
      <c r="A33" s="226" t="s">
        <v>585</v>
      </c>
      <c r="B33" s="201" t="s">
        <v>806</v>
      </c>
      <c r="C33" s="233"/>
      <c r="D33" s="233"/>
      <c r="E33" s="233"/>
      <c r="F33" s="233"/>
      <c r="G33" s="233"/>
      <c r="H33" s="236">
        <f>SUM(C33:G33)</f>
        <v>0</v>
      </c>
    </row>
    <row r="34" spans="1:8" ht="17.100000000000001" customHeight="1" thickBot="1">
      <c r="A34" s="285"/>
      <c r="B34" s="9" t="s">
        <v>851</v>
      </c>
      <c r="C34" s="236">
        <f t="shared" ref="C34:H34" si="2">SUM(C31:C33)</f>
        <v>0</v>
      </c>
      <c r="D34" s="236">
        <f t="shared" si="2"/>
        <v>0</v>
      </c>
      <c r="E34" s="236">
        <f t="shared" si="2"/>
        <v>0</v>
      </c>
      <c r="F34" s="236">
        <f t="shared" si="2"/>
        <v>0</v>
      </c>
      <c r="G34" s="236">
        <f t="shared" si="2"/>
        <v>0</v>
      </c>
      <c r="H34" s="236">
        <f t="shared" si="2"/>
        <v>0</v>
      </c>
    </row>
    <row r="35" spans="1:8" ht="30" customHeight="1">
      <c r="A35" s="285"/>
      <c r="B35" s="287" t="s">
        <v>615</v>
      </c>
      <c r="C35" s="234">
        <f>+C29-C34</f>
        <v>0</v>
      </c>
      <c r="D35" s="234">
        <f t="shared" ref="D35:H35" si="3">+D29-D34</f>
        <v>0</v>
      </c>
      <c r="E35" s="234">
        <f t="shared" si="3"/>
        <v>0</v>
      </c>
      <c r="F35" s="234">
        <f>+F29-F34</f>
        <v>0</v>
      </c>
      <c r="G35" s="234">
        <f t="shared" si="3"/>
        <v>0</v>
      </c>
      <c r="H35" s="234">
        <f t="shared" si="3"/>
        <v>0</v>
      </c>
    </row>
    <row r="36" spans="1:8" ht="17.100000000000001" customHeight="1">
      <c r="A36" s="285"/>
      <c r="B36" s="8" t="s">
        <v>853</v>
      </c>
      <c r="C36" s="234"/>
      <c r="D36" s="234"/>
      <c r="E36" s="234"/>
      <c r="F36" s="234"/>
      <c r="G36" s="234"/>
      <c r="H36" s="234"/>
    </row>
    <row r="37" spans="1:8" ht="17.100000000000001" customHeight="1">
      <c r="A37" s="226">
        <v>381000</v>
      </c>
      <c r="B37" s="196" t="s">
        <v>316</v>
      </c>
      <c r="C37" s="231"/>
      <c r="D37" s="231"/>
      <c r="E37" s="231"/>
      <c r="F37" s="231"/>
      <c r="G37" s="231"/>
      <c r="H37" s="234">
        <f t="shared" ref="H37:H49" si="4">SUM(C37:G37)</f>
        <v>0</v>
      </c>
    </row>
    <row r="38" spans="1:8" ht="17.100000000000001" customHeight="1">
      <c r="A38" s="226">
        <v>381000</v>
      </c>
      <c r="B38" s="196" t="s">
        <v>826</v>
      </c>
      <c r="C38" s="231"/>
      <c r="D38" s="231"/>
      <c r="E38" s="231"/>
      <c r="F38" s="231"/>
      <c r="G38" s="231"/>
      <c r="H38" s="234">
        <f t="shared" si="4"/>
        <v>0</v>
      </c>
    </row>
    <row r="39" spans="1:8" ht="17.100000000000001" customHeight="1">
      <c r="A39" s="285">
        <v>381050</v>
      </c>
      <c r="B39" s="6" t="s">
        <v>2594</v>
      </c>
      <c r="C39" s="231"/>
      <c r="D39" s="231"/>
      <c r="E39" s="231"/>
      <c r="F39" s="231"/>
      <c r="G39" s="231"/>
      <c r="H39" s="234">
        <f t="shared" si="4"/>
        <v>0</v>
      </c>
    </row>
    <row r="40" spans="1:8" ht="17.100000000000001" customHeight="1">
      <c r="A40" s="226">
        <v>381070</v>
      </c>
      <c r="B40" s="196" t="s">
        <v>371</v>
      </c>
      <c r="C40" s="231"/>
      <c r="D40" s="231"/>
      <c r="E40" s="231"/>
      <c r="F40" s="231"/>
      <c r="G40" s="231"/>
      <c r="H40" s="234">
        <f t="shared" si="4"/>
        <v>0</v>
      </c>
    </row>
    <row r="41" spans="1:8" ht="17.100000000000001" customHeight="1">
      <c r="A41" s="226">
        <v>382010</v>
      </c>
      <c r="B41" s="196" t="s">
        <v>854</v>
      </c>
      <c r="C41" s="231"/>
      <c r="D41" s="231"/>
      <c r="E41" s="231"/>
      <c r="F41" s="231"/>
      <c r="G41" s="231"/>
      <c r="H41" s="234">
        <f t="shared" si="4"/>
        <v>0</v>
      </c>
    </row>
    <row r="42" spans="1:8" ht="17.100000000000001" customHeight="1">
      <c r="A42" s="226">
        <v>383000</v>
      </c>
      <c r="B42" s="196" t="s">
        <v>855</v>
      </c>
      <c r="C42" s="231"/>
      <c r="D42" s="231"/>
      <c r="E42" s="231"/>
      <c r="F42" s="231"/>
      <c r="G42" s="231"/>
      <c r="H42" s="234">
        <f t="shared" si="4"/>
        <v>0</v>
      </c>
    </row>
    <row r="43" spans="1:8" ht="17.100000000000001" customHeight="1" thickBot="1">
      <c r="A43" s="226">
        <v>520000</v>
      </c>
      <c r="B43" s="196" t="s">
        <v>1227</v>
      </c>
      <c r="C43" s="233"/>
      <c r="D43" s="233"/>
      <c r="E43" s="233"/>
      <c r="F43" s="233"/>
      <c r="G43" s="233"/>
      <c r="H43" s="236">
        <f t="shared" si="4"/>
        <v>0</v>
      </c>
    </row>
    <row r="44" spans="1:8" ht="17.100000000000001" customHeight="1" thickBot="1">
      <c r="A44" s="285"/>
      <c r="B44" s="9" t="s">
        <v>179</v>
      </c>
      <c r="C44" s="236">
        <f>SUM(C36:C43)</f>
        <v>0</v>
      </c>
      <c r="D44" s="236">
        <f t="shared" ref="D44:G44" si="5">SUM(D36:D43)</f>
        <v>0</v>
      </c>
      <c r="E44" s="236">
        <f>SUM(E36:E43)</f>
        <v>0</v>
      </c>
      <c r="F44" s="236">
        <f t="shared" si="5"/>
        <v>0</v>
      </c>
      <c r="G44" s="236">
        <f t="shared" si="5"/>
        <v>0</v>
      </c>
      <c r="H44" s="236">
        <f>SUM(H36:H43)</f>
        <v>0</v>
      </c>
    </row>
    <row r="45" spans="1:8" ht="17.100000000000001" customHeight="1">
      <c r="A45" s="226"/>
      <c r="B45" s="8" t="s">
        <v>3340</v>
      </c>
      <c r="C45" s="231"/>
      <c r="D45" s="231"/>
      <c r="E45" s="231"/>
      <c r="F45" s="231"/>
      <c r="G45" s="231"/>
      <c r="H45" s="234"/>
    </row>
    <row r="46" spans="1:8" ht="17.100000000000001" customHeight="1">
      <c r="A46" s="226">
        <v>384000</v>
      </c>
      <c r="B46" s="1182" t="s">
        <v>3193</v>
      </c>
      <c r="C46" s="231"/>
      <c r="D46" s="231"/>
      <c r="E46" s="231"/>
      <c r="F46" s="231"/>
      <c r="G46" s="231"/>
      <c r="H46" s="234">
        <f t="shared" si="4"/>
        <v>0</v>
      </c>
    </row>
    <row r="47" spans="1:8" ht="17.100000000000001" customHeight="1">
      <c r="A47" s="226">
        <v>385000</v>
      </c>
      <c r="B47" s="1182" t="s">
        <v>3193</v>
      </c>
      <c r="C47" s="231"/>
      <c r="D47" s="231"/>
      <c r="E47" s="231"/>
      <c r="F47" s="231"/>
      <c r="G47" s="231"/>
      <c r="H47" s="234">
        <f t="shared" si="4"/>
        <v>0</v>
      </c>
    </row>
    <row r="48" spans="1:8" ht="17.100000000000001" customHeight="1">
      <c r="A48" s="226">
        <v>524000</v>
      </c>
      <c r="B48" s="1182" t="s">
        <v>3194</v>
      </c>
      <c r="C48" s="231"/>
      <c r="D48" s="231"/>
      <c r="E48" s="231"/>
      <c r="F48" s="231"/>
      <c r="G48" s="231"/>
      <c r="H48" s="234">
        <f t="shared" si="4"/>
        <v>0</v>
      </c>
    </row>
    <row r="49" spans="1:8" ht="17.100000000000001" customHeight="1" thickBot="1">
      <c r="A49" s="226">
        <v>525000</v>
      </c>
      <c r="B49" s="1182" t="s">
        <v>3194</v>
      </c>
      <c r="C49" s="236"/>
      <c r="D49" s="236"/>
      <c r="E49" s="236"/>
      <c r="F49" s="236"/>
      <c r="G49" s="236"/>
      <c r="H49" s="236">
        <f t="shared" si="4"/>
        <v>0</v>
      </c>
    </row>
    <row r="50" spans="1:8" ht="17.100000000000001" customHeight="1" thickBot="1">
      <c r="A50" s="285"/>
      <c r="B50" s="9" t="s">
        <v>3341</v>
      </c>
      <c r="C50" s="235">
        <f>SUM(C46:C49)</f>
        <v>0</v>
      </c>
      <c r="D50" s="235">
        <f t="shared" ref="D50:H50" si="6">SUM(D46:D49)</f>
        <v>0</v>
      </c>
      <c r="E50" s="235">
        <f>SUM(E46:E49)</f>
        <v>0</v>
      </c>
      <c r="F50" s="235">
        <f t="shared" si="6"/>
        <v>0</v>
      </c>
      <c r="G50" s="235">
        <f t="shared" si="6"/>
        <v>0</v>
      </c>
      <c r="H50" s="235">
        <f t="shared" si="6"/>
        <v>0</v>
      </c>
    </row>
    <row r="51" spans="1:8" ht="17.100000000000001" customHeight="1">
      <c r="A51" s="285"/>
      <c r="B51" s="9"/>
      <c r="C51" s="234"/>
      <c r="D51" s="234"/>
      <c r="E51" s="234"/>
      <c r="F51" s="234"/>
      <c r="G51" s="234"/>
      <c r="H51" s="234"/>
    </row>
    <row r="52" spans="1:8" ht="17.100000000000001" customHeight="1">
      <c r="A52" s="285"/>
      <c r="B52" s="9" t="s">
        <v>120</v>
      </c>
      <c r="C52" s="234">
        <f>+C35+C44+C50</f>
        <v>0</v>
      </c>
      <c r="D52" s="234">
        <f t="shared" ref="D52:H52" si="7">+D35+D44+D50</f>
        <v>0</v>
      </c>
      <c r="E52" s="234">
        <f t="shared" si="7"/>
        <v>0</v>
      </c>
      <c r="F52" s="234">
        <f>+F35+F44+F50</f>
        <v>0</v>
      </c>
      <c r="G52" s="234">
        <f t="shared" si="7"/>
        <v>0</v>
      </c>
      <c r="H52" s="234">
        <f t="shared" si="7"/>
        <v>0</v>
      </c>
    </row>
    <row r="53" spans="1:8" ht="30" customHeight="1">
      <c r="A53" s="226"/>
      <c r="B53" s="244" t="str">
        <f>+'GENERAL FUND-OPERATING(48-53)'!B292</f>
        <v>Fund balances - June 30, 2025, as previously reported</v>
      </c>
      <c r="C53" s="231"/>
      <c r="D53" s="231"/>
      <c r="E53" s="231"/>
      <c r="F53" s="231"/>
      <c r="G53" s="231"/>
      <c r="H53" s="234">
        <f t="shared" ref="H53:H59" si="8">SUM(C53:G53)</f>
        <v>0</v>
      </c>
    </row>
    <row r="54" spans="1:8" ht="30" customHeight="1">
      <c r="A54" s="226"/>
      <c r="B54" s="244" t="str">
        <f>+'GENERAL FUND-OPERATING(48-53)'!B293</f>
        <v>Change within financial reporting entity (major to nonmajor fund)</v>
      </c>
      <c r="C54" s="231"/>
      <c r="D54" s="231"/>
      <c r="E54" s="231"/>
      <c r="F54" s="231"/>
      <c r="G54" s="231"/>
      <c r="H54" s="234">
        <f t="shared" si="8"/>
        <v>0</v>
      </c>
    </row>
    <row r="55" spans="1:8" ht="30" customHeight="1">
      <c r="A55" s="226"/>
      <c r="B55" s="244" t="str">
        <f>+'GENERAL FUND-OPERATING(48-53)'!B294</f>
        <v>Change within financial reporting entity (nonmajor to major fund)</v>
      </c>
      <c r="C55" s="231"/>
      <c r="D55" s="231"/>
      <c r="E55" s="231"/>
      <c r="F55" s="231"/>
      <c r="G55" s="231"/>
      <c r="H55" s="234">
        <f t="shared" si="8"/>
        <v>0</v>
      </c>
    </row>
    <row r="56" spans="1:8" ht="30" customHeight="1">
      <c r="A56" s="226"/>
      <c r="B56" s="232" t="s">
        <v>3123</v>
      </c>
      <c r="C56" s="231"/>
      <c r="D56" s="231"/>
      <c r="E56" s="231"/>
      <c r="F56" s="231"/>
      <c r="G56" s="231"/>
      <c r="H56" s="234">
        <f t="shared" si="8"/>
        <v>0</v>
      </c>
    </row>
    <row r="57" spans="1:8" ht="18" customHeight="1" thickBot="1">
      <c r="A57" s="226"/>
      <c r="B57" s="244" t="str">
        <f>+'GENERAL FUND-OPERATING(48-53)'!B295</f>
        <v>Error correction(s)</v>
      </c>
      <c r="C57" s="233"/>
      <c r="D57" s="233"/>
      <c r="E57" s="233"/>
      <c r="F57" s="233"/>
      <c r="G57" s="233"/>
      <c r="H57" s="236">
        <f t="shared" si="8"/>
        <v>0</v>
      </c>
    </row>
    <row r="58" spans="1:8" ht="30" customHeight="1" thickBot="1">
      <c r="A58" s="196"/>
      <c r="B58" s="244" t="str">
        <f>+'GENERAL FUND-OPERATING(48-53)'!B296</f>
        <v>Fund balances - June 30, 2024, as adjusted or restated</v>
      </c>
      <c r="C58" s="234">
        <f>SUM(C53:C57)</f>
        <v>0</v>
      </c>
      <c r="D58" s="234">
        <f>SUM(D53:D57)</f>
        <v>0</v>
      </c>
      <c r="E58" s="234">
        <f>SUM(E53:E57)</f>
        <v>0</v>
      </c>
      <c r="F58" s="234">
        <f>SUM(F53:F57)</f>
        <v>0</v>
      </c>
      <c r="G58" s="234">
        <f>SUM(G53:G57)</f>
        <v>0</v>
      </c>
      <c r="H58" s="236">
        <f t="shared" si="8"/>
        <v>0</v>
      </c>
    </row>
    <row r="59" spans="1:8" ht="18" customHeight="1" thickBot="1">
      <c r="A59" s="196"/>
      <c r="B59" s="201" t="str">
        <f>+'GENERAL FUND-OPERATING(48-53)'!B297</f>
        <v>Fund balances - June 30, 2026</v>
      </c>
      <c r="C59" s="290">
        <f>+C52+C58</f>
        <v>0</v>
      </c>
      <c r="D59" s="290">
        <f>+D52+D58</f>
        <v>0</v>
      </c>
      <c r="E59" s="290">
        <f>+E52+E58</f>
        <v>0</v>
      </c>
      <c r="F59" s="290">
        <f>+F52+F58</f>
        <v>0</v>
      </c>
      <c r="G59" s="290">
        <f>+G52+G58</f>
        <v>0</v>
      </c>
      <c r="H59" s="290">
        <f t="shared" si="8"/>
        <v>0</v>
      </c>
    </row>
    <row r="60" spans="1:8" ht="15.75" thickTop="1">
      <c r="A60" s="196"/>
      <c r="B60" s="196"/>
      <c r="C60" s="196"/>
      <c r="D60" s="196"/>
      <c r="E60" s="196"/>
      <c r="F60" s="196"/>
      <c r="G60" s="196"/>
      <c r="H60" s="196"/>
    </row>
    <row r="61" spans="1:8" ht="15.75">
      <c r="A61" s="196"/>
      <c r="B61" s="196"/>
      <c r="C61" s="278" t="s">
        <v>3521</v>
      </c>
      <c r="D61" s="196"/>
      <c r="E61" s="196"/>
      <c r="F61" s="278" t="s">
        <v>3522</v>
      </c>
      <c r="G61" s="196"/>
      <c r="H61" s="196"/>
    </row>
    <row r="62" spans="1:8" ht="15">
      <c r="A62" s="196"/>
      <c r="B62" s="196"/>
      <c r="C62" s="196"/>
      <c r="D62" s="196"/>
      <c r="E62" s="196"/>
      <c r="F62" s="196"/>
      <c r="G62" s="196"/>
      <c r="H62" s="196"/>
    </row>
    <row r="63" spans="1:8" ht="15">
      <c r="A63" s="196"/>
      <c r="B63" s="196"/>
      <c r="C63" s="196"/>
      <c r="D63" s="196"/>
      <c r="E63" s="196"/>
      <c r="F63" s="196"/>
      <c r="G63" s="196"/>
      <c r="H63" s="196"/>
    </row>
    <row r="64" spans="1:8" ht="15">
      <c r="A64" s="196"/>
      <c r="B64" s="196"/>
      <c r="C64" s="196"/>
      <c r="D64" s="196"/>
      <c r="E64" s="196"/>
      <c r="F64" s="196"/>
      <c r="G64" s="196"/>
      <c r="H64" s="196"/>
    </row>
    <row r="65" spans="1:8" ht="15">
      <c r="A65" s="196"/>
      <c r="B65" s="196"/>
      <c r="C65" s="196"/>
      <c r="D65" s="196"/>
      <c r="E65" s="196"/>
      <c r="F65" s="196"/>
      <c r="G65" s="196"/>
      <c r="H65" s="196"/>
    </row>
    <row r="66" spans="1:8" ht="15">
      <c r="A66" s="196"/>
      <c r="B66" s="196"/>
      <c r="C66" s="196"/>
      <c r="D66" s="196"/>
      <c r="E66" s="196"/>
      <c r="F66" s="196"/>
      <c r="G66" s="196"/>
      <c r="H66" s="196"/>
    </row>
    <row r="67" spans="1:8" ht="15">
      <c r="A67" s="196"/>
      <c r="B67" s="196"/>
      <c r="C67" s="196"/>
      <c r="D67" s="196"/>
      <c r="E67" s="196"/>
      <c r="F67" s="196"/>
      <c r="G67" s="196"/>
      <c r="H67" s="196"/>
    </row>
    <row r="68" spans="1:8" ht="15">
      <c r="A68" s="196"/>
      <c r="B68" s="196"/>
      <c r="C68" s="196"/>
      <c r="D68" s="196"/>
      <c r="E68" s="196"/>
      <c r="F68" s="196"/>
      <c r="G68" s="196"/>
      <c r="H68" s="196"/>
    </row>
    <row r="69" spans="1:8" ht="15">
      <c r="A69" s="196"/>
      <c r="B69" s="196"/>
      <c r="C69" s="196"/>
      <c r="D69" s="196"/>
      <c r="E69" s="196"/>
      <c r="F69" s="196"/>
      <c r="G69" s="196"/>
      <c r="H69" s="196"/>
    </row>
    <row r="70" spans="1:8" ht="15">
      <c r="A70" s="196"/>
      <c r="B70" s="196"/>
      <c r="C70" s="196"/>
      <c r="D70" s="196"/>
      <c r="E70" s="196"/>
      <c r="F70" s="196"/>
      <c r="G70" s="196"/>
      <c r="H70" s="196"/>
    </row>
    <row r="71" spans="1:8" ht="15">
      <c r="A71" s="196"/>
      <c r="B71" s="196"/>
      <c r="C71" s="196"/>
      <c r="D71" s="196"/>
      <c r="E71" s="196"/>
      <c r="F71" s="196"/>
      <c r="G71" s="196"/>
      <c r="H71" s="196"/>
    </row>
    <row r="72" spans="1:8" ht="15">
      <c r="A72" s="196"/>
      <c r="B72" s="196"/>
      <c r="C72" s="196"/>
      <c r="D72" s="196"/>
      <c r="E72" s="196"/>
      <c r="F72" s="196"/>
      <c r="G72" s="196"/>
      <c r="H72" s="196"/>
    </row>
    <row r="73" spans="1:8" ht="15">
      <c r="A73" s="196"/>
      <c r="B73" s="196"/>
      <c r="C73" s="196"/>
      <c r="D73" s="196"/>
      <c r="E73" s="196"/>
      <c r="F73" s="196"/>
      <c r="G73" s="196"/>
      <c r="H73" s="196"/>
    </row>
    <row r="74" spans="1:8" ht="15">
      <c r="A74" s="196"/>
      <c r="B74" s="196"/>
      <c r="C74" s="196"/>
      <c r="D74" s="196"/>
      <c r="E74" s="196"/>
      <c r="F74" s="196"/>
      <c r="G74" s="196"/>
      <c r="H74" s="196"/>
    </row>
    <row r="75" spans="1:8" ht="15">
      <c r="A75" s="196"/>
      <c r="B75" s="196"/>
      <c r="C75" s="196"/>
      <c r="D75" s="196"/>
      <c r="E75" s="196"/>
      <c r="F75" s="196"/>
      <c r="G75" s="196"/>
      <c r="H75" s="196"/>
    </row>
    <row r="76" spans="1:8" ht="15">
      <c r="A76" s="196"/>
      <c r="B76" s="196"/>
      <c r="C76" s="196"/>
      <c r="D76" s="196"/>
      <c r="E76" s="196"/>
      <c r="F76" s="196"/>
      <c r="G76" s="196"/>
      <c r="H76" s="196"/>
    </row>
    <row r="77" spans="1:8" ht="15">
      <c r="A77" s="196"/>
      <c r="B77" s="196"/>
      <c r="C77" s="196"/>
      <c r="D77" s="196"/>
      <c r="E77" s="196"/>
      <c r="F77" s="196"/>
      <c r="G77" s="196"/>
      <c r="H77" s="196"/>
    </row>
    <row r="78" spans="1:8" ht="15">
      <c r="A78" s="196"/>
      <c r="B78" s="196"/>
      <c r="C78" s="196"/>
      <c r="D78" s="196"/>
      <c r="E78" s="196"/>
      <c r="F78" s="196"/>
      <c r="G78" s="196"/>
      <c r="H78" s="196"/>
    </row>
    <row r="79" spans="1:8" ht="15">
      <c r="A79" s="196"/>
      <c r="B79" s="196"/>
      <c r="C79" s="196"/>
      <c r="D79" s="196"/>
      <c r="E79" s="196"/>
      <c r="F79" s="196"/>
      <c r="G79" s="196"/>
      <c r="H79" s="196"/>
    </row>
    <row r="80" spans="1:8" ht="15">
      <c r="A80" s="196"/>
      <c r="B80" s="196"/>
      <c r="C80" s="196"/>
      <c r="D80" s="196"/>
      <c r="E80" s="196"/>
      <c r="F80" s="196"/>
      <c r="G80" s="196"/>
      <c r="H80" s="196"/>
    </row>
    <row r="81" spans="1:8" ht="15">
      <c r="A81" s="196"/>
      <c r="B81" s="196"/>
      <c r="C81" s="196"/>
      <c r="D81" s="196"/>
      <c r="E81" s="196"/>
      <c r="F81" s="196"/>
      <c r="G81" s="196"/>
      <c r="H81" s="196"/>
    </row>
    <row r="82" spans="1:8" ht="15">
      <c r="A82" s="196"/>
      <c r="B82" s="196"/>
      <c r="C82" s="196"/>
      <c r="D82" s="196"/>
      <c r="E82" s="196"/>
      <c r="F82" s="196"/>
      <c r="G82" s="196"/>
      <c r="H82" s="196"/>
    </row>
    <row r="83" spans="1:8" ht="15">
      <c r="A83" s="196"/>
      <c r="B83" s="196"/>
      <c r="C83" s="196"/>
      <c r="D83" s="196"/>
      <c r="E83" s="196"/>
      <c r="F83" s="196"/>
      <c r="G83" s="196"/>
      <c r="H83" s="196"/>
    </row>
    <row r="84" spans="1:8" ht="15">
      <c r="A84" s="196"/>
      <c r="B84" s="196"/>
      <c r="C84" s="196"/>
      <c r="D84" s="196"/>
      <c r="E84" s="196"/>
      <c r="F84" s="196"/>
      <c r="G84" s="196"/>
      <c r="H84" s="196"/>
    </row>
    <row r="85" spans="1:8" ht="15">
      <c r="A85" s="196"/>
      <c r="B85" s="196"/>
      <c r="C85" s="196"/>
      <c r="D85" s="196"/>
      <c r="E85" s="196"/>
      <c r="F85" s="196"/>
      <c r="G85" s="196"/>
      <c r="H85" s="196"/>
    </row>
    <row r="86" spans="1:8" ht="15">
      <c r="A86" s="196"/>
      <c r="B86" s="196"/>
      <c r="C86" s="196"/>
      <c r="D86" s="196"/>
      <c r="E86" s="196"/>
      <c r="F86" s="196"/>
      <c r="G86" s="196"/>
      <c r="H86" s="196"/>
    </row>
    <row r="87" spans="1:8" ht="15">
      <c r="A87" s="196"/>
      <c r="B87" s="196"/>
      <c r="C87" s="196"/>
      <c r="D87" s="196"/>
      <c r="E87" s="196"/>
      <c r="F87" s="196"/>
      <c r="G87" s="196"/>
      <c r="H87" s="196"/>
    </row>
    <row r="88" spans="1:8" ht="15">
      <c r="A88" s="196"/>
      <c r="B88" s="196"/>
      <c r="C88" s="196"/>
      <c r="D88" s="196"/>
      <c r="E88" s="196"/>
      <c r="F88" s="196"/>
      <c r="G88" s="196"/>
      <c r="H88" s="196"/>
    </row>
    <row r="89" spans="1:8" ht="15">
      <c r="A89" s="196"/>
      <c r="B89" s="196"/>
      <c r="C89" s="196"/>
      <c r="D89" s="196"/>
      <c r="E89" s="196"/>
      <c r="F89" s="196"/>
      <c r="G89" s="196"/>
      <c r="H89" s="196"/>
    </row>
    <row r="90" spans="1:8" ht="15">
      <c r="A90" s="196"/>
      <c r="B90" s="196"/>
      <c r="C90" s="196"/>
      <c r="D90" s="196"/>
      <c r="E90" s="196"/>
      <c r="F90" s="196"/>
      <c r="G90" s="196"/>
      <c r="H90" s="196"/>
    </row>
    <row r="91" spans="1:8" ht="15">
      <c r="A91" s="196"/>
      <c r="B91" s="196"/>
      <c r="C91" s="196"/>
      <c r="D91" s="196"/>
      <c r="E91" s="196"/>
      <c r="F91" s="196"/>
      <c r="G91" s="196"/>
      <c r="H91" s="196"/>
    </row>
    <row r="92" spans="1:8" ht="15">
      <c r="A92" s="196"/>
      <c r="B92" s="196"/>
      <c r="C92" s="196"/>
      <c r="D92" s="196"/>
      <c r="E92" s="196"/>
      <c r="F92" s="196"/>
      <c r="G92" s="196"/>
      <c r="H92" s="196"/>
    </row>
    <row r="93" spans="1:8" ht="15">
      <c r="A93" s="196"/>
      <c r="B93" s="196"/>
      <c r="C93" s="196"/>
      <c r="D93" s="196"/>
      <c r="E93" s="196"/>
      <c r="F93" s="196"/>
      <c r="G93" s="196"/>
      <c r="H93" s="196"/>
    </row>
    <row r="94" spans="1:8" ht="15">
      <c r="A94" s="196"/>
      <c r="B94" s="196"/>
      <c r="C94" s="196"/>
      <c r="D94" s="196"/>
      <c r="E94" s="196"/>
      <c r="F94" s="196"/>
      <c r="G94" s="196"/>
      <c r="H94" s="196"/>
    </row>
    <row r="95" spans="1:8" ht="15">
      <c r="A95" s="196"/>
      <c r="B95" s="196"/>
      <c r="C95" s="196"/>
      <c r="D95" s="196"/>
      <c r="E95" s="196"/>
      <c r="F95" s="196"/>
      <c r="G95" s="196"/>
      <c r="H95" s="196"/>
    </row>
    <row r="96" spans="1:8" ht="15">
      <c r="A96" s="196"/>
      <c r="B96" s="196"/>
      <c r="C96" s="196"/>
      <c r="D96" s="196"/>
      <c r="E96" s="196"/>
      <c r="F96" s="196"/>
      <c r="G96" s="196"/>
      <c r="H96" s="196"/>
    </row>
    <row r="97" spans="1:8" ht="15">
      <c r="A97" s="196"/>
      <c r="B97" s="196"/>
      <c r="C97" s="196"/>
      <c r="D97" s="196"/>
      <c r="E97" s="196"/>
      <c r="F97" s="196"/>
      <c r="G97" s="196"/>
      <c r="H97" s="196"/>
    </row>
    <row r="98" spans="1:8" ht="15">
      <c r="A98" s="196"/>
      <c r="B98" s="196"/>
      <c r="C98" s="196"/>
      <c r="D98" s="196"/>
      <c r="E98" s="196"/>
      <c r="F98" s="196"/>
      <c r="G98" s="196"/>
      <c r="H98" s="196"/>
    </row>
    <row r="99" spans="1:8" ht="15">
      <c r="A99" s="196"/>
      <c r="B99" s="196"/>
      <c r="C99" s="196"/>
      <c r="D99" s="196"/>
      <c r="E99" s="196"/>
      <c r="F99" s="196"/>
      <c r="G99" s="196"/>
      <c r="H99" s="196"/>
    </row>
    <row r="100" spans="1:8" ht="15">
      <c r="A100" s="196"/>
      <c r="B100" s="196"/>
      <c r="C100" s="196"/>
      <c r="D100" s="196"/>
      <c r="E100" s="196"/>
      <c r="F100" s="196"/>
      <c r="G100" s="196"/>
      <c r="H100" s="196"/>
    </row>
    <row r="101" spans="1:8" ht="15">
      <c r="A101" s="196"/>
      <c r="B101" s="196"/>
      <c r="C101" s="196"/>
      <c r="D101" s="196"/>
      <c r="E101" s="196"/>
      <c r="F101" s="196"/>
      <c r="G101" s="196"/>
      <c r="H101" s="196"/>
    </row>
    <row r="102" spans="1:8" ht="15">
      <c r="A102" s="196"/>
      <c r="B102" s="196"/>
      <c r="C102" s="196"/>
      <c r="D102" s="196"/>
      <c r="E102" s="196"/>
      <c r="F102" s="196"/>
      <c r="G102" s="196"/>
      <c r="H102" s="196"/>
    </row>
    <row r="103" spans="1:8" ht="15">
      <c r="A103" s="196"/>
      <c r="B103" s="196"/>
      <c r="C103" s="196"/>
      <c r="D103" s="196"/>
      <c r="E103" s="196"/>
      <c r="F103" s="196"/>
      <c r="G103" s="196"/>
      <c r="H103" s="196"/>
    </row>
    <row r="104" spans="1:8" ht="15">
      <c r="A104" s="196"/>
      <c r="B104" s="196"/>
      <c r="C104" s="196"/>
      <c r="D104" s="196"/>
      <c r="E104" s="196"/>
      <c r="F104" s="196"/>
      <c r="G104" s="196"/>
      <c r="H104" s="196"/>
    </row>
    <row r="105" spans="1:8" ht="15">
      <c r="A105" s="196"/>
      <c r="B105" s="196"/>
      <c r="C105" s="196"/>
      <c r="D105" s="196"/>
      <c r="E105" s="196"/>
      <c r="F105" s="196"/>
      <c r="G105" s="196"/>
      <c r="H105" s="196"/>
    </row>
    <row r="106" spans="1:8" ht="15">
      <c r="A106" s="196"/>
      <c r="B106" s="196"/>
      <c r="C106" s="196"/>
      <c r="D106" s="196"/>
      <c r="E106" s="196"/>
      <c r="F106" s="196"/>
      <c r="G106" s="196"/>
      <c r="H106" s="196"/>
    </row>
    <row r="107" spans="1:8" ht="15">
      <c r="A107" s="196"/>
      <c r="B107" s="196"/>
      <c r="C107" s="196"/>
      <c r="D107" s="196"/>
      <c r="E107" s="196"/>
      <c r="F107" s="196"/>
      <c r="G107" s="196"/>
      <c r="H107" s="196"/>
    </row>
    <row r="108" spans="1:8" ht="15">
      <c r="A108" s="196"/>
      <c r="B108" s="196"/>
      <c r="C108" s="196"/>
      <c r="D108" s="196"/>
      <c r="E108" s="196"/>
      <c r="F108" s="196"/>
      <c r="G108" s="196"/>
      <c r="H108" s="196"/>
    </row>
    <row r="109" spans="1:8" ht="15">
      <c r="A109" s="196"/>
      <c r="B109" s="196"/>
      <c r="C109" s="196"/>
      <c r="D109" s="196"/>
      <c r="E109" s="196"/>
      <c r="F109" s="196"/>
      <c r="G109" s="196"/>
      <c r="H109" s="196"/>
    </row>
    <row r="110" spans="1:8" ht="15">
      <c r="A110" s="196"/>
      <c r="B110" s="196"/>
      <c r="C110" s="196"/>
      <c r="D110" s="196"/>
      <c r="E110" s="196"/>
      <c r="F110" s="196"/>
      <c r="G110" s="196"/>
      <c r="H110" s="196"/>
    </row>
    <row r="111" spans="1:8" ht="15">
      <c r="A111" s="196"/>
      <c r="B111" s="196"/>
      <c r="C111" s="196"/>
      <c r="D111" s="196"/>
      <c r="E111" s="196"/>
      <c r="F111" s="196"/>
      <c r="G111" s="196"/>
      <c r="H111" s="196"/>
    </row>
    <row r="112" spans="1:8" ht="15">
      <c r="A112" s="196"/>
      <c r="B112" s="196"/>
      <c r="C112" s="196"/>
      <c r="D112" s="196"/>
      <c r="E112" s="196"/>
      <c r="F112" s="196"/>
      <c r="G112" s="196"/>
      <c r="H112" s="196"/>
    </row>
    <row r="113" spans="1:8" ht="15">
      <c r="A113" s="196"/>
      <c r="B113" s="196"/>
      <c r="C113" s="196"/>
      <c r="D113" s="196"/>
      <c r="E113" s="196"/>
      <c r="F113" s="196"/>
      <c r="G113" s="196"/>
      <c r="H113" s="196"/>
    </row>
    <row r="114" spans="1:8" ht="15">
      <c r="A114" s="196"/>
      <c r="B114" s="196"/>
      <c r="C114" s="196"/>
      <c r="D114" s="196"/>
      <c r="E114" s="196"/>
      <c r="F114" s="196"/>
      <c r="G114" s="196"/>
      <c r="H114" s="196"/>
    </row>
    <row r="115" spans="1:8" ht="15">
      <c r="A115" s="196"/>
      <c r="B115" s="196"/>
      <c r="C115" s="196"/>
      <c r="D115" s="196"/>
      <c r="E115" s="196"/>
      <c r="F115" s="196"/>
      <c r="G115" s="196"/>
      <c r="H115" s="196"/>
    </row>
    <row r="116" spans="1:8" ht="15">
      <c r="A116" s="196"/>
      <c r="B116" s="196"/>
      <c r="C116" s="196"/>
      <c r="D116" s="196"/>
      <c r="E116" s="196"/>
      <c r="F116" s="196"/>
      <c r="G116" s="196"/>
      <c r="H116" s="196"/>
    </row>
    <row r="117" spans="1:8" ht="15">
      <c r="A117" s="196"/>
      <c r="B117" s="196"/>
      <c r="C117" s="196"/>
      <c r="D117" s="196"/>
      <c r="E117" s="196"/>
      <c r="F117" s="196"/>
      <c r="G117" s="196"/>
      <c r="H117" s="196"/>
    </row>
    <row r="118" spans="1:8" ht="15">
      <c r="A118" s="196"/>
      <c r="B118" s="196"/>
      <c r="C118" s="196"/>
      <c r="D118" s="196"/>
      <c r="E118" s="196"/>
      <c r="F118" s="196"/>
      <c r="G118" s="196"/>
      <c r="H118" s="196"/>
    </row>
    <row r="119" spans="1:8" ht="15">
      <c r="A119" s="196"/>
      <c r="B119" s="196"/>
      <c r="C119" s="196"/>
      <c r="D119" s="196"/>
      <c r="E119" s="196"/>
      <c r="F119" s="196"/>
      <c r="G119" s="196"/>
      <c r="H119" s="196"/>
    </row>
    <row r="120" spans="1:8" ht="15">
      <c r="A120" s="196"/>
      <c r="B120" s="196"/>
      <c r="C120" s="196"/>
      <c r="D120" s="196"/>
      <c r="E120" s="196"/>
      <c r="F120" s="196"/>
      <c r="G120" s="196"/>
      <c r="H120" s="196"/>
    </row>
    <row r="121" spans="1:8" ht="15">
      <c r="A121" s="196"/>
      <c r="B121" s="196"/>
      <c r="C121" s="196"/>
      <c r="D121" s="196"/>
      <c r="E121" s="196"/>
      <c r="F121" s="196"/>
      <c r="G121" s="196"/>
      <c r="H121" s="196"/>
    </row>
    <row r="122" spans="1:8" ht="15">
      <c r="A122" s="196"/>
      <c r="B122" s="196"/>
      <c r="C122" s="196"/>
      <c r="D122" s="196"/>
      <c r="E122" s="196"/>
      <c r="F122" s="196"/>
      <c r="G122" s="196"/>
      <c r="H122" s="196"/>
    </row>
    <row r="123" spans="1:8" ht="15">
      <c r="A123" s="196"/>
      <c r="B123" s="196"/>
      <c r="C123" s="196"/>
      <c r="D123" s="196"/>
      <c r="E123" s="196"/>
      <c r="F123" s="196"/>
      <c r="G123" s="196"/>
      <c r="H123" s="196"/>
    </row>
    <row r="124" spans="1:8" ht="15">
      <c r="A124" s="196"/>
      <c r="B124" s="196"/>
      <c r="C124" s="196"/>
      <c r="D124" s="196"/>
      <c r="E124" s="196"/>
      <c r="F124" s="196"/>
      <c r="G124" s="196"/>
      <c r="H124" s="196"/>
    </row>
  </sheetData>
  <sheetProtection algorithmName="SHA-512" hashValue="Pe9ZGjHLPjBhYOuEF/CA8E2GAr8imLVTrsRvwQRWIaESWmhl0M5u9/Nd0Jeg/nC/kdaD32X2dTJBC0BhuF1x4A==" saltValue="qyuj4AvjZGxDQdAA3UnLLg=="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66" fitToWidth="0"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pageSetUpPr fitToPage="1"/>
  </sheetPr>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3" sqref="B3"/>
    </sheetView>
  </sheetViews>
  <sheetFormatPr defaultColWidth="8.85546875" defaultRowHeight="12.75"/>
  <cols>
    <col min="1" max="1" width="4.7109375" style="194" customWidth="1"/>
    <col min="2" max="2" width="12.7109375" style="194" customWidth="1"/>
    <col min="3" max="3" width="55.7109375" style="194" customWidth="1"/>
    <col min="4" max="8" width="18.7109375" style="194" customWidth="1"/>
    <col min="9" max="16384" width="8.85546875" style="194"/>
  </cols>
  <sheetData>
    <row r="1" spans="1:8" ht="18">
      <c r="B1" s="209"/>
      <c r="C1" s="192" t="str">
        <f>'COVER PAGE'!A9</f>
        <v>LOCAL GOVERNMENT NAME:</v>
      </c>
      <c r="D1" s="209"/>
      <c r="E1" s="209"/>
      <c r="F1" s="209"/>
      <c r="G1" s="209"/>
      <c r="H1" s="209"/>
    </row>
    <row r="2" spans="1:8" ht="18">
      <c r="B2" s="209"/>
      <c r="C2" s="192" t="s">
        <v>1230</v>
      </c>
      <c r="D2" s="209"/>
      <c r="E2" s="209"/>
      <c r="F2" s="209"/>
      <c r="G2" s="209"/>
      <c r="H2" s="209"/>
    </row>
    <row r="3" spans="1:8" ht="18">
      <c r="B3" s="209"/>
      <c r="C3" s="192" t="s">
        <v>672</v>
      </c>
      <c r="D3" s="209"/>
      <c r="E3" s="209"/>
      <c r="F3" s="209"/>
      <c r="G3" s="209"/>
      <c r="H3" s="209"/>
    </row>
    <row r="4" spans="1:8" ht="18">
      <c r="B4" s="209"/>
      <c r="C4" s="195" t="str">
        <f>'COVER PAGE'!A30</f>
        <v>FISCAL YEAR ENDING JUNE 30, 2026</v>
      </c>
      <c r="D4" s="209"/>
      <c r="E4" s="209"/>
      <c r="F4" s="209"/>
      <c r="G4" s="209"/>
      <c r="H4" s="209"/>
    </row>
    <row r="5" spans="1:8" ht="18.75" thickBot="1">
      <c r="C5" s="195"/>
      <c r="D5" s="197"/>
      <c r="E5" s="238"/>
      <c r="F5" s="238"/>
      <c r="G5" s="238"/>
      <c r="H5" s="238"/>
    </row>
    <row r="7" spans="1:8" ht="16.5" thickBot="1">
      <c r="B7" s="196"/>
      <c r="C7" s="196"/>
      <c r="D7" s="197" t="s">
        <v>956</v>
      </c>
      <c r="E7" s="198"/>
      <c r="F7" s="198"/>
      <c r="G7" s="197"/>
      <c r="H7" s="196"/>
    </row>
    <row r="8" spans="1:8" ht="15.75">
      <c r="B8" s="199" t="s">
        <v>122</v>
      </c>
      <c r="C8" s="199"/>
      <c r="D8" s="199" t="s">
        <v>1303</v>
      </c>
      <c r="E8" s="199" t="s">
        <v>1303</v>
      </c>
      <c r="F8" s="199" t="s">
        <v>1303</v>
      </c>
      <c r="G8" s="199" t="s">
        <v>1303</v>
      </c>
      <c r="H8" s="6"/>
    </row>
    <row r="9" spans="1:8" ht="16.5" thickBot="1">
      <c r="B9" s="200" t="s">
        <v>123</v>
      </c>
      <c r="C9" s="200" t="s">
        <v>124</v>
      </c>
      <c r="D9" s="200" t="s">
        <v>739</v>
      </c>
      <c r="E9" s="200" t="s">
        <v>739</v>
      </c>
      <c r="F9" s="200" t="s">
        <v>739</v>
      </c>
      <c r="G9" s="200" t="s">
        <v>739</v>
      </c>
      <c r="H9" s="449" t="s">
        <v>141</v>
      </c>
    </row>
    <row r="10" spans="1:8" ht="15.75">
      <c r="A10"/>
      <c r="B10" s="284"/>
      <c r="C10" s="8" t="s">
        <v>779</v>
      </c>
      <c r="D10" s="246"/>
      <c r="E10" s="246"/>
      <c r="F10" s="246"/>
      <c r="G10" s="246"/>
      <c r="H10" s="246"/>
    </row>
    <row r="11" spans="1:8" customFormat="1" ht="15.75">
      <c r="B11" s="284"/>
      <c r="C11" s="8" t="s">
        <v>145</v>
      </c>
      <c r="D11" s="246"/>
      <c r="E11" s="246"/>
      <c r="F11" s="246"/>
      <c r="G11" s="246"/>
      <c r="H11" s="246"/>
    </row>
    <row r="12" spans="1:8" ht="15">
      <c r="A12"/>
      <c r="B12" s="285">
        <v>101000</v>
      </c>
      <c r="C12" s="6" t="s">
        <v>780</v>
      </c>
      <c r="D12" s="202"/>
      <c r="E12" s="202"/>
      <c r="F12" s="202"/>
      <c r="G12" s="202"/>
      <c r="H12" s="210">
        <f t="shared" ref="H12:H21" si="0">SUM(D12:G12)</f>
        <v>0</v>
      </c>
    </row>
    <row r="13" spans="1:8" ht="15">
      <c r="A13"/>
      <c r="B13" s="285">
        <v>103000</v>
      </c>
      <c r="C13" s="6" t="s">
        <v>878</v>
      </c>
      <c r="D13" s="202"/>
      <c r="E13" s="202"/>
      <c r="F13" s="202"/>
      <c r="G13" s="202"/>
      <c r="H13" s="210">
        <f t="shared" si="0"/>
        <v>0</v>
      </c>
    </row>
    <row r="14" spans="1:8" ht="15">
      <c r="A14"/>
      <c r="B14" s="285">
        <v>101100</v>
      </c>
      <c r="C14" s="6" t="s">
        <v>622</v>
      </c>
      <c r="D14" s="202"/>
      <c r="E14" s="202"/>
      <c r="F14" s="202"/>
      <c r="G14" s="202"/>
      <c r="H14" s="210">
        <f t="shared" si="0"/>
        <v>0</v>
      </c>
    </row>
    <row r="15" spans="1:8" ht="30">
      <c r="A15"/>
      <c r="B15" s="285">
        <v>110000</v>
      </c>
      <c r="C15" s="451" t="s">
        <v>881</v>
      </c>
      <c r="D15" s="202"/>
      <c r="E15" s="202"/>
      <c r="F15" s="202"/>
      <c r="G15" s="202"/>
      <c r="H15" s="210">
        <f t="shared" si="0"/>
        <v>0</v>
      </c>
    </row>
    <row r="16" spans="1:8" ht="30">
      <c r="A16"/>
      <c r="B16" s="285">
        <v>120000</v>
      </c>
      <c r="C16" s="451" t="s">
        <v>462</v>
      </c>
      <c r="D16" s="202"/>
      <c r="E16" s="202"/>
      <c r="F16" s="202"/>
      <c r="G16" s="202"/>
      <c r="H16" s="210">
        <f t="shared" si="0"/>
        <v>0</v>
      </c>
    </row>
    <row r="17" spans="1:8" ht="15">
      <c r="A17"/>
      <c r="B17" s="285">
        <v>127500</v>
      </c>
      <c r="C17" s="451" t="s">
        <v>2468</v>
      </c>
      <c r="D17" s="202"/>
      <c r="E17" s="202"/>
      <c r="F17" s="202"/>
      <c r="G17" s="202"/>
      <c r="H17" s="210">
        <f t="shared" si="0"/>
        <v>0</v>
      </c>
    </row>
    <row r="18" spans="1:8" ht="15">
      <c r="A18"/>
      <c r="B18" s="285">
        <v>131000</v>
      </c>
      <c r="C18" s="6" t="s">
        <v>183</v>
      </c>
      <c r="D18" s="202"/>
      <c r="E18" s="202"/>
      <c r="F18" s="202"/>
      <c r="G18" s="202"/>
      <c r="H18" s="210">
        <f t="shared" si="0"/>
        <v>0</v>
      </c>
    </row>
    <row r="19" spans="1:8" ht="15">
      <c r="A19"/>
      <c r="B19" s="285">
        <v>132000</v>
      </c>
      <c r="C19" s="6" t="s">
        <v>184</v>
      </c>
      <c r="D19" s="202"/>
      <c r="E19" s="202"/>
      <c r="F19" s="202"/>
      <c r="G19" s="202"/>
      <c r="H19" s="210">
        <f t="shared" si="0"/>
        <v>0</v>
      </c>
    </row>
    <row r="20" spans="1:8" ht="15">
      <c r="A20"/>
      <c r="B20" s="285">
        <v>141000</v>
      </c>
      <c r="C20" s="6" t="s">
        <v>147</v>
      </c>
      <c r="D20" s="202"/>
      <c r="E20" s="202"/>
      <c r="F20" s="202"/>
      <c r="G20" s="202"/>
      <c r="H20" s="210">
        <f t="shared" si="0"/>
        <v>0</v>
      </c>
    </row>
    <row r="21" spans="1:8" ht="15.75" thickBot="1">
      <c r="A21"/>
      <c r="B21" s="285">
        <v>150000</v>
      </c>
      <c r="C21" s="6" t="s">
        <v>784</v>
      </c>
      <c r="D21" s="204"/>
      <c r="E21" s="204"/>
      <c r="F21" s="204"/>
      <c r="G21" s="204"/>
      <c r="H21" s="210">
        <f t="shared" si="0"/>
        <v>0</v>
      </c>
    </row>
    <row r="22" spans="1:8" customFormat="1" ht="16.5" thickBot="1">
      <c r="B22" s="285"/>
      <c r="C22" s="9" t="s">
        <v>597</v>
      </c>
      <c r="D22" s="212">
        <f>SUM(D11:D21)</f>
        <v>0</v>
      </c>
      <c r="E22" s="212">
        <f>SUM(E11:E21)</f>
        <v>0</v>
      </c>
      <c r="F22" s="212">
        <f>SUM(F11:F21)</f>
        <v>0</v>
      </c>
      <c r="G22" s="212">
        <f>SUM(G11:G21)</f>
        <v>0</v>
      </c>
      <c r="H22" s="212">
        <f>SUM(H11:H21)</f>
        <v>0</v>
      </c>
    </row>
    <row r="23" spans="1:8" customFormat="1" ht="15.75">
      <c r="B23" s="285"/>
      <c r="C23" s="8" t="s">
        <v>146</v>
      </c>
      <c r="D23" s="210"/>
      <c r="E23" s="210"/>
      <c r="F23" s="210"/>
      <c r="G23" s="210"/>
      <c r="H23" s="210"/>
    </row>
    <row r="24" spans="1:8" customFormat="1" ht="15">
      <c r="B24" s="285"/>
      <c r="C24" s="6" t="s">
        <v>785</v>
      </c>
      <c r="D24" s="210"/>
      <c r="E24" s="210"/>
      <c r="F24" s="210"/>
      <c r="G24" s="210"/>
      <c r="H24" s="210"/>
    </row>
    <row r="25" spans="1:8" ht="15">
      <c r="A25"/>
      <c r="B25" s="285">
        <v>102200</v>
      </c>
      <c r="C25" s="6" t="s">
        <v>879</v>
      </c>
      <c r="D25" s="202"/>
      <c r="E25" s="202"/>
      <c r="F25" s="202"/>
      <c r="G25" s="202"/>
      <c r="H25" s="210">
        <f>SUM(D25:G25)</f>
        <v>0</v>
      </c>
    </row>
    <row r="26" spans="1:8" ht="15">
      <c r="A26"/>
      <c r="B26" s="285">
        <v>102300</v>
      </c>
      <c r="C26" s="6" t="s">
        <v>880</v>
      </c>
      <c r="D26" s="202"/>
      <c r="E26" s="202"/>
      <c r="F26" s="202"/>
      <c r="G26" s="202"/>
      <c r="H26" s="210">
        <f>SUM(D26:G26)</f>
        <v>0</v>
      </c>
    </row>
    <row r="27" spans="1:8" ht="15">
      <c r="A27"/>
      <c r="B27" s="285">
        <v>127500</v>
      </c>
      <c r="C27" s="451" t="s">
        <v>2467</v>
      </c>
      <c r="D27" s="202"/>
      <c r="E27" s="202"/>
      <c r="F27" s="202"/>
      <c r="G27" s="202"/>
      <c r="H27" s="210">
        <f>SUM(D27:G27)</f>
        <v>0</v>
      </c>
    </row>
    <row r="28" spans="1:8" ht="15">
      <c r="A28"/>
      <c r="B28" s="285">
        <v>133000</v>
      </c>
      <c r="C28" s="6" t="s">
        <v>882</v>
      </c>
      <c r="D28" s="202"/>
      <c r="E28" s="202"/>
      <c r="F28" s="202"/>
      <c r="G28" s="202"/>
      <c r="H28" s="210">
        <f>SUM(D28:G28)</f>
        <v>0</v>
      </c>
    </row>
    <row r="29" spans="1:8" ht="15" customHeight="1">
      <c r="A29"/>
      <c r="B29" s="285">
        <v>170000</v>
      </c>
      <c r="C29" s="6" t="s">
        <v>125</v>
      </c>
      <c r="D29" s="202"/>
      <c r="E29" s="202"/>
      <c r="F29" s="202"/>
      <c r="G29" s="202"/>
      <c r="H29" s="210">
        <f>SUM(D29:G29)</f>
        <v>0</v>
      </c>
    </row>
    <row r="30" spans="1:8" customFormat="1" ht="15">
      <c r="B30" s="285">
        <v>180000</v>
      </c>
      <c r="C30" s="6" t="s">
        <v>457</v>
      </c>
      <c r="D30" s="210"/>
      <c r="E30" s="210"/>
      <c r="F30" s="210"/>
      <c r="G30" s="210"/>
      <c r="H30" s="210"/>
    </row>
    <row r="31" spans="1:8" ht="15">
      <c r="A31"/>
      <c r="B31" s="285"/>
      <c r="C31" s="6" t="s">
        <v>452</v>
      </c>
      <c r="D31" s="202"/>
      <c r="E31" s="202"/>
      <c r="F31" s="202"/>
      <c r="G31" s="202"/>
      <c r="H31" s="210">
        <f t="shared" ref="H31:H41" si="1">SUM(D31:G31)</f>
        <v>0</v>
      </c>
    </row>
    <row r="32" spans="1:8" ht="15">
      <c r="A32"/>
      <c r="B32" s="285"/>
      <c r="C32" s="6" t="s">
        <v>453</v>
      </c>
      <c r="D32" s="202"/>
      <c r="E32" s="202"/>
      <c r="F32" s="202"/>
      <c r="G32" s="202"/>
      <c r="H32" s="210">
        <f t="shared" si="1"/>
        <v>0</v>
      </c>
    </row>
    <row r="33" spans="1:9" ht="15">
      <c r="A33"/>
      <c r="B33" s="285"/>
      <c r="C33" s="6" t="s">
        <v>438</v>
      </c>
      <c r="D33" s="202"/>
      <c r="E33" s="202"/>
      <c r="F33" s="202"/>
      <c r="G33" s="202"/>
      <c r="H33" s="210">
        <f t="shared" si="1"/>
        <v>0</v>
      </c>
    </row>
    <row r="34" spans="1:9" ht="15">
      <c r="A34"/>
      <c r="B34" s="285"/>
      <c r="C34" s="6" t="s">
        <v>454</v>
      </c>
      <c r="D34" s="202"/>
      <c r="E34" s="202"/>
      <c r="F34" s="202"/>
      <c r="G34" s="202"/>
      <c r="H34" s="210">
        <f t="shared" si="1"/>
        <v>0</v>
      </c>
    </row>
    <row r="35" spans="1:9" ht="15">
      <c r="A35"/>
      <c r="B35" s="285"/>
      <c r="C35" s="6" t="s">
        <v>455</v>
      </c>
      <c r="D35" s="202"/>
      <c r="E35" s="202"/>
      <c r="F35" s="202"/>
      <c r="G35" s="202"/>
      <c r="H35" s="210">
        <f t="shared" si="1"/>
        <v>0</v>
      </c>
    </row>
    <row r="36" spans="1:9" ht="15">
      <c r="A36"/>
      <c r="B36" s="285"/>
      <c r="C36" s="6" t="s">
        <v>437</v>
      </c>
      <c r="D36" s="202"/>
      <c r="E36" s="202"/>
      <c r="F36" s="202"/>
      <c r="G36" s="202"/>
      <c r="H36" s="210">
        <f t="shared" si="1"/>
        <v>0</v>
      </c>
    </row>
    <row r="37" spans="1:9" ht="15">
      <c r="A37"/>
      <c r="B37" s="285"/>
      <c r="C37" s="6" t="s">
        <v>456</v>
      </c>
      <c r="D37" s="202"/>
      <c r="E37" s="202"/>
      <c r="F37" s="202"/>
      <c r="G37" s="202"/>
      <c r="H37" s="210">
        <f t="shared" si="1"/>
        <v>0</v>
      </c>
    </row>
    <row r="38" spans="1:9" ht="15">
      <c r="A38"/>
      <c r="B38" s="285" t="s">
        <v>2395</v>
      </c>
      <c r="C38" s="6" t="s">
        <v>2391</v>
      </c>
      <c r="D38" s="202"/>
      <c r="E38" s="202"/>
      <c r="F38" s="202"/>
      <c r="G38" s="202"/>
      <c r="H38" s="210">
        <f t="shared" si="1"/>
        <v>0</v>
      </c>
    </row>
    <row r="39" spans="1:9" ht="15">
      <c r="A39"/>
      <c r="B39" s="285"/>
      <c r="C39" s="6" t="s">
        <v>2392</v>
      </c>
      <c r="D39" s="202"/>
      <c r="E39" s="202"/>
      <c r="F39" s="202"/>
      <c r="G39" s="202"/>
      <c r="H39" s="210">
        <f t="shared" si="1"/>
        <v>0</v>
      </c>
    </row>
    <row r="40" spans="1:9" ht="15">
      <c r="A40"/>
      <c r="B40" s="285">
        <v>183500</v>
      </c>
      <c r="C40" s="6" t="s">
        <v>2393</v>
      </c>
      <c r="D40" s="202"/>
      <c r="E40" s="202"/>
      <c r="F40" s="202"/>
      <c r="G40" s="202"/>
      <c r="H40" s="210">
        <f t="shared" si="1"/>
        <v>0</v>
      </c>
    </row>
    <row r="41" spans="1:9" ht="15">
      <c r="A41"/>
      <c r="B41" s="285"/>
      <c r="C41" s="6" t="s">
        <v>2410</v>
      </c>
      <c r="D41" s="202"/>
      <c r="E41" s="202"/>
      <c r="F41" s="202"/>
      <c r="G41" s="202"/>
      <c r="H41" s="210">
        <f t="shared" si="1"/>
        <v>0</v>
      </c>
    </row>
    <row r="42" spans="1:9" customFormat="1" ht="15.75" thickBot="1">
      <c r="B42" s="285"/>
      <c r="C42" s="6" t="s">
        <v>148</v>
      </c>
      <c r="D42" s="211">
        <f>SUM(D31:D41)</f>
        <v>0</v>
      </c>
      <c r="E42" s="211">
        <f t="shared" ref="E42:G42" si="2">SUM(E31:E41)</f>
        <v>0</v>
      </c>
      <c r="F42" s="211">
        <f t="shared" si="2"/>
        <v>0</v>
      </c>
      <c r="G42" s="211">
        <f t="shared" si="2"/>
        <v>0</v>
      </c>
      <c r="H42" s="210">
        <f>SUM(D42:G42)</f>
        <v>0</v>
      </c>
    </row>
    <row r="43" spans="1:9" customFormat="1" ht="16.5" thickBot="1">
      <c r="B43" s="285"/>
      <c r="C43" s="9" t="s">
        <v>596</v>
      </c>
      <c r="D43" s="212">
        <f>SUM(D25:D37)</f>
        <v>0</v>
      </c>
      <c r="E43" s="212">
        <f>SUM(E25:E37)</f>
        <v>0</v>
      </c>
      <c r="F43" s="212">
        <f>SUM(F25:F37)</f>
        <v>0</v>
      </c>
      <c r="G43" s="212">
        <f>SUM(G25:G37)</f>
        <v>0</v>
      </c>
      <c r="H43" s="212">
        <f>SUM(H25:H37)</f>
        <v>0</v>
      </c>
    </row>
    <row r="44" spans="1:9" customFormat="1" ht="16.5" thickBot="1">
      <c r="B44" s="285"/>
      <c r="C44" s="450" t="s">
        <v>788</v>
      </c>
      <c r="D44" s="213">
        <f>+D22+D43</f>
        <v>0</v>
      </c>
      <c r="E44" s="213">
        <f>+E22+E43</f>
        <v>0</v>
      </c>
      <c r="F44" s="213">
        <f>+F22+F43</f>
        <v>0</v>
      </c>
      <c r="G44" s="213">
        <f>+G22+G43</f>
        <v>0</v>
      </c>
      <c r="H44" s="213">
        <f>+H22+H43</f>
        <v>0</v>
      </c>
    </row>
    <row r="45" spans="1:9" customFormat="1" ht="16.5" thickTop="1">
      <c r="B45" s="285"/>
      <c r="C45" s="450"/>
      <c r="D45" s="210"/>
      <c r="E45" s="210"/>
      <c r="F45" s="210"/>
      <c r="G45" s="210"/>
      <c r="H45" s="210"/>
    </row>
    <row r="46" spans="1:9" customFormat="1" ht="15.75">
      <c r="B46" s="285"/>
      <c r="C46" s="450" t="s">
        <v>1296</v>
      </c>
      <c r="D46" s="210"/>
      <c r="E46" s="210"/>
      <c r="F46" s="210"/>
      <c r="G46" s="210"/>
      <c r="H46" s="210"/>
    </row>
    <row r="47" spans="1:9" ht="15">
      <c r="B47" s="225">
        <v>190000</v>
      </c>
      <c r="C47" s="196" t="s">
        <v>1928</v>
      </c>
      <c r="D47" s="202"/>
      <c r="E47" s="202"/>
      <c r="F47" s="202"/>
      <c r="G47" s="202"/>
      <c r="H47" s="210">
        <f>SUM(D47:G47)</f>
        <v>0</v>
      </c>
      <c r="I47" s="210"/>
    </row>
    <row r="48" spans="1:9" ht="15">
      <c r="B48" s="225" t="s">
        <v>1345</v>
      </c>
      <c r="C48" s="196" t="s">
        <v>1921</v>
      </c>
      <c r="D48" s="202"/>
      <c r="E48" s="202"/>
      <c r="F48" s="202"/>
      <c r="G48" s="202"/>
      <c r="H48" s="210">
        <f>SUM(D48:G48)</f>
        <v>0</v>
      </c>
      <c r="I48" s="210"/>
    </row>
    <row r="49" spans="1:9" ht="15">
      <c r="B49" s="225">
        <v>199500</v>
      </c>
      <c r="C49" s="196" t="s">
        <v>2399</v>
      </c>
      <c r="D49" s="202"/>
      <c r="E49" s="202"/>
      <c r="F49" s="202"/>
      <c r="G49" s="202"/>
      <c r="H49" s="210">
        <f>SUM(D49:G49)</f>
        <v>0</v>
      </c>
      <c r="I49" s="210"/>
    </row>
    <row r="50" spans="1:9" ht="15.75" thickBot="1">
      <c r="B50" s="225" t="s">
        <v>1345</v>
      </c>
      <c r="C50" s="196" t="s">
        <v>1297</v>
      </c>
      <c r="D50" s="204"/>
      <c r="E50" s="204"/>
      <c r="F50" s="204"/>
      <c r="G50" s="204"/>
      <c r="H50" s="210">
        <f>SUM(D50:G50)</f>
        <v>0</v>
      </c>
    </row>
    <row r="51" spans="1:9" customFormat="1" ht="16.5" thickBot="1">
      <c r="B51" s="285"/>
      <c r="C51" s="9" t="s">
        <v>1298</v>
      </c>
      <c r="D51" s="213">
        <f>SUM(D47:D50)</f>
        <v>0</v>
      </c>
      <c r="E51" s="213">
        <f>SUM(E47:E50)</f>
        <v>0</v>
      </c>
      <c r="F51" s="213">
        <f>SUM(F47:F50)</f>
        <v>0</v>
      </c>
      <c r="G51" s="213">
        <f>SUM(G47:G50)</f>
        <v>0</v>
      </c>
      <c r="H51" s="213">
        <f>SUM(H47:H50)</f>
        <v>0</v>
      </c>
    </row>
    <row r="52" spans="1:9" customFormat="1" ht="15.75" thickTop="1">
      <c r="A52" s="468"/>
      <c r="B52" s="285"/>
      <c r="C52" s="6"/>
      <c r="D52" s="210"/>
      <c r="E52" s="210"/>
      <c r="F52" s="210"/>
      <c r="G52" s="210"/>
      <c r="H52" s="210"/>
    </row>
    <row r="53" spans="1:9" customFormat="1" ht="15.75">
      <c r="B53" s="285"/>
      <c r="C53" s="8" t="s">
        <v>789</v>
      </c>
      <c r="D53" s="210"/>
      <c r="E53" s="210"/>
      <c r="F53" s="210"/>
      <c r="G53" s="210"/>
      <c r="H53" s="210"/>
    </row>
    <row r="54" spans="1:9" customFormat="1" ht="15.75">
      <c r="B54" s="285"/>
      <c r="C54" s="8" t="s">
        <v>149</v>
      </c>
      <c r="D54" s="210"/>
      <c r="E54" s="210"/>
      <c r="F54" s="210"/>
      <c r="G54" s="210"/>
      <c r="H54" s="210"/>
    </row>
    <row r="55" spans="1:9" ht="15">
      <c r="A55"/>
      <c r="B55" s="285">
        <v>202100</v>
      </c>
      <c r="C55" s="6" t="s">
        <v>150</v>
      </c>
      <c r="D55" s="202"/>
      <c r="E55" s="202"/>
      <c r="F55" s="202"/>
      <c r="G55" s="202"/>
      <c r="H55" s="210">
        <f t="shared" ref="H55:H66" si="3">SUM(D55:G55)</f>
        <v>0</v>
      </c>
    </row>
    <row r="56" spans="1:9" ht="15">
      <c r="A56"/>
      <c r="B56" s="285">
        <v>203100</v>
      </c>
      <c r="C56" s="6" t="s">
        <v>214</v>
      </c>
      <c r="D56" s="202"/>
      <c r="E56" s="202"/>
      <c r="F56" s="202"/>
      <c r="G56" s="202"/>
      <c r="H56" s="210">
        <f t="shared" si="3"/>
        <v>0</v>
      </c>
    </row>
    <row r="57" spans="1:9" ht="15">
      <c r="A57"/>
      <c r="B57" s="285">
        <v>204000</v>
      </c>
      <c r="C57" s="6" t="s">
        <v>591</v>
      </c>
      <c r="D57" s="202"/>
      <c r="E57" s="202"/>
      <c r="F57" s="202"/>
      <c r="G57" s="202"/>
      <c r="H57" s="210">
        <f t="shared" si="3"/>
        <v>0</v>
      </c>
    </row>
    <row r="58" spans="1:9" ht="15">
      <c r="A58"/>
      <c r="B58" s="285">
        <v>204300</v>
      </c>
      <c r="C58" s="6" t="s">
        <v>2396</v>
      </c>
      <c r="D58" s="202"/>
      <c r="E58" s="202"/>
      <c r="F58" s="202"/>
      <c r="G58" s="202"/>
      <c r="H58" s="210">
        <f t="shared" si="3"/>
        <v>0</v>
      </c>
    </row>
    <row r="59" spans="1:9" ht="15">
      <c r="A59"/>
      <c r="B59" s="285">
        <v>205200</v>
      </c>
      <c r="C59" s="6" t="s">
        <v>1399</v>
      </c>
      <c r="D59" s="202"/>
      <c r="E59" s="202"/>
      <c r="F59" s="202"/>
      <c r="G59" s="202"/>
      <c r="H59" s="210">
        <f t="shared" si="3"/>
        <v>0</v>
      </c>
    </row>
    <row r="60" spans="1:9" ht="15">
      <c r="A60"/>
      <c r="B60" s="285">
        <v>205500</v>
      </c>
      <c r="C60" s="6" t="s">
        <v>2397</v>
      </c>
      <c r="D60" s="202"/>
      <c r="E60" s="202"/>
      <c r="F60" s="202"/>
      <c r="G60" s="202"/>
      <c r="H60" s="210">
        <f t="shared" si="3"/>
        <v>0</v>
      </c>
    </row>
    <row r="61" spans="1:9" ht="15">
      <c r="A61"/>
      <c r="B61" s="285">
        <v>206100</v>
      </c>
      <c r="C61" s="6" t="s">
        <v>867</v>
      </c>
      <c r="D61" s="202"/>
      <c r="E61" s="202"/>
      <c r="F61" s="202"/>
      <c r="G61" s="202"/>
      <c r="H61" s="210">
        <f t="shared" si="3"/>
        <v>0</v>
      </c>
    </row>
    <row r="62" spans="1:9" ht="15">
      <c r="A62"/>
      <c r="B62" s="285">
        <v>209100</v>
      </c>
      <c r="C62" s="6" t="s">
        <v>592</v>
      </c>
      <c r="D62" s="202"/>
      <c r="E62" s="202"/>
      <c r="F62" s="202"/>
      <c r="G62" s="202"/>
      <c r="H62" s="210">
        <f t="shared" si="3"/>
        <v>0</v>
      </c>
    </row>
    <row r="63" spans="1:9" ht="15">
      <c r="A63"/>
      <c r="B63" s="285">
        <v>211000</v>
      </c>
      <c r="C63" s="6" t="s">
        <v>869</v>
      </c>
      <c r="D63" s="202"/>
      <c r="E63" s="202"/>
      <c r="F63" s="202"/>
      <c r="G63" s="202"/>
      <c r="H63" s="210">
        <f t="shared" si="3"/>
        <v>0</v>
      </c>
    </row>
    <row r="64" spans="1:9" ht="15">
      <c r="A64"/>
      <c r="B64" s="285">
        <v>212000</v>
      </c>
      <c r="C64" s="6" t="s">
        <v>877</v>
      </c>
      <c r="D64" s="202"/>
      <c r="E64" s="202"/>
      <c r="F64" s="202"/>
      <c r="G64" s="202"/>
      <c r="H64" s="210">
        <f t="shared" si="3"/>
        <v>0</v>
      </c>
    </row>
    <row r="65" spans="1:8" ht="15">
      <c r="A65"/>
      <c r="B65" s="285">
        <v>214000</v>
      </c>
      <c r="C65" s="6" t="s">
        <v>588</v>
      </c>
      <c r="D65" s="202"/>
      <c r="E65" s="202"/>
      <c r="F65" s="202"/>
      <c r="G65" s="202"/>
      <c r="H65" s="210">
        <f t="shared" si="3"/>
        <v>0</v>
      </c>
    </row>
    <row r="66" spans="1:8" ht="15.75" thickBot="1">
      <c r="A66"/>
      <c r="B66" s="285">
        <v>216000</v>
      </c>
      <c r="C66" s="6" t="s">
        <v>1358</v>
      </c>
      <c r="D66" s="202"/>
      <c r="E66" s="202"/>
      <c r="F66" s="202"/>
      <c r="G66" s="202"/>
      <c r="H66" s="210">
        <f t="shared" si="3"/>
        <v>0</v>
      </c>
    </row>
    <row r="67" spans="1:8" customFormat="1" ht="16.5" thickBot="1">
      <c r="B67" s="285"/>
      <c r="C67" s="9" t="s">
        <v>594</v>
      </c>
      <c r="D67" s="212">
        <f>SUM(D55:D65)</f>
        <v>0</v>
      </c>
      <c r="E67" s="212">
        <f>SUM(E55:E65)</f>
        <v>0</v>
      </c>
      <c r="F67" s="212">
        <f>SUM(F55:F65)</f>
        <v>0</v>
      </c>
      <c r="G67" s="212">
        <f>SUM(G55:G65)</f>
        <v>0</v>
      </c>
      <c r="H67" s="212">
        <f>SUM(H55:H66)</f>
        <v>0</v>
      </c>
    </row>
    <row r="68" spans="1:8" customFormat="1" ht="15.75">
      <c r="B68" s="285"/>
      <c r="C68" s="8" t="s">
        <v>868</v>
      </c>
      <c r="D68" s="210"/>
      <c r="E68" s="210"/>
      <c r="F68" s="210"/>
      <c r="G68" s="210"/>
      <c r="H68" s="210"/>
    </row>
    <row r="69" spans="1:8" ht="15">
      <c r="A69"/>
      <c r="B69" s="285">
        <v>231000</v>
      </c>
      <c r="C69" s="6" t="s">
        <v>589</v>
      </c>
      <c r="D69" s="202"/>
      <c r="E69" s="202"/>
      <c r="F69" s="202"/>
      <c r="G69" s="202"/>
      <c r="H69" s="210">
        <f t="shared" ref="H69:H77" si="4">SUM(D69:G69)</f>
        <v>0</v>
      </c>
    </row>
    <row r="70" spans="1:8" ht="15">
      <c r="A70"/>
      <c r="B70" s="285">
        <v>233000</v>
      </c>
      <c r="C70" s="6" t="s">
        <v>590</v>
      </c>
      <c r="D70" s="202"/>
      <c r="E70" s="202"/>
      <c r="F70" s="202"/>
      <c r="G70" s="202"/>
      <c r="H70" s="210">
        <f t="shared" si="4"/>
        <v>0</v>
      </c>
    </row>
    <row r="71" spans="1:8" ht="15">
      <c r="A71"/>
      <c r="B71" s="285">
        <v>234000</v>
      </c>
      <c r="C71" s="6" t="s">
        <v>214</v>
      </c>
      <c r="D71" s="202"/>
      <c r="E71" s="202"/>
      <c r="F71" s="202"/>
      <c r="G71" s="202"/>
      <c r="H71" s="210">
        <f t="shared" si="4"/>
        <v>0</v>
      </c>
    </row>
    <row r="72" spans="1:8" ht="15">
      <c r="A72"/>
      <c r="B72" s="285">
        <v>235000</v>
      </c>
      <c r="C72" s="6" t="s">
        <v>591</v>
      </c>
      <c r="D72" s="202"/>
      <c r="E72" s="202"/>
      <c r="F72" s="202"/>
      <c r="G72" s="202"/>
      <c r="H72" s="210">
        <f t="shared" si="4"/>
        <v>0</v>
      </c>
    </row>
    <row r="73" spans="1:8" ht="15">
      <c r="A73"/>
      <c r="B73" s="285">
        <v>235500</v>
      </c>
      <c r="C73" s="6" t="s">
        <v>2396</v>
      </c>
      <c r="D73" s="202"/>
      <c r="E73" s="202"/>
      <c r="F73" s="202"/>
      <c r="G73" s="202"/>
      <c r="H73" s="210">
        <f t="shared" si="4"/>
        <v>0</v>
      </c>
    </row>
    <row r="74" spans="1:8" ht="15">
      <c r="A74"/>
      <c r="B74" s="285">
        <v>236000</v>
      </c>
      <c r="C74" s="6" t="s">
        <v>593</v>
      </c>
      <c r="D74" s="202"/>
      <c r="E74" s="202"/>
      <c r="F74" s="202"/>
      <c r="G74" s="202"/>
      <c r="H74" s="210">
        <f t="shared" si="4"/>
        <v>0</v>
      </c>
    </row>
    <row r="75" spans="1:8" ht="15">
      <c r="A75"/>
      <c r="B75" s="285">
        <v>237000</v>
      </c>
      <c r="C75" s="6" t="s">
        <v>1425</v>
      </c>
      <c r="D75" s="202"/>
      <c r="E75" s="202"/>
      <c r="F75" s="202"/>
      <c r="G75" s="202"/>
      <c r="H75" s="210">
        <f t="shared" si="4"/>
        <v>0</v>
      </c>
    </row>
    <row r="76" spans="1:8" ht="15">
      <c r="A76"/>
      <c r="B76" s="285">
        <v>238000</v>
      </c>
      <c r="C76" s="6" t="s">
        <v>1008</v>
      </c>
      <c r="D76" s="202"/>
      <c r="E76" s="202"/>
      <c r="F76" s="202"/>
      <c r="G76" s="202"/>
      <c r="H76" s="210">
        <f t="shared" si="4"/>
        <v>0</v>
      </c>
    </row>
    <row r="77" spans="1:8" ht="15.75" thickBot="1">
      <c r="A77"/>
      <c r="B77" s="285">
        <v>239000</v>
      </c>
      <c r="C77" s="6" t="s">
        <v>592</v>
      </c>
      <c r="D77" s="204"/>
      <c r="E77" s="204"/>
      <c r="F77" s="204"/>
      <c r="G77" s="204"/>
      <c r="H77" s="210">
        <f t="shared" si="4"/>
        <v>0</v>
      </c>
    </row>
    <row r="78" spans="1:8" customFormat="1" ht="16.5" thickBot="1">
      <c r="B78" s="285"/>
      <c r="C78" s="9" t="s">
        <v>595</v>
      </c>
      <c r="D78" s="212">
        <f>SUM(D69:D77)</f>
        <v>0</v>
      </c>
      <c r="E78" s="212">
        <f>SUM(E69:E77)</f>
        <v>0</v>
      </c>
      <c r="F78" s="212">
        <f>SUM(F69:F77)</f>
        <v>0</v>
      </c>
      <c r="G78" s="212">
        <f>SUM(G69:G77)</f>
        <v>0</v>
      </c>
      <c r="H78" s="212">
        <f>SUM(H69:H77)</f>
        <v>0</v>
      </c>
    </row>
    <row r="79" spans="1:8" customFormat="1" ht="15">
      <c r="B79" s="285"/>
      <c r="C79" s="6"/>
      <c r="D79" s="210"/>
      <c r="E79" s="210"/>
      <c r="F79" s="210"/>
      <c r="G79" s="210"/>
      <c r="H79" s="210"/>
    </row>
    <row r="80" spans="1:8" customFormat="1" ht="16.5" thickBot="1">
      <c r="B80" s="285"/>
      <c r="C80" s="450" t="s">
        <v>793</v>
      </c>
      <c r="D80" s="211">
        <f>+D67+D78</f>
        <v>0</v>
      </c>
      <c r="E80" s="211">
        <f>+E67+E78</f>
        <v>0</v>
      </c>
      <c r="F80" s="211">
        <f>+F67+F78</f>
        <v>0</v>
      </c>
      <c r="G80" s="211">
        <f>+G67+G78</f>
        <v>0</v>
      </c>
      <c r="H80" s="211">
        <f>+H67+H78</f>
        <v>0</v>
      </c>
    </row>
    <row r="81" spans="2:8" customFormat="1" ht="15.75">
      <c r="B81" s="285"/>
      <c r="C81" s="450"/>
      <c r="D81" s="210"/>
      <c r="E81" s="210"/>
      <c r="F81" s="210"/>
      <c r="G81" s="210"/>
      <c r="H81" s="210"/>
    </row>
    <row r="82" spans="2:8" customFormat="1" ht="15.75">
      <c r="B82" s="285"/>
      <c r="C82" s="450" t="s">
        <v>1299</v>
      </c>
      <c r="D82" s="210"/>
      <c r="E82" s="210"/>
      <c r="F82" s="210"/>
      <c r="G82" s="210"/>
      <c r="H82" s="210"/>
    </row>
    <row r="83" spans="2:8" ht="15">
      <c r="B83" s="225">
        <v>220000</v>
      </c>
      <c r="C83" s="196" t="s">
        <v>1927</v>
      </c>
      <c r="D83" s="202"/>
      <c r="E83" s="202"/>
      <c r="F83" s="202"/>
      <c r="G83" s="202"/>
      <c r="H83" s="210">
        <f>SUM(D83:G83)</f>
        <v>0</v>
      </c>
    </row>
    <row r="84" spans="2:8" ht="15">
      <c r="B84" s="225" t="s">
        <v>1362</v>
      </c>
      <c r="C84" s="196" t="s">
        <v>1922</v>
      </c>
      <c r="D84" s="202"/>
      <c r="E84" s="202"/>
      <c r="F84" s="202"/>
      <c r="G84" s="202"/>
      <c r="H84" s="210">
        <f>SUM(D84:G84)</f>
        <v>0</v>
      </c>
    </row>
    <row r="85" spans="2:8" ht="15">
      <c r="B85" s="225">
        <v>225000</v>
      </c>
      <c r="C85" s="196" t="s">
        <v>2398</v>
      </c>
      <c r="D85" s="202"/>
      <c r="E85" s="202"/>
      <c r="F85" s="202"/>
      <c r="G85" s="202"/>
      <c r="H85" s="210">
        <f>SUM(D85:G85)</f>
        <v>0</v>
      </c>
    </row>
    <row r="86" spans="2:8" ht="15.75" thickBot="1">
      <c r="B86" s="225">
        <v>223000</v>
      </c>
      <c r="C86" s="196" t="s">
        <v>1301</v>
      </c>
      <c r="D86" s="204"/>
      <c r="E86" s="204"/>
      <c r="F86" s="204"/>
      <c r="G86" s="204"/>
      <c r="H86" s="211">
        <f>SUM(D86:G86)</f>
        <v>0</v>
      </c>
    </row>
    <row r="87" spans="2:8" customFormat="1" ht="16.5" thickBot="1">
      <c r="B87" s="285"/>
      <c r="C87" s="9" t="s">
        <v>1302</v>
      </c>
      <c r="D87" s="224">
        <f>SUM(D83:D86)</f>
        <v>0</v>
      </c>
      <c r="E87" s="224">
        <f>SUM(E83:E86)</f>
        <v>0</v>
      </c>
      <c r="F87" s="224">
        <f>SUM(F83:F86)</f>
        <v>0</v>
      </c>
      <c r="G87" s="224">
        <f>SUM(G83:G86)</f>
        <v>0</v>
      </c>
      <c r="H87" s="224">
        <f>SUM(H83:H86)</f>
        <v>0</v>
      </c>
    </row>
    <row r="88" spans="2:8" customFormat="1" ht="16.5" thickTop="1">
      <c r="B88" s="285"/>
      <c r="C88" s="450"/>
      <c r="D88" s="210"/>
      <c r="E88" s="210"/>
      <c r="F88" s="210"/>
      <c r="G88" s="210"/>
      <c r="H88" s="210"/>
    </row>
    <row r="89" spans="2:8" customFormat="1" ht="15.75">
      <c r="B89" s="285"/>
      <c r="C89" s="8" t="s">
        <v>1237</v>
      </c>
      <c r="D89" s="210"/>
      <c r="E89" s="210"/>
      <c r="F89" s="210"/>
      <c r="G89" s="210"/>
      <c r="H89" s="210"/>
    </row>
    <row r="90" spans="2:8" customFormat="1" ht="15">
      <c r="B90" s="285"/>
      <c r="C90" s="6" t="s">
        <v>1270</v>
      </c>
      <c r="D90" s="210">
        <f>D42-D57-D58-D59-D69-D72-D73</f>
        <v>0</v>
      </c>
      <c r="E90" s="210">
        <f t="shared" ref="E90:G90" si="5">E42-E57-E58-E59-E69-E72-E73</f>
        <v>0</v>
      </c>
      <c r="F90" s="210">
        <f t="shared" si="5"/>
        <v>0</v>
      </c>
      <c r="G90" s="210">
        <f t="shared" si="5"/>
        <v>0</v>
      </c>
      <c r="H90" s="210">
        <f>SUM(D90:G90)</f>
        <v>0</v>
      </c>
    </row>
    <row r="91" spans="2:8" ht="15">
      <c r="B91" s="226"/>
      <c r="C91" s="196" t="s">
        <v>954</v>
      </c>
      <c r="D91" s="210"/>
      <c r="E91" s="210"/>
      <c r="F91" s="210"/>
      <c r="G91" s="210"/>
      <c r="H91" s="210"/>
    </row>
    <row r="92" spans="2:8" ht="15">
      <c r="B92" s="226"/>
      <c r="C92" s="196"/>
      <c r="D92" s="202"/>
      <c r="E92" s="202"/>
      <c r="F92" s="202"/>
      <c r="G92" s="202"/>
      <c r="H92" s="210">
        <f>SUM(D92:G92)</f>
        <v>0</v>
      </c>
    </row>
    <row r="93" spans="2:8" ht="15">
      <c r="B93" s="226"/>
      <c r="C93" s="196"/>
      <c r="D93" s="202"/>
      <c r="E93" s="202"/>
      <c r="F93" s="202"/>
      <c r="G93" s="202"/>
      <c r="H93" s="210">
        <f>SUM(D93:G93)</f>
        <v>0</v>
      </c>
    </row>
    <row r="94" spans="2:8" ht="15">
      <c r="B94" s="226"/>
      <c r="C94" s="196"/>
      <c r="D94" s="202"/>
      <c r="E94" s="202"/>
      <c r="F94" s="202"/>
      <c r="G94" s="202"/>
      <c r="H94" s="210">
        <f>SUM(D94:G94)</f>
        <v>0</v>
      </c>
    </row>
    <row r="95" spans="2:8" ht="15">
      <c r="B95" s="226"/>
      <c r="C95" s="196"/>
      <c r="D95" s="202"/>
      <c r="E95" s="202"/>
      <c r="F95" s="202"/>
      <c r="G95" s="202"/>
      <c r="H95" s="210">
        <f>SUM(D95:G95)</f>
        <v>0</v>
      </c>
    </row>
    <row r="96" spans="2:8" customFormat="1" ht="15.75" thickBot="1">
      <c r="B96" s="285"/>
      <c r="C96" s="6" t="s">
        <v>955</v>
      </c>
      <c r="D96" s="211">
        <f>D44+D51-D80-D87-D90-D92-D93-D94-D95</f>
        <v>0</v>
      </c>
      <c r="E96" s="211">
        <f>E44+E51-E80-E87-E90-E92-E93-E94-E95</f>
        <v>0</v>
      </c>
      <c r="F96" s="211">
        <f>F44+F51-F80-F87-F90-F92-F93-F94-F95</f>
        <v>0</v>
      </c>
      <c r="G96" s="211">
        <f>G44+G51-G80-G87-G90-G92-G93-G94-G95</f>
        <v>0</v>
      </c>
      <c r="H96" s="210">
        <f>SUM(D96:G96)</f>
        <v>0</v>
      </c>
    </row>
    <row r="97" spans="1:8" customFormat="1" ht="16.5" thickBot="1">
      <c r="B97" s="285"/>
      <c r="C97" s="469" t="s">
        <v>1231</v>
      </c>
      <c r="D97" s="213">
        <f>SUM(D89:D96)</f>
        <v>0</v>
      </c>
      <c r="E97" s="213">
        <f>SUM(E89:E96)</f>
        <v>0</v>
      </c>
      <c r="F97" s="213">
        <f>SUM(F89:F96)</f>
        <v>0</v>
      </c>
      <c r="G97" s="213">
        <f>SUM(G89:G96)</f>
        <v>0</v>
      </c>
      <c r="H97" s="213">
        <f>SUM(H89:H96)</f>
        <v>0</v>
      </c>
    </row>
    <row r="98" spans="1:8" ht="15.75" thickTop="1">
      <c r="B98" s="226"/>
      <c r="C98" s="196"/>
      <c r="D98" s="196"/>
      <c r="E98" s="196"/>
      <c r="F98" s="196"/>
      <c r="G98" s="196"/>
      <c r="H98" s="196"/>
    </row>
    <row r="99" spans="1:8" ht="15.75">
      <c r="A99" s="207" t="s">
        <v>513</v>
      </c>
      <c r="B99" s="291"/>
      <c r="C99" s="215"/>
      <c r="D99" s="215"/>
      <c r="E99" s="215"/>
      <c r="F99" s="215"/>
      <c r="G99" s="215"/>
      <c r="H99" s="215"/>
    </row>
    <row r="100" spans="1:8" ht="15">
      <c r="B100" s="226"/>
      <c r="C100" s="196"/>
      <c r="D100" s="196"/>
      <c r="E100" s="196"/>
      <c r="F100" s="196"/>
      <c r="G100" s="196"/>
      <c r="H100" s="196"/>
    </row>
    <row r="101" spans="1:8" ht="15">
      <c r="B101" s="226"/>
      <c r="C101" s="196"/>
      <c r="D101" s="196"/>
      <c r="E101" s="196"/>
      <c r="F101" s="196"/>
      <c r="G101" s="210"/>
      <c r="H101" s="196"/>
    </row>
    <row r="102" spans="1:8" ht="15">
      <c r="B102" s="226"/>
      <c r="C102" s="196"/>
      <c r="D102" s="196"/>
      <c r="E102" s="196"/>
      <c r="F102" s="196"/>
      <c r="G102" s="196"/>
      <c r="H102" s="196"/>
    </row>
    <row r="103" spans="1:8" ht="15">
      <c r="B103" s="226"/>
      <c r="C103" s="196"/>
      <c r="D103" s="196"/>
      <c r="E103" s="196"/>
      <c r="F103" s="196"/>
      <c r="G103" s="196"/>
      <c r="H103" s="196"/>
    </row>
    <row r="104" spans="1:8" ht="15">
      <c r="B104" s="226"/>
      <c r="C104" s="196"/>
      <c r="D104" s="196"/>
      <c r="E104" s="196"/>
      <c r="F104" s="196"/>
      <c r="G104" s="196"/>
      <c r="H104" s="196"/>
    </row>
    <row r="105" spans="1:8" ht="15">
      <c r="B105" s="226"/>
      <c r="C105" s="196"/>
      <c r="D105" s="196"/>
      <c r="E105" s="196"/>
      <c r="F105" s="196"/>
      <c r="G105" s="196"/>
      <c r="H105" s="196"/>
    </row>
    <row r="106" spans="1:8" ht="15">
      <c r="B106" s="226"/>
      <c r="C106" s="196"/>
      <c r="D106" s="196"/>
      <c r="E106" s="196"/>
      <c r="F106" s="196"/>
      <c r="G106" s="196"/>
      <c r="H106" s="196"/>
    </row>
    <row r="107" spans="1:8" ht="15">
      <c r="B107" s="226"/>
      <c r="C107" s="196"/>
      <c r="D107" s="196"/>
      <c r="E107" s="196"/>
      <c r="F107" s="196"/>
      <c r="G107" s="196"/>
      <c r="H107" s="196"/>
    </row>
    <row r="108" spans="1:8" ht="15">
      <c r="B108" s="226"/>
      <c r="C108" s="196"/>
      <c r="D108" s="196"/>
      <c r="E108" s="196"/>
      <c r="F108" s="196"/>
      <c r="G108" s="196"/>
      <c r="H108" s="196"/>
    </row>
    <row r="109" spans="1:8" ht="15">
      <c r="B109" s="226"/>
      <c r="C109" s="196"/>
      <c r="D109" s="196"/>
      <c r="E109" s="196"/>
      <c r="F109" s="196"/>
      <c r="G109" s="196"/>
      <c r="H109" s="196"/>
    </row>
    <row r="110" spans="1:8" ht="15">
      <c r="B110" s="226"/>
      <c r="C110" s="196"/>
      <c r="D110" s="196"/>
      <c r="E110" s="196"/>
      <c r="F110" s="196"/>
      <c r="G110" s="196"/>
      <c r="H110" s="196"/>
    </row>
    <row r="111" spans="1:8" ht="15">
      <c r="B111" s="226"/>
      <c r="C111" s="196"/>
      <c r="D111" s="196"/>
      <c r="E111" s="196"/>
      <c r="F111" s="196"/>
      <c r="G111" s="196"/>
      <c r="H111" s="196"/>
    </row>
    <row r="112" spans="1:8" ht="15">
      <c r="B112" s="226"/>
      <c r="C112" s="196"/>
      <c r="D112" s="196"/>
      <c r="E112" s="196"/>
      <c r="F112" s="196"/>
      <c r="G112" s="196"/>
      <c r="H112" s="196"/>
    </row>
    <row r="113" spans="2:8" ht="15">
      <c r="B113" s="226"/>
      <c r="C113" s="196"/>
      <c r="D113" s="196"/>
      <c r="E113" s="196"/>
      <c r="F113" s="196"/>
      <c r="G113" s="196"/>
      <c r="H113" s="196"/>
    </row>
    <row r="114" spans="2:8" ht="15">
      <c r="B114" s="226"/>
      <c r="C114" s="196"/>
      <c r="D114" s="196"/>
      <c r="E114" s="196"/>
      <c r="F114" s="196"/>
      <c r="G114" s="196"/>
      <c r="H114" s="196"/>
    </row>
    <row r="115" spans="2:8" ht="15">
      <c r="B115" s="226"/>
      <c r="C115" s="196"/>
      <c r="D115" s="196"/>
      <c r="E115" s="196"/>
      <c r="F115" s="196"/>
      <c r="G115" s="196"/>
      <c r="H115" s="196"/>
    </row>
    <row r="116" spans="2:8" ht="15">
      <c r="B116" s="226"/>
      <c r="C116" s="196"/>
      <c r="D116" s="196"/>
      <c r="E116" s="196"/>
      <c r="F116" s="196"/>
      <c r="G116" s="196"/>
      <c r="H116" s="196"/>
    </row>
    <row r="117" spans="2:8" ht="15">
      <c r="B117" s="226"/>
      <c r="C117" s="196"/>
      <c r="D117" s="196"/>
      <c r="E117" s="196"/>
      <c r="F117" s="196"/>
      <c r="G117" s="196"/>
      <c r="H117" s="196"/>
    </row>
    <row r="118" spans="2:8" ht="15">
      <c r="B118" s="226"/>
      <c r="C118" s="196"/>
      <c r="D118" s="196"/>
      <c r="E118" s="196"/>
      <c r="F118" s="196"/>
      <c r="G118" s="196"/>
      <c r="H118" s="196"/>
    </row>
    <row r="119" spans="2:8" ht="15">
      <c r="B119" s="226"/>
      <c r="C119" s="196"/>
      <c r="D119" s="196"/>
      <c r="E119" s="196"/>
      <c r="F119" s="196"/>
      <c r="G119" s="196"/>
      <c r="H119" s="196"/>
    </row>
    <row r="120" spans="2:8" ht="15">
      <c r="B120" s="226"/>
      <c r="C120" s="196"/>
      <c r="D120" s="196"/>
      <c r="E120" s="196"/>
      <c r="F120" s="196"/>
      <c r="G120" s="196"/>
      <c r="H120" s="196"/>
    </row>
    <row r="121" spans="2:8" ht="15">
      <c r="B121" s="226"/>
      <c r="C121" s="196"/>
      <c r="D121" s="196"/>
      <c r="E121" s="196"/>
      <c r="F121" s="196"/>
      <c r="G121" s="196"/>
      <c r="H121" s="196"/>
    </row>
    <row r="122" spans="2:8" ht="15">
      <c r="B122" s="226"/>
      <c r="C122" s="196"/>
      <c r="D122" s="196"/>
      <c r="E122" s="196"/>
      <c r="F122" s="196"/>
      <c r="G122" s="196"/>
      <c r="H122" s="196"/>
    </row>
    <row r="123" spans="2:8" ht="15">
      <c r="B123" s="226"/>
      <c r="C123" s="196"/>
      <c r="D123" s="196"/>
      <c r="E123" s="196"/>
      <c r="F123" s="196"/>
      <c r="G123" s="196"/>
      <c r="H123" s="196"/>
    </row>
    <row r="124" spans="2:8" ht="15">
      <c r="B124" s="226"/>
      <c r="C124" s="196"/>
      <c r="D124" s="196"/>
      <c r="E124" s="196"/>
      <c r="F124" s="196"/>
      <c r="G124" s="196"/>
      <c r="H124" s="196"/>
    </row>
    <row r="125" spans="2:8" ht="15">
      <c r="B125" s="226"/>
      <c r="C125" s="196"/>
      <c r="D125" s="196"/>
      <c r="E125" s="196"/>
      <c r="F125" s="196"/>
      <c r="G125" s="196"/>
      <c r="H125" s="196"/>
    </row>
    <row r="126" spans="2:8" ht="15">
      <c r="B126" s="226"/>
      <c r="C126" s="196"/>
      <c r="D126" s="196"/>
      <c r="E126" s="196"/>
      <c r="F126" s="196"/>
      <c r="G126" s="196"/>
      <c r="H126" s="196"/>
    </row>
    <row r="127" spans="2:8" ht="15">
      <c r="B127" s="226"/>
      <c r="C127" s="196"/>
      <c r="D127" s="196"/>
      <c r="E127" s="196"/>
      <c r="F127" s="196"/>
      <c r="G127" s="196"/>
      <c r="H127" s="196"/>
    </row>
    <row r="128" spans="2:8" ht="15">
      <c r="B128" s="226"/>
      <c r="C128" s="196"/>
      <c r="D128" s="196"/>
      <c r="E128" s="196"/>
      <c r="F128" s="196"/>
      <c r="G128" s="196"/>
      <c r="H128" s="196"/>
    </row>
    <row r="129" spans="2:8" ht="15">
      <c r="B129" s="226"/>
      <c r="C129" s="196"/>
      <c r="D129" s="196"/>
      <c r="E129" s="196"/>
      <c r="F129" s="196"/>
      <c r="G129" s="196"/>
      <c r="H129" s="196"/>
    </row>
    <row r="130" spans="2:8" ht="15">
      <c r="B130" s="226"/>
      <c r="C130" s="196"/>
      <c r="D130" s="196"/>
      <c r="E130" s="196"/>
      <c r="F130" s="196"/>
      <c r="G130" s="196"/>
      <c r="H130" s="196"/>
    </row>
    <row r="131" spans="2:8" ht="15">
      <c r="B131" s="226"/>
      <c r="C131" s="196"/>
      <c r="D131" s="196"/>
      <c r="E131" s="196"/>
      <c r="F131" s="196"/>
      <c r="G131" s="196"/>
      <c r="H131" s="196"/>
    </row>
    <row r="132" spans="2:8" ht="15">
      <c r="B132" s="226"/>
      <c r="C132" s="196"/>
      <c r="D132" s="196"/>
      <c r="E132" s="196"/>
      <c r="F132" s="196"/>
      <c r="G132" s="196"/>
      <c r="H132" s="196"/>
    </row>
    <row r="133" spans="2:8" ht="15">
      <c r="B133" s="226"/>
      <c r="C133" s="196"/>
      <c r="D133" s="196"/>
      <c r="E133" s="196"/>
      <c r="F133" s="196"/>
      <c r="G133" s="196"/>
      <c r="H133" s="196"/>
    </row>
    <row r="134" spans="2:8" ht="15">
      <c r="B134" s="226"/>
      <c r="C134" s="196"/>
      <c r="D134" s="196"/>
      <c r="E134" s="196"/>
      <c r="F134" s="196"/>
      <c r="G134" s="196"/>
      <c r="H134" s="196"/>
    </row>
    <row r="135" spans="2:8" ht="15">
      <c r="B135" s="226"/>
      <c r="C135" s="196"/>
      <c r="D135" s="196"/>
      <c r="E135" s="196"/>
      <c r="F135" s="196"/>
      <c r="G135" s="196"/>
      <c r="H135" s="196"/>
    </row>
    <row r="136" spans="2:8" ht="15">
      <c r="B136" s="226"/>
      <c r="C136" s="196"/>
      <c r="D136" s="196"/>
      <c r="E136" s="196"/>
      <c r="F136" s="196"/>
      <c r="G136" s="196"/>
      <c r="H136" s="196"/>
    </row>
    <row r="137" spans="2:8" ht="15">
      <c r="B137" s="226"/>
      <c r="C137" s="196"/>
      <c r="D137" s="196"/>
      <c r="E137" s="196"/>
      <c r="F137" s="196"/>
      <c r="G137" s="196"/>
      <c r="H137" s="196"/>
    </row>
    <row r="138" spans="2:8" ht="15">
      <c r="B138" s="226"/>
      <c r="C138" s="196"/>
      <c r="D138" s="196"/>
      <c r="E138" s="196"/>
      <c r="F138" s="196"/>
      <c r="G138" s="196"/>
      <c r="H138" s="196"/>
    </row>
    <row r="139" spans="2:8" ht="15">
      <c r="B139" s="226"/>
      <c r="C139" s="196"/>
      <c r="D139" s="196"/>
      <c r="E139" s="196"/>
      <c r="F139" s="196"/>
      <c r="G139" s="196"/>
      <c r="H139" s="196"/>
    </row>
    <row r="140" spans="2:8" ht="15">
      <c r="B140" s="226"/>
      <c r="C140" s="196"/>
      <c r="D140" s="196"/>
      <c r="E140" s="196"/>
      <c r="F140" s="196"/>
      <c r="G140" s="196"/>
      <c r="H140" s="196"/>
    </row>
    <row r="141" spans="2:8" ht="15">
      <c r="B141" s="226"/>
      <c r="C141" s="196"/>
      <c r="D141" s="196"/>
      <c r="E141" s="196"/>
      <c r="F141" s="196"/>
      <c r="G141" s="196"/>
      <c r="H141" s="196"/>
    </row>
    <row r="142" spans="2:8" ht="15">
      <c r="B142" s="226"/>
      <c r="C142" s="196"/>
      <c r="D142" s="196"/>
      <c r="E142" s="196"/>
      <c r="F142" s="196"/>
      <c r="G142" s="196"/>
      <c r="H142" s="196"/>
    </row>
    <row r="143" spans="2:8" ht="15">
      <c r="B143" s="226"/>
      <c r="C143" s="196"/>
      <c r="D143" s="196"/>
      <c r="E143" s="196"/>
      <c r="F143" s="196"/>
      <c r="G143" s="196"/>
      <c r="H143" s="196"/>
    </row>
    <row r="144" spans="2:8" ht="15">
      <c r="B144" s="226"/>
      <c r="C144" s="196"/>
      <c r="D144" s="196"/>
      <c r="E144" s="196"/>
      <c r="F144" s="196"/>
      <c r="G144" s="196"/>
      <c r="H144" s="196"/>
    </row>
    <row r="145" spans="2:8" ht="15">
      <c r="B145" s="226"/>
      <c r="C145" s="196"/>
      <c r="D145" s="196"/>
      <c r="E145" s="196"/>
      <c r="F145" s="196"/>
      <c r="G145" s="196"/>
      <c r="H145" s="196"/>
    </row>
    <row r="146" spans="2:8" ht="15">
      <c r="B146" s="226"/>
      <c r="C146" s="196"/>
      <c r="D146" s="196"/>
      <c r="E146" s="196"/>
      <c r="F146" s="196"/>
      <c r="G146" s="196"/>
      <c r="H146" s="196"/>
    </row>
    <row r="147" spans="2:8" ht="15">
      <c r="B147" s="226"/>
      <c r="C147" s="196"/>
      <c r="D147" s="196"/>
      <c r="E147" s="196"/>
      <c r="F147" s="196"/>
      <c r="G147" s="196"/>
      <c r="H147" s="196"/>
    </row>
    <row r="148" spans="2:8" ht="15">
      <c r="B148" s="226"/>
      <c r="C148" s="196"/>
      <c r="D148" s="196"/>
      <c r="E148" s="196"/>
      <c r="F148" s="196"/>
      <c r="G148" s="196"/>
      <c r="H148" s="196"/>
    </row>
    <row r="149" spans="2:8" ht="15">
      <c r="B149" s="226"/>
      <c r="C149" s="196"/>
      <c r="D149" s="196"/>
      <c r="E149" s="196"/>
      <c r="F149" s="196"/>
      <c r="G149" s="196"/>
      <c r="H149" s="196"/>
    </row>
    <row r="150" spans="2:8" ht="15">
      <c r="B150" s="226"/>
      <c r="C150" s="196"/>
      <c r="D150" s="196"/>
      <c r="E150" s="196"/>
      <c r="F150" s="196"/>
      <c r="G150" s="196"/>
      <c r="H150" s="196"/>
    </row>
    <row r="151" spans="2:8" ht="15">
      <c r="B151" s="226"/>
      <c r="C151" s="196"/>
      <c r="D151" s="196"/>
      <c r="E151" s="196"/>
      <c r="F151" s="196"/>
      <c r="G151" s="196"/>
      <c r="H151" s="196"/>
    </row>
    <row r="152" spans="2:8" ht="15">
      <c r="B152" s="226"/>
      <c r="C152" s="196"/>
      <c r="D152" s="196"/>
      <c r="E152" s="196"/>
      <c r="F152" s="196"/>
      <c r="G152" s="196"/>
      <c r="H152" s="196"/>
    </row>
    <row r="153" spans="2:8" ht="15">
      <c r="B153" s="226"/>
      <c r="C153" s="196"/>
      <c r="D153" s="196"/>
      <c r="E153" s="196"/>
      <c r="F153" s="196"/>
      <c r="G153" s="196"/>
      <c r="H153" s="196"/>
    </row>
    <row r="154" spans="2:8" ht="15">
      <c r="B154" s="226"/>
      <c r="C154" s="196"/>
      <c r="D154" s="196"/>
      <c r="E154" s="196"/>
      <c r="F154" s="196"/>
      <c r="G154" s="196"/>
      <c r="H154" s="196"/>
    </row>
    <row r="155" spans="2:8" ht="15">
      <c r="B155" s="226"/>
      <c r="C155" s="196"/>
      <c r="D155" s="196"/>
      <c r="E155" s="196"/>
      <c r="F155" s="196"/>
      <c r="G155" s="196"/>
      <c r="H155" s="196"/>
    </row>
    <row r="156" spans="2:8" ht="15">
      <c r="B156" s="226"/>
      <c r="C156" s="196"/>
      <c r="D156" s="196"/>
      <c r="E156" s="196"/>
      <c r="F156" s="196"/>
      <c r="G156" s="196"/>
      <c r="H156" s="196"/>
    </row>
    <row r="157" spans="2:8" ht="15">
      <c r="B157" s="226"/>
      <c r="C157" s="196"/>
      <c r="D157" s="196"/>
      <c r="E157" s="196"/>
      <c r="F157" s="196"/>
      <c r="G157" s="196"/>
      <c r="H157" s="196"/>
    </row>
    <row r="158" spans="2:8" ht="15">
      <c r="B158" s="196"/>
      <c r="C158" s="196"/>
      <c r="D158" s="196"/>
      <c r="E158" s="196"/>
      <c r="F158" s="196"/>
      <c r="G158" s="196"/>
      <c r="H158" s="196"/>
    </row>
    <row r="159" spans="2:8" ht="15">
      <c r="B159" s="196"/>
      <c r="C159" s="196"/>
      <c r="D159" s="196"/>
      <c r="E159" s="196"/>
      <c r="F159" s="196"/>
      <c r="G159" s="196"/>
      <c r="H159" s="196"/>
    </row>
    <row r="160" spans="2:8" ht="15">
      <c r="B160" s="196"/>
      <c r="C160" s="196"/>
      <c r="D160" s="196"/>
      <c r="E160" s="196"/>
      <c r="F160" s="196"/>
      <c r="G160" s="196"/>
      <c r="H160" s="196"/>
    </row>
    <row r="161" spans="2:8" ht="15">
      <c r="B161" s="196"/>
      <c r="C161" s="196"/>
      <c r="D161" s="196"/>
      <c r="E161" s="196"/>
      <c r="F161" s="196"/>
      <c r="G161" s="196"/>
      <c r="H161" s="196"/>
    </row>
    <row r="162" spans="2:8" ht="15">
      <c r="B162" s="196"/>
      <c r="C162" s="196"/>
      <c r="D162" s="196"/>
      <c r="E162" s="196"/>
      <c r="F162" s="196"/>
      <c r="G162" s="196"/>
      <c r="H162" s="196"/>
    </row>
    <row r="163" spans="2:8" ht="15">
      <c r="B163" s="196"/>
      <c r="C163" s="196"/>
      <c r="D163" s="196"/>
      <c r="E163" s="196"/>
      <c r="F163" s="196"/>
      <c r="G163" s="196"/>
      <c r="H163" s="196"/>
    </row>
    <row r="164" spans="2:8" ht="15">
      <c r="B164" s="196"/>
      <c r="C164" s="196"/>
      <c r="D164" s="196"/>
      <c r="E164" s="196"/>
      <c r="F164" s="196"/>
      <c r="G164" s="196"/>
      <c r="H164" s="196"/>
    </row>
    <row r="165" spans="2:8" ht="15">
      <c r="B165" s="196"/>
      <c r="C165" s="196"/>
      <c r="D165" s="196"/>
      <c r="E165" s="196"/>
      <c r="F165" s="196"/>
      <c r="G165" s="196"/>
      <c r="H165" s="196"/>
    </row>
    <row r="166" spans="2:8" ht="15">
      <c r="B166" s="196"/>
      <c r="C166" s="196"/>
      <c r="D166" s="196"/>
      <c r="E166" s="196"/>
      <c r="F166" s="196"/>
      <c r="G166" s="196"/>
      <c r="H166" s="196"/>
    </row>
    <row r="167" spans="2:8" ht="15">
      <c r="B167" s="196"/>
      <c r="C167" s="196"/>
      <c r="D167" s="196"/>
      <c r="E167" s="196"/>
      <c r="F167" s="196"/>
      <c r="G167" s="196"/>
      <c r="H167" s="196"/>
    </row>
    <row r="168" spans="2:8" ht="15">
      <c r="B168" s="196"/>
      <c r="C168" s="196"/>
      <c r="D168" s="196"/>
      <c r="E168" s="196"/>
      <c r="F168" s="196"/>
      <c r="G168" s="196"/>
      <c r="H168" s="196"/>
    </row>
    <row r="169" spans="2:8" ht="15">
      <c r="B169" s="196"/>
      <c r="C169" s="196"/>
      <c r="D169" s="196"/>
      <c r="E169" s="196"/>
      <c r="F169" s="196"/>
      <c r="G169" s="196"/>
      <c r="H169" s="196"/>
    </row>
    <row r="170" spans="2:8" ht="15">
      <c r="B170" s="196"/>
      <c r="C170" s="196"/>
      <c r="D170" s="196"/>
      <c r="E170" s="196"/>
      <c r="F170" s="196"/>
      <c r="G170" s="196"/>
      <c r="H170" s="196"/>
    </row>
    <row r="171" spans="2:8" ht="15">
      <c r="B171" s="196"/>
      <c r="C171" s="196"/>
      <c r="D171" s="196"/>
      <c r="E171" s="196"/>
      <c r="F171" s="196"/>
      <c r="G171" s="196"/>
      <c r="H171" s="196"/>
    </row>
    <row r="172" spans="2:8" ht="15">
      <c r="B172" s="196"/>
      <c r="C172" s="196"/>
      <c r="D172" s="196"/>
      <c r="E172" s="196"/>
      <c r="F172" s="196"/>
      <c r="G172" s="196"/>
      <c r="H172" s="196"/>
    </row>
    <row r="173" spans="2:8" ht="15">
      <c r="B173" s="196"/>
      <c r="C173" s="196"/>
      <c r="D173" s="196"/>
      <c r="E173" s="196"/>
      <c r="F173" s="196"/>
      <c r="G173" s="196"/>
      <c r="H173" s="196"/>
    </row>
    <row r="174" spans="2:8" ht="15">
      <c r="B174" s="196"/>
      <c r="C174" s="196"/>
      <c r="D174" s="196"/>
      <c r="E174" s="196"/>
      <c r="F174" s="196"/>
      <c r="G174" s="196"/>
      <c r="H174" s="196"/>
    </row>
    <row r="175" spans="2:8" ht="15">
      <c r="B175" s="196"/>
      <c r="C175" s="196"/>
      <c r="D175" s="196"/>
      <c r="E175" s="196"/>
      <c r="F175" s="196"/>
      <c r="G175" s="196"/>
      <c r="H175" s="196"/>
    </row>
    <row r="176" spans="2:8" ht="15">
      <c r="B176" s="196"/>
      <c r="C176" s="196"/>
      <c r="D176" s="196"/>
      <c r="E176" s="196"/>
      <c r="F176" s="196"/>
      <c r="G176" s="196"/>
      <c r="H176" s="196"/>
    </row>
    <row r="177" spans="2:8" ht="15">
      <c r="B177" s="196"/>
      <c r="C177" s="196"/>
      <c r="D177" s="196"/>
      <c r="E177" s="196"/>
      <c r="F177" s="196"/>
      <c r="G177" s="196"/>
      <c r="H177" s="196"/>
    </row>
    <row r="178" spans="2:8" ht="15">
      <c r="B178" s="196"/>
      <c r="C178" s="196"/>
      <c r="D178" s="196"/>
      <c r="E178" s="196"/>
      <c r="F178" s="196"/>
      <c r="G178" s="196"/>
      <c r="H178" s="196"/>
    </row>
    <row r="179" spans="2:8" ht="15">
      <c r="B179" s="196"/>
      <c r="C179" s="196"/>
      <c r="D179" s="196"/>
      <c r="E179" s="196"/>
      <c r="F179" s="196"/>
      <c r="G179" s="196"/>
      <c r="H179" s="196"/>
    </row>
    <row r="180" spans="2:8" ht="15">
      <c r="B180" s="196"/>
      <c r="C180" s="196"/>
      <c r="D180" s="196"/>
      <c r="E180" s="196"/>
      <c r="F180" s="196"/>
      <c r="G180" s="196"/>
      <c r="H180" s="196"/>
    </row>
    <row r="181" spans="2:8" ht="15">
      <c r="B181" s="196"/>
      <c r="C181" s="196"/>
      <c r="D181" s="196"/>
      <c r="E181" s="196"/>
      <c r="F181" s="196"/>
      <c r="G181" s="196"/>
      <c r="H181" s="196"/>
    </row>
    <row r="182" spans="2:8" ht="15">
      <c r="B182" s="196"/>
      <c r="C182" s="196"/>
      <c r="D182" s="196"/>
      <c r="E182" s="196"/>
      <c r="F182" s="196"/>
      <c r="G182" s="196"/>
      <c r="H182" s="196"/>
    </row>
    <row r="183" spans="2:8" ht="15">
      <c r="B183" s="196"/>
      <c r="C183" s="196"/>
      <c r="D183" s="196"/>
      <c r="E183" s="196"/>
      <c r="F183" s="196"/>
      <c r="G183" s="196"/>
      <c r="H183" s="196"/>
    </row>
    <row r="184" spans="2:8" ht="15">
      <c r="B184" s="196"/>
      <c r="C184" s="196"/>
      <c r="D184" s="196"/>
      <c r="E184" s="196"/>
      <c r="F184" s="196"/>
      <c r="G184" s="196"/>
      <c r="H184" s="196"/>
    </row>
    <row r="185" spans="2:8" ht="15">
      <c r="B185" s="196"/>
      <c r="C185" s="196"/>
      <c r="D185" s="196"/>
      <c r="E185" s="196"/>
      <c r="F185" s="196"/>
      <c r="G185" s="196"/>
      <c r="H185" s="196"/>
    </row>
    <row r="186" spans="2:8" ht="15">
      <c r="B186" s="196"/>
      <c r="C186" s="196"/>
      <c r="D186" s="196"/>
      <c r="E186" s="196"/>
      <c r="F186" s="196"/>
      <c r="G186" s="196"/>
      <c r="H186" s="196"/>
    </row>
    <row r="187" spans="2:8" ht="15">
      <c r="B187" s="196"/>
      <c r="C187" s="196"/>
      <c r="D187" s="196"/>
      <c r="E187" s="196"/>
      <c r="F187" s="196"/>
      <c r="G187" s="196"/>
      <c r="H187" s="196"/>
    </row>
    <row r="188" spans="2:8" ht="15">
      <c r="B188" s="196"/>
      <c r="C188" s="196"/>
      <c r="D188" s="196"/>
      <c r="E188" s="196"/>
      <c r="F188" s="196"/>
      <c r="G188" s="196"/>
      <c r="H188" s="196"/>
    </row>
    <row r="189" spans="2:8" ht="15">
      <c r="B189" s="196"/>
      <c r="C189" s="196"/>
      <c r="D189" s="196"/>
      <c r="E189" s="196"/>
      <c r="F189" s="196"/>
      <c r="G189" s="196"/>
      <c r="H189" s="196"/>
    </row>
    <row r="190" spans="2:8" ht="15">
      <c r="B190" s="196"/>
      <c r="C190" s="196"/>
      <c r="D190" s="196"/>
      <c r="E190" s="196"/>
      <c r="F190" s="196"/>
      <c r="G190" s="196"/>
      <c r="H190" s="196"/>
    </row>
    <row r="191" spans="2:8" ht="15">
      <c r="B191" s="196"/>
      <c r="C191" s="196"/>
      <c r="D191" s="196"/>
      <c r="E191" s="196"/>
      <c r="F191" s="196"/>
      <c r="G191" s="196"/>
      <c r="H191" s="196"/>
    </row>
    <row r="192" spans="2:8" ht="15">
      <c r="B192" s="196"/>
      <c r="C192" s="196"/>
      <c r="D192" s="196"/>
      <c r="E192" s="196"/>
      <c r="F192" s="196"/>
      <c r="G192" s="196"/>
      <c r="H192" s="196"/>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49"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9"/>
  <sheetViews>
    <sheetView zoomScaleNormal="100" workbookViewId="0">
      <pane xSplit="3" ySplit="10" topLeftCell="D11" activePane="bottomRight" state="frozen"/>
      <selection pane="topRight" activeCell="D1" sqref="D1"/>
      <selection pane="bottomLeft" activeCell="A11" sqref="A11"/>
      <selection pane="bottomRight" activeCell="B2" sqref="B2"/>
    </sheetView>
  </sheetViews>
  <sheetFormatPr defaultColWidth="8.85546875" defaultRowHeight="12.75"/>
  <cols>
    <col min="1" max="1" width="4.7109375" style="194" customWidth="1"/>
    <col min="2" max="2" width="12.7109375" style="194" customWidth="1"/>
    <col min="3" max="3" width="55.7109375" style="194" customWidth="1"/>
    <col min="4" max="8" width="20.7109375" style="194" customWidth="1"/>
    <col min="9" max="16384" width="8.85546875" style="194"/>
  </cols>
  <sheetData>
    <row r="1" spans="1:8" ht="18">
      <c r="B1" s="209"/>
      <c r="C1" s="192" t="str">
        <f>'COVER PAGE'!A9</f>
        <v>LOCAL GOVERNMENT NAME:</v>
      </c>
      <c r="D1" s="209"/>
      <c r="E1" s="209"/>
      <c r="F1" s="209"/>
      <c r="G1" s="209"/>
      <c r="H1" s="209"/>
    </row>
    <row r="2" spans="1:8" ht="18">
      <c r="B2" s="209"/>
      <c r="C2" s="192" t="s">
        <v>1240</v>
      </c>
      <c r="D2" s="209"/>
      <c r="E2" s="209"/>
      <c r="F2" s="209"/>
      <c r="G2" s="209"/>
      <c r="H2" s="209"/>
    </row>
    <row r="3" spans="1:8" ht="18">
      <c r="B3" s="209"/>
      <c r="C3" s="192" t="s">
        <v>672</v>
      </c>
      <c r="D3" s="209"/>
      <c r="E3" s="209"/>
      <c r="F3" s="209"/>
      <c r="G3" s="209"/>
      <c r="H3" s="209"/>
    </row>
    <row r="4" spans="1:8" ht="18">
      <c r="B4" s="209"/>
      <c r="C4" s="195" t="str">
        <f>'COVER PAGE'!A30</f>
        <v>FISCAL YEAR ENDING JUNE 30, 2026</v>
      </c>
      <c r="D4" s="209"/>
      <c r="E4" s="209"/>
      <c r="F4" s="209"/>
      <c r="G4" s="209"/>
      <c r="H4" s="209"/>
    </row>
    <row r="5" spans="1:8" ht="18">
      <c r="C5" s="195"/>
    </row>
    <row r="6" spans="1:8" ht="18.75" thickBot="1">
      <c r="C6" s="195"/>
      <c r="D6" s="197"/>
      <c r="E6" s="238"/>
      <c r="F6" s="238"/>
      <c r="G6" s="238"/>
      <c r="H6" s="238"/>
    </row>
    <row r="8" spans="1:8" ht="16.5" thickBot="1">
      <c r="B8" s="196"/>
      <c r="C8" s="196"/>
      <c r="D8" s="455" t="str">
        <f>+'NET POSIT-NONMAJOR ENTERPR(72)'!D7</f>
        <v>NonMajor Enterprise Funds</v>
      </c>
      <c r="E8" s="456"/>
      <c r="F8" s="456"/>
      <c r="G8" s="455"/>
      <c r="H8" s="196"/>
    </row>
    <row r="9" spans="1:8" ht="15.75">
      <c r="B9" s="199" t="s">
        <v>122</v>
      </c>
      <c r="C9" s="199"/>
      <c r="D9" s="9" t="str">
        <f>'NET POSIT-NONMAJOR ENTERPR(72)'!D8</f>
        <v>FUND #</v>
      </c>
      <c r="E9" s="9" t="str">
        <f>'NET POSIT-NONMAJOR ENTERPR(72)'!E8</f>
        <v>FUND #</v>
      </c>
      <c r="F9" s="9" t="str">
        <f>'NET POSIT-NONMAJOR ENTERPR(72)'!F8</f>
        <v>FUND #</v>
      </c>
      <c r="G9" s="9" t="str">
        <f>'NET POSIT-NONMAJOR ENTERPR(72)'!G8</f>
        <v>FUND #</v>
      </c>
      <c r="H9" s="6"/>
    </row>
    <row r="10" spans="1:8" ht="16.5" thickBot="1">
      <c r="B10" s="200" t="s">
        <v>123</v>
      </c>
      <c r="C10" s="200" t="s">
        <v>124</v>
      </c>
      <c r="D10" s="449" t="str">
        <f>'NET POSIT-NONMAJOR ENTERPR(72)'!D9</f>
        <v>NAME</v>
      </c>
      <c r="E10" s="449" t="str">
        <f>'NET POSIT-NONMAJOR ENTERPR(72)'!E9</f>
        <v>NAME</v>
      </c>
      <c r="F10" s="449" t="str">
        <f>'NET POSIT-NONMAJOR ENTERPR(72)'!F9</f>
        <v>NAME</v>
      </c>
      <c r="G10" s="449" t="str">
        <f>'NET POSIT-NONMAJOR ENTERPR(72)'!G9</f>
        <v>NAME</v>
      </c>
      <c r="H10" s="449" t="s">
        <v>141</v>
      </c>
    </row>
    <row r="11" spans="1:8" ht="20.100000000000001" customHeight="1">
      <c r="A11"/>
      <c r="B11" s="285"/>
      <c r="C11" s="8" t="s">
        <v>599</v>
      </c>
      <c r="D11" s="218"/>
      <c r="E11" s="218"/>
      <c r="F11" s="218"/>
      <c r="G11" s="218"/>
      <c r="H11" s="246"/>
    </row>
    <row r="12" spans="1:8" ht="20.100000000000001" customHeight="1">
      <c r="A12"/>
      <c r="B12" s="285">
        <v>340000</v>
      </c>
      <c r="C12" s="6" t="s">
        <v>600</v>
      </c>
      <c r="D12" s="202"/>
      <c r="E12" s="202"/>
      <c r="F12" s="202"/>
      <c r="G12" s="202"/>
      <c r="H12" s="210">
        <f>SUM(D12:G12)</f>
        <v>0</v>
      </c>
    </row>
    <row r="13" spans="1:8" ht="20.100000000000001" customHeight="1">
      <c r="A13"/>
      <c r="B13" s="285">
        <v>360000</v>
      </c>
      <c r="C13" s="6" t="s">
        <v>601</v>
      </c>
      <c r="D13" s="202"/>
      <c r="E13" s="202"/>
      <c r="F13" s="202"/>
      <c r="G13" s="202"/>
      <c r="H13" s="210">
        <f>SUM(D13:G13)</f>
        <v>0</v>
      </c>
    </row>
    <row r="14" spans="1:8" ht="20.100000000000001" customHeight="1">
      <c r="A14"/>
      <c r="B14" s="285">
        <v>363000</v>
      </c>
      <c r="C14" s="6" t="s">
        <v>602</v>
      </c>
      <c r="D14" s="202"/>
      <c r="E14" s="202"/>
      <c r="F14" s="202"/>
      <c r="G14" s="202"/>
      <c r="H14" s="210">
        <f>SUM(D14:G14)</f>
        <v>0</v>
      </c>
    </row>
    <row r="15" spans="1:8" customFormat="1" ht="20.100000000000001" customHeight="1" thickBot="1">
      <c r="B15" s="285"/>
      <c r="C15" s="6"/>
      <c r="D15" s="211"/>
      <c r="E15" s="211"/>
      <c r="F15" s="211"/>
      <c r="G15" s="211"/>
      <c r="H15" s="211">
        <f>SUM(D15:G15)</f>
        <v>0</v>
      </c>
    </row>
    <row r="16" spans="1:8" customFormat="1" ht="20.100000000000001" customHeight="1" thickBot="1">
      <c r="B16" s="285"/>
      <c r="C16" s="9" t="s">
        <v>603</v>
      </c>
      <c r="D16" s="211">
        <f>SUM(D12:D15)</f>
        <v>0</v>
      </c>
      <c r="E16" s="211">
        <f>SUM(E12:E15)</f>
        <v>0</v>
      </c>
      <c r="F16" s="211">
        <f>SUM(F12:F15)</f>
        <v>0</v>
      </c>
      <c r="G16" s="211">
        <f>SUM(G12:G15)</f>
        <v>0</v>
      </c>
      <c r="H16" s="211">
        <f>SUM(H12:H15)</f>
        <v>0</v>
      </c>
    </row>
    <row r="17" spans="1:8" customFormat="1" ht="20.100000000000001" customHeight="1">
      <c r="B17" s="285"/>
      <c r="C17" s="6"/>
      <c r="D17" s="210"/>
      <c r="E17" s="210"/>
      <c r="F17" s="210"/>
      <c r="G17" s="210"/>
      <c r="H17" s="210"/>
    </row>
    <row r="18" spans="1:8" customFormat="1" ht="20.100000000000001" customHeight="1">
      <c r="B18" s="285"/>
      <c r="C18" s="8" t="s">
        <v>604</v>
      </c>
      <c r="D18" s="210"/>
      <c r="E18" s="210"/>
      <c r="F18" s="210"/>
      <c r="G18" s="210"/>
      <c r="H18" s="210"/>
    </row>
    <row r="19" spans="1:8" ht="20.100000000000001" customHeight="1">
      <c r="A19"/>
      <c r="B19" s="285">
        <v>100</v>
      </c>
      <c r="C19" s="6" t="s">
        <v>605</v>
      </c>
      <c r="D19" s="202"/>
      <c r="E19" s="202"/>
      <c r="F19" s="202"/>
      <c r="G19" s="202"/>
      <c r="H19" s="210">
        <f t="shared" ref="H19:H26" si="0">SUM(D19:G19)</f>
        <v>0</v>
      </c>
    </row>
    <row r="20" spans="1:8" ht="20.100000000000001" customHeight="1">
      <c r="A20"/>
      <c r="B20" s="285">
        <v>200</v>
      </c>
      <c r="C20" s="6" t="s">
        <v>606</v>
      </c>
      <c r="D20" s="202"/>
      <c r="E20" s="202"/>
      <c r="F20" s="202"/>
      <c r="G20" s="202"/>
      <c r="H20" s="210">
        <f t="shared" si="0"/>
        <v>0</v>
      </c>
    </row>
    <row r="21" spans="1:8" ht="20.100000000000001" customHeight="1">
      <c r="A21"/>
      <c r="B21" s="285">
        <v>300</v>
      </c>
      <c r="C21" s="6" t="s">
        <v>607</v>
      </c>
      <c r="D21" s="202"/>
      <c r="E21" s="202"/>
      <c r="F21" s="202"/>
      <c r="G21" s="202"/>
      <c r="H21" s="210">
        <f t="shared" si="0"/>
        <v>0</v>
      </c>
    </row>
    <row r="22" spans="1:8" ht="20.100000000000001" customHeight="1">
      <c r="A22"/>
      <c r="B22" s="285">
        <v>400</v>
      </c>
      <c r="C22" s="6" t="s">
        <v>608</v>
      </c>
      <c r="D22" s="202"/>
      <c r="E22" s="202"/>
      <c r="F22" s="202"/>
      <c r="G22" s="202"/>
      <c r="H22" s="210">
        <f t="shared" si="0"/>
        <v>0</v>
      </c>
    </row>
    <row r="23" spans="1:8" ht="20.100000000000001" customHeight="1">
      <c r="A23"/>
      <c r="B23" s="285">
        <v>500</v>
      </c>
      <c r="C23" s="6" t="s">
        <v>609</v>
      </c>
      <c r="D23" s="202"/>
      <c r="E23" s="202"/>
      <c r="F23" s="202"/>
      <c r="G23" s="202"/>
      <c r="H23" s="210">
        <f t="shared" si="0"/>
        <v>0</v>
      </c>
    </row>
    <row r="24" spans="1:8" ht="20.100000000000001" customHeight="1">
      <c r="A24"/>
      <c r="B24" s="285">
        <v>810</v>
      </c>
      <c r="C24" s="6" t="s">
        <v>610</v>
      </c>
      <c r="D24" s="202"/>
      <c r="E24" s="202"/>
      <c r="F24" s="202"/>
      <c r="G24" s="202"/>
      <c r="H24" s="210">
        <f t="shared" si="0"/>
        <v>0</v>
      </c>
    </row>
    <row r="25" spans="1:8" ht="20.100000000000001" customHeight="1">
      <c r="A25"/>
      <c r="B25" s="285">
        <v>830</v>
      </c>
      <c r="C25" s="6" t="s">
        <v>2411</v>
      </c>
      <c r="D25" s="202"/>
      <c r="E25" s="202"/>
      <c r="F25" s="202"/>
      <c r="G25" s="202"/>
      <c r="H25" s="210">
        <f t="shared" si="0"/>
        <v>0</v>
      </c>
    </row>
    <row r="26" spans="1:8" customFormat="1" ht="26.1" customHeight="1" thickBot="1">
      <c r="A26" s="470"/>
      <c r="B26" s="285"/>
      <c r="C26" s="6"/>
      <c r="D26" s="211"/>
      <c r="E26" s="211"/>
      <c r="F26" s="211"/>
      <c r="G26" s="211"/>
      <c r="H26" s="211">
        <f t="shared" si="0"/>
        <v>0</v>
      </c>
    </row>
    <row r="27" spans="1:8" customFormat="1" ht="20.100000000000001" customHeight="1" thickBot="1">
      <c r="B27" s="285"/>
      <c r="C27" s="9" t="s">
        <v>280</v>
      </c>
      <c r="D27" s="211">
        <f>SUM(D18:D26)</f>
        <v>0</v>
      </c>
      <c r="E27" s="211">
        <f>SUM(E18:E26)</f>
        <v>0</v>
      </c>
      <c r="F27" s="211">
        <f>SUM(F18:F26)</f>
        <v>0</v>
      </c>
      <c r="G27" s="211">
        <f>SUM(G18:G26)</f>
        <v>0</v>
      </c>
      <c r="H27" s="211">
        <f>SUM(H18:H26)</f>
        <v>0</v>
      </c>
    </row>
    <row r="28" spans="1:8" customFormat="1" ht="20.100000000000001" customHeight="1" thickBot="1">
      <c r="B28" s="285"/>
      <c r="C28" s="6" t="s">
        <v>902</v>
      </c>
      <c r="D28" s="211">
        <f>+D16-D27</f>
        <v>0</v>
      </c>
      <c r="E28" s="211">
        <f>+E16-E27</f>
        <v>0</v>
      </c>
      <c r="F28" s="211">
        <f>+F16-F27</f>
        <v>0</v>
      </c>
      <c r="G28" s="211">
        <f>+G16-G27</f>
        <v>0</v>
      </c>
      <c r="H28" s="211">
        <f>+H16-H27</f>
        <v>0</v>
      </c>
    </row>
    <row r="29" spans="1:8" customFormat="1" ht="20.100000000000001" customHeight="1">
      <c r="B29" s="285"/>
      <c r="C29" s="8" t="s">
        <v>611</v>
      </c>
      <c r="D29" s="210"/>
      <c r="E29" s="210"/>
      <c r="F29" s="210"/>
      <c r="G29" s="210"/>
      <c r="H29" s="210"/>
    </row>
    <row r="30" spans="1:8" ht="20.100000000000001" customHeight="1">
      <c r="A30"/>
      <c r="B30" s="285">
        <v>310000</v>
      </c>
      <c r="C30" s="6" t="s">
        <v>612</v>
      </c>
      <c r="D30" s="202"/>
      <c r="E30" s="202"/>
      <c r="F30" s="202"/>
      <c r="G30" s="202"/>
      <c r="H30" s="210">
        <f t="shared" ref="H30:H43" si="1">SUM(D30:G30)</f>
        <v>0</v>
      </c>
    </row>
    <row r="31" spans="1:8" ht="20.100000000000001" customHeight="1">
      <c r="A31"/>
      <c r="B31" s="285">
        <v>320000</v>
      </c>
      <c r="C31" s="6" t="s">
        <v>613</v>
      </c>
      <c r="D31" s="202"/>
      <c r="E31" s="202"/>
      <c r="F31" s="202"/>
      <c r="G31" s="202"/>
      <c r="H31" s="210">
        <f t="shared" si="1"/>
        <v>0</v>
      </c>
    </row>
    <row r="32" spans="1:8" ht="20.100000000000001" customHeight="1">
      <c r="A32"/>
      <c r="B32" s="285">
        <v>330000</v>
      </c>
      <c r="C32" s="6" t="s">
        <v>904</v>
      </c>
      <c r="D32" s="202"/>
      <c r="E32" s="202"/>
      <c r="F32" s="202"/>
      <c r="G32" s="202"/>
      <c r="H32" s="210">
        <f t="shared" si="1"/>
        <v>0</v>
      </c>
    </row>
    <row r="33" spans="1:8" ht="20.100000000000001" customHeight="1">
      <c r="A33"/>
      <c r="B33" s="285">
        <v>371000</v>
      </c>
      <c r="C33" s="6" t="s">
        <v>905</v>
      </c>
      <c r="D33" s="202"/>
      <c r="E33" s="202"/>
      <c r="F33" s="202"/>
      <c r="G33" s="202"/>
      <c r="H33" s="210">
        <f t="shared" si="1"/>
        <v>0</v>
      </c>
    </row>
    <row r="34" spans="1:8" ht="20.100000000000001" customHeight="1">
      <c r="A34"/>
      <c r="B34" s="285">
        <v>382030</v>
      </c>
      <c r="C34" s="6" t="s">
        <v>1213</v>
      </c>
      <c r="D34" s="202"/>
      <c r="E34" s="202"/>
      <c r="F34" s="202"/>
      <c r="G34" s="202"/>
      <c r="H34" s="210">
        <f t="shared" si="1"/>
        <v>0</v>
      </c>
    </row>
    <row r="35" spans="1:8" ht="20.100000000000001" customHeight="1">
      <c r="A35"/>
      <c r="B35" s="285">
        <v>490000</v>
      </c>
      <c r="C35" s="6" t="s">
        <v>1228</v>
      </c>
      <c r="D35" s="202"/>
      <c r="E35" s="202"/>
      <c r="F35" s="202"/>
      <c r="G35" s="202"/>
      <c r="H35" s="210">
        <f t="shared" si="1"/>
        <v>0</v>
      </c>
    </row>
    <row r="36" spans="1:8" ht="20.100000000000001" customHeight="1" thickBot="1">
      <c r="A36"/>
      <c r="B36" s="285">
        <v>490500</v>
      </c>
      <c r="C36" s="6" t="s">
        <v>2595</v>
      </c>
      <c r="D36" s="204"/>
      <c r="E36" s="204"/>
      <c r="F36" s="204"/>
      <c r="G36" s="204"/>
      <c r="H36" s="211">
        <f t="shared" si="1"/>
        <v>0</v>
      </c>
    </row>
    <row r="37" spans="1:8" customFormat="1" ht="20.25" customHeight="1" thickBot="1">
      <c r="B37" s="285"/>
      <c r="C37" s="9" t="s">
        <v>825</v>
      </c>
      <c r="D37" s="211">
        <f>SUM(D29:D36)</f>
        <v>0</v>
      </c>
      <c r="E37" s="211">
        <f t="shared" ref="E37:G37" si="2">SUM(E29:E36)</f>
        <v>0</v>
      </c>
      <c r="F37" s="211">
        <f>SUM(F29:F36)</f>
        <v>0</v>
      </c>
      <c r="G37" s="211">
        <f t="shared" si="2"/>
        <v>0</v>
      </c>
      <c r="H37" s="211">
        <f>SUM(H29:H36)</f>
        <v>0</v>
      </c>
    </row>
    <row r="38" spans="1:8" customFormat="1" ht="30">
      <c r="B38" s="285"/>
      <c r="C38" s="1169" t="s">
        <v>3346</v>
      </c>
      <c r="D38" s="229">
        <f>+D28+D37</f>
        <v>0</v>
      </c>
      <c r="E38" s="229">
        <f>+E28+E37</f>
        <v>0</v>
      </c>
      <c r="F38" s="229">
        <f>+F28+F37</f>
        <v>0</v>
      </c>
      <c r="G38" s="229">
        <f>+G28+G37</f>
        <v>0</v>
      </c>
      <c r="H38" s="229">
        <f>+H28+H37</f>
        <v>0</v>
      </c>
    </row>
    <row r="39" spans="1:8" ht="20.100000000000001" customHeight="1">
      <c r="A39"/>
      <c r="B39" s="285"/>
      <c r="C39" s="8" t="s">
        <v>3340</v>
      </c>
      <c r="D39" s="202"/>
      <c r="E39" s="202"/>
      <c r="F39" s="202"/>
      <c r="G39" s="202"/>
      <c r="H39" s="210"/>
    </row>
    <row r="40" spans="1:8" ht="20.100000000000001" customHeight="1">
      <c r="A40"/>
      <c r="B40" s="285">
        <v>384000</v>
      </c>
      <c r="C40" s="1201" t="s">
        <v>3193</v>
      </c>
      <c r="D40" s="202"/>
      <c r="E40" s="202"/>
      <c r="F40" s="202"/>
      <c r="G40" s="202"/>
      <c r="H40" s="210">
        <f t="shared" si="1"/>
        <v>0</v>
      </c>
    </row>
    <row r="41" spans="1:8" ht="20.100000000000001" customHeight="1">
      <c r="A41"/>
      <c r="B41" s="285">
        <v>385000</v>
      </c>
      <c r="C41" s="1201" t="s">
        <v>3193</v>
      </c>
      <c r="D41" s="202"/>
      <c r="E41" s="202"/>
      <c r="F41" s="202"/>
      <c r="G41" s="202"/>
      <c r="H41" s="210">
        <f t="shared" si="1"/>
        <v>0</v>
      </c>
    </row>
    <row r="42" spans="1:8" ht="20.100000000000001" customHeight="1">
      <c r="A42"/>
      <c r="B42" s="285">
        <v>524000</v>
      </c>
      <c r="C42" s="1201" t="s">
        <v>3194</v>
      </c>
      <c r="D42" s="202"/>
      <c r="E42" s="202"/>
      <c r="F42" s="202"/>
      <c r="G42" s="202"/>
      <c r="H42" s="210">
        <f t="shared" si="1"/>
        <v>0</v>
      </c>
    </row>
    <row r="43" spans="1:8" ht="20.100000000000001" customHeight="1" thickBot="1">
      <c r="A43"/>
      <c r="B43" s="285">
        <v>525000</v>
      </c>
      <c r="C43" s="1201" t="s">
        <v>3194</v>
      </c>
      <c r="D43" s="211"/>
      <c r="E43" s="211"/>
      <c r="F43" s="211"/>
      <c r="G43" s="211"/>
      <c r="H43" s="211">
        <f t="shared" si="1"/>
        <v>0</v>
      </c>
    </row>
    <row r="44" spans="1:8" ht="20.100000000000001" customHeight="1" thickBot="1">
      <c r="A44"/>
      <c r="B44" s="285"/>
      <c r="C44" s="9" t="s">
        <v>3341</v>
      </c>
      <c r="D44" s="212">
        <f>SUM(D40:D43)</f>
        <v>0</v>
      </c>
      <c r="E44" s="212">
        <f>SUM(E40:E43)</f>
        <v>0</v>
      </c>
      <c r="F44" s="212">
        <f>SUM(F40:F43)</f>
        <v>0</v>
      </c>
      <c r="G44" s="212">
        <f t="shared" ref="G44:H44" si="3">SUM(G40:G43)</f>
        <v>0</v>
      </c>
      <c r="H44" s="212">
        <f t="shared" si="3"/>
        <v>0</v>
      </c>
    </row>
    <row r="45" spans="1:8" ht="20.100000000000001" customHeight="1">
      <c r="A45"/>
      <c r="B45" s="285"/>
      <c r="C45" s="6" t="s">
        <v>618</v>
      </c>
      <c r="D45" s="202"/>
      <c r="E45" s="202"/>
      <c r="F45" s="202"/>
      <c r="G45" s="202"/>
      <c r="H45" s="210">
        <f>SUM(D45:G45)</f>
        <v>0</v>
      </c>
    </row>
    <row r="46" spans="1:8" ht="20.100000000000001" customHeight="1" thickBot="1">
      <c r="A46"/>
      <c r="B46" s="285"/>
      <c r="C46" s="6" t="s">
        <v>313</v>
      </c>
      <c r="D46" s="204"/>
      <c r="E46" s="204"/>
      <c r="F46" s="204"/>
      <c r="G46" s="204"/>
      <c r="H46" s="211">
        <f>SUM(D46:G46)</f>
        <v>0</v>
      </c>
    </row>
    <row r="47" spans="1:8" customFormat="1" ht="20.100000000000001" customHeight="1">
      <c r="B47" s="285"/>
      <c r="C47" s="6" t="s">
        <v>1241</v>
      </c>
      <c r="D47" s="210">
        <f>+D38+D44+D45+D46</f>
        <v>0</v>
      </c>
      <c r="E47" s="210">
        <f t="shared" ref="E47:G47" si="4">+E38+E44+E45+E46</f>
        <v>0</v>
      </c>
      <c r="F47" s="210">
        <f>+F38+F44+F45+F46</f>
        <v>0</v>
      </c>
      <c r="G47" s="210">
        <f t="shared" si="4"/>
        <v>0</v>
      </c>
      <c r="H47" s="210">
        <f>+H38+H44+H45+H46</f>
        <v>0</v>
      </c>
    </row>
    <row r="48" spans="1:8" ht="20.100000000000001" customHeight="1">
      <c r="B48" s="226"/>
      <c r="C48" s="196" t="str">
        <f>+'CHANGE NET POSITION-PROP.(19)'!B54</f>
        <v>Total net position - July 1, 2025 as previously reported</v>
      </c>
      <c r="D48" s="202"/>
      <c r="E48" s="202"/>
      <c r="F48" s="202"/>
      <c r="G48" s="202"/>
      <c r="H48" s="210">
        <f>SUM(D48:G48)</f>
        <v>0</v>
      </c>
    </row>
    <row r="49" spans="1:8" ht="31.5" customHeight="1">
      <c r="B49" s="226"/>
      <c r="C49" s="1149" t="str">
        <f>+'CHANGE NET POSITION-PROP.(19)'!B55</f>
        <v>Change within financial reporting entity (major to nonmajor fund)</v>
      </c>
      <c r="D49" s="202"/>
      <c r="E49" s="202"/>
      <c r="F49" s="202"/>
      <c r="G49" s="202"/>
      <c r="H49" s="210">
        <f>SUM(D49:G49)</f>
        <v>0</v>
      </c>
    </row>
    <row r="50" spans="1:8" ht="33.75" customHeight="1">
      <c r="B50" s="226"/>
      <c r="C50" s="1149" t="str">
        <f>+'CHANGE NET POSITION-PROP.(19)'!B56</f>
        <v>Change within financial reporting entity (nonmajor to major fund)</v>
      </c>
      <c r="D50" s="202"/>
      <c r="E50" s="202"/>
      <c r="F50" s="202"/>
      <c r="G50" s="202"/>
      <c r="H50" s="210">
        <f>SUM(D50:G50)</f>
        <v>0</v>
      </c>
    </row>
    <row r="51" spans="1:8" ht="20.100000000000001" customHeight="1" thickBot="1">
      <c r="B51" s="226"/>
      <c r="C51" s="196" t="str">
        <f>+'CHANGE NET POSITION-PROP.(19)'!B57</f>
        <v>Error Correction(s)</v>
      </c>
      <c r="D51" s="204"/>
      <c r="E51" s="204"/>
      <c r="F51" s="204"/>
      <c r="G51" s="204"/>
      <c r="H51" s="211">
        <f>SUM(D51:G51)</f>
        <v>0</v>
      </c>
    </row>
    <row r="52" spans="1:8" ht="20.100000000000001" customHeight="1" thickBot="1">
      <c r="B52" s="226"/>
      <c r="C52" s="196" t="str">
        <f>+'CHANGE NET POSITION-PROP.(19)'!B58</f>
        <v>Fund Balances, July 1, 2025 as adjusted or restated</v>
      </c>
      <c r="D52" s="210">
        <f>+D49+D51+D48+D50</f>
        <v>0</v>
      </c>
      <c r="E52" s="210">
        <f>+E49+E51+E48+E50</f>
        <v>0</v>
      </c>
      <c r="F52" s="210">
        <f>+F49+F51+F48+F50</f>
        <v>0</v>
      </c>
      <c r="G52" s="210">
        <f>+G49+G51+G48+G50</f>
        <v>0</v>
      </c>
      <c r="H52" s="210">
        <f>+H49+H51+H48+H50</f>
        <v>0</v>
      </c>
    </row>
    <row r="53" spans="1:8" ht="20.100000000000001" customHeight="1" thickBot="1">
      <c r="B53" s="226"/>
      <c r="C53" s="196" t="str">
        <f>+'CHANGE NET POSITION-PROP.(19)'!B59</f>
        <v>Total net position - June 30, 2026</v>
      </c>
      <c r="D53" s="213">
        <f>+D47+D52</f>
        <v>0</v>
      </c>
      <c r="E53" s="213">
        <f>+E47+E52</f>
        <v>0</v>
      </c>
      <c r="F53" s="213">
        <f>+F47+F52</f>
        <v>0</v>
      </c>
      <c r="G53" s="213">
        <f>+G47+G52</f>
        <v>0</v>
      </c>
      <c r="H53" s="213">
        <f>+H47+H52</f>
        <v>0</v>
      </c>
    </row>
    <row r="54" spans="1:8" ht="15.75" thickTop="1">
      <c r="B54" s="226"/>
      <c r="C54" s="196"/>
      <c r="D54" s="196"/>
      <c r="E54" s="196"/>
      <c r="F54" s="196"/>
      <c r="G54" s="196"/>
      <c r="H54" s="196"/>
    </row>
    <row r="55" spans="1:8" ht="15.75">
      <c r="A55" s="207" t="s">
        <v>514</v>
      </c>
      <c r="B55" s="291"/>
      <c r="C55" s="215"/>
      <c r="D55" s="215"/>
      <c r="E55" s="215"/>
      <c r="F55" s="215"/>
      <c r="G55" s="215"/>
      <c r="H55" s="215"/>
    </row>
    <row r="56" spans="1:8" ht="15">
      <c r="B56" s="226"/>
      <c r="C56" s="196"/>
      <c r="D56" s="196"/>
      <c r="E56" s="196"/>
      <c r="F56" s="196"/>
      <c r="G56" s="196"/>
      <c r="H56" s="196"/>
    </row>
    <row r="57" spans="1:8" ht="15">
      <c r="B57" s="226"/>
      <c r="C57" s="196"/>
      <c r="D57" s="196"/>
      <c r="E57" s="196"/>
      <c r="F57" s="196"/>
      <c r="G57" s="196"/>
      <c r="H57" s="196"/>
    </row>
    <row r="58" spans="1:8" ht="15">
      <c r="B58" s="226"/>
      <c r="C58" s="196"/>
      <c r="D58" s="196"/>
      <c r="E58" s="196"/>
      <c r="F58" s="196"/>
      <c r="G58" s="196"/>
      <c r="H58" s="196"/>
    </row>
    <row r="59" spans="1:8" ht="15">
      <c r="B59" s="226"/>
      <c r="C59" s="196"/>
      <c r="D59" s="196"/>
      <c r="E59" s="196"/>
      <c r="F59" s="196"/>
      <c r="G59" s="196"/>
      <c r="H59" s="196"/>
    </row>
    <row r="60" spans="1:8" ht="15">
      <c r="B60" s="226"/>
      <c r="C60" s="196"/>
      <c r="D60" s="196"/>
      <c r="E60" s="196"/>
      <c r="F60" s="196"/>
      <c r="G60" s="196"/>
      <c r="H60" s="196"/>
    </row>
    <row r="61" spans="1:8" ht="15">
      <c r="B61" s="226"/>
      <c r="C61" s="196"/>
      <c r="D61" s="196"/>
      <c r="E61" s="196"/>
      <c r="F61" s="196"/>
      <c r="G61" s="196"/>
      <c r="H61" s="196"/>
    </row>
    <row r="62" spans="1:8" ht="15">
      <c r="B62" s="226"/>
      <c r="C62" s="196"/>
      <c r="D62" s="196"/>
      <c r="E62" s="196"/>
      <c r="F62" s="196"/>
      <c r="G62" s="196"/>
      <c r="H62" s="196"/>
    </row>
    <row r="63" spans="1:8" ht="15">
      <c r="B63" s="226"/>
      <c r="C63" s="196"/>
      <c r="D63" s="196"/>
      <c r="E63" s="196"/>
      <c r="F63" s="196"/>
      <c r="G63" s="196"/>
      <c r="H63" s="196"/>
    </row>
    <row r="64" spans="1:8" ht="15">
      <c r="B64" s="226"/>
      <c r="C64" s="196"/>
      <c r="D64" s="196"/>
      <c r="E64" s="196"/>
      <c r="F64" s="196"/>
      <c r="G64" s="196"/>
      <c r="H64" s="196"/>
    </row>
    <row r="65" spans="2:8" ht="15">
      <c r="B65" s="226"/>
      <c r="C65" s="196"/>
      <c r="D65" s="196"/>
      <c r="E65" s="196"/>
      <c r="F65" s="196"/>
      <c r="G65" s="196"/>
      <c r="H65" s="196"/>
    </row>
    <row r="66" spans="2:8" ht="15">
      <c r="B66" s="226"/>
      <c r="C66" s="196"/>
      <c r="D66" s="196"/>
      <c r="E66" s="196"/>
      <c r="F66" s="196"/>
      <c r="G66" s="196"/>
      <c r="H66" s="196"/>
    </row>
    <row r="67" spans="2:8" ht="15">
      <c r="B67" s="226"/>
      <c r="C67" s="196"/>
      <c r="D67" s="196"/>
      <c r="E67" s="196"/>
      <c r="F67" s="196"/>
      <c r="G67" s="196"/>
      <c r="H67" s="196"/>
    </row>
    <row r="68" spans="2:8" ht="15">
      <c r="B68" s="226"/>
      <c r="C68" s="196"/>
      <c r="D68" s="196"/>
      <c r="E68" s="196"/>
      <c r="F68" s="196"/>
      <c r="G68" s="196"/>
      <c r="H68" s="196"/>
    </row>
    <row r="69" spans="2:8" ht="15">
      <c r="B69" s="226"/>
      <c r="C69" s="196"/>
      <c r="D69" s="196"/>
      <c r="E69" s="196"/>
      <c r="F69" s="196"/>
      <c r="G69" s="196"/>
      <c r="H69" s="196"/>
    </row>
    <row r="70" spans="2:8" ht="15">
      <c r="B70" s="226"/>
      <c r="C70" s="196"/>
      <c r="D70" s="196"/>
      <c r="E70" s="196"/>
      <c r="F70" s="196"/>
      <c r="G70" s="196"/>
      <c r="H70" s="196"/>
    </row>
    <row r="71" spans="2:8" ht="15">
      <c r="B71" s="226"/>
      <c r="C71" s="196"/>
      <c r="D71" s="196"/>
      <c r="E71" s="196"/>
      <c r="F71" s="196"/>
      <c r="G71" s="196"/>
      <c r="H71" s="196"/>
    </row>
    <row r="72" spans="2:8" ht="15">
      <c r="B72" s="226"/>
      <c r="C72" s="196"/>
      <c r="D72" s="196"/>
      <c r="E72" s="196"/>
      <c r="F72" s="196"/>
      <c r="G72" s="196"/>
      <c r="H72" s="196"/>
    </row>
    <row r="73" spans="2:8" ht="15">
      <c r="B73" s="226"/>
      <c r="C73" s="196"/>
      <c r="D73" s="196"/>
      <c r="E73" s="196"/>
      <c r="F73" s="196"/>
      <c r="G73" s="196"/>
      <c r="H73" s="196"/>
    </row>
    <row r="74" spans="2:8" ht="15">
      <c r="B74" s="226"/>
      <c r="C74" s="196"/>
      <c r="D74" s="196"/>
      <c r="E74" s="196"/>
      <c r="F74" s="196"/>
      <c r="G74" s="196"/>
      <c r="H74" s="196"/>
    </row>
    <row r="75" spans="2:8" ht="15">
      <c r="B75" s="226"/>
      <c r="C75" s="196"/>
      <c r="D75" s="196"/>
      <c r="E75" s="196"/>
      <c r="F75" s="196"/>
      <c r="G75" s="196"/>
      <c r="H75" s="196"/>
    </row>
    <row r="76" spans="2:8" ht="15">
      <c r="B76" s="226"/>
      <c r="C76" s="196"/>
      <c r="D76" s="196"/>
      <c r="E76" s="196"/>
      <c r="F76" s="196"/>
      <c r="G76" s="196"/>
      <c r="H76" s="196"/>
    </row>
    <row r="77" spans="2:8" ht="15">
      <c r="B77" s="226"/>
      <c r="C77" s="196"/>
      <c r="D77" s="196"/>
      <c r="E77" s="196"/>
      <c r="F77" s="196"/>
      <c r="G77" s="196"/>
      <c r="H77" s="196"/>
    </row>
    <row r="78" spans="2:8" ht="15">
      <c r="B78" s="226"/>
      <c r="C78" s="196"/>
      <c r="D78" s="196"/>
      <c r="E78" s="196"/>
      <c r="F78" s="196"/>
      <c r="G78" s="196"/>
      <c r="H78" s="196"/>
    </row>
    <row r="79" spans="2:8" ht="15">
      <c r="B79" s="226"/>
      <c r="C79" s="196"/>
      <c r="D79" s="196"/>
      <c r="E79" s="196"/>
      <c r="F79" s="196"/>
      <c r="G79" s="196"/>
      <c r="H79" s="196"/>
    </row>
    <row r="80" spans="2:8" ht="15">
      <c r="B80" s="226"/>
      <c r="C80" s="196"/>
      <c r="D80" s="196"/>
      <c r="E80" s="196"/>
      <c r="F80" s="196"/>
      <c r="G80" s="196"/>
      <c r="H80" s="196"/>
    </row>
    <row r="81" spans="2:8" ht="15">
      <c r="B81" s="196"/>
      <c r="C81" s="196"/>
      <c r="D81" s="196"/>
      <c r="E81" s="196"/>
      <c r="F81" s="196"/>
      <c r="G81" s="196"/>
      <c r="H81" s="196"/>
    </row>
    <row r="82" spans="2:8" ht="15">
      <c r="B82" s="196"/>
      <c r="C82" s="196"/>
      <c r="D82" s="196"/>
      <c r="E82" s="196"/>
      <c r="F82" s="196"/>
      <c r="G82" s="196"/>
      <c r="H82" s="196"/>
    </row>
    <row r="83" spans="2:8" ht="15">
      <c r="B83" s="196"/>
      <c r="C83" s="196"/>
      <c r="D83" s="196"/>
      <c r="E83" s="196"/>
      <c r="F83" s="196"/>
      <c r="G83" s="196"/>
      <c r="H83" s="196"/>
    </row>
    <row r="84" spans="2:8" ht="15">
      <c r="B84" s="196"/>
      <c r="C84" s="196"/>
      <c r="D84" s="196"/>
      <c r="E84" s="196"/>
      <c r="F84" s="196"/>
      <c r="G84" s="196"/>
      <c r="H84" s="196"/>
    </row>
    <row r="85" spans="2:8" ht="15">
      <c r="B85" s="196"/>
      <c r="C85" s="196"/>
      <c r="D85" s="196"/>
      <c r="E85" s="196"/>
      <c r="F85" s="196"/>
      <c r="G85" s="196"/>
      <c r="H85" s="196"/>
    </row>
    <row r="86" spans="2:8" ht="15">
      <c r="B86" s="196"/>
      <c r="C86" s="196"/>
      <c r="D86" s="196"/>
      <c r="E86" s="196"/>
      <c r="F86" s="196"/>
      <c r="G86" s="196"/>
      <c r="H86" s="196"/>
    </row>
    <row r="87" spans="2:8" ht="15">
      <c r="B87" s="196"/>
      <c r="C87" s="196"/>
      <c r="D87" s="196"/>
      <c r="E87" s="196"/>
      <c r="F87" s="196"/>
      <c r="G87" s="196"/>
      <c r="H87" s="196"/>
    </row>
    <row r="88" spans="2:8" ht="15">
      <c r="B88" s="196"/>
      <c r="C88" s="196"/>
      <c r="D88" s="196"/>
      <c r="E88" s="196"/>
      <c r="F88" s="196"/>
      <c r="G88" s="196"/>
      <c r="H88" s="196"/>
    </row>
    <row r="89" spans="2:8" ht="15">
      <c r="B89" s="196"/>
      <c r="C89" s="196"/>
      <c r="D89" s="196"/>
      <c r="E89" s="196"/>
      <c r="F89" s="196"/>
      <c r="G89" s="196"/>
      <c r="H89" s="196"/>
    </row>
  </sheetData>
  <sheetProtection algorithmName="SHA-512" hashValue="ccoTHeDNK+1ODoUxQ+HQs2Zgt7Psu3Fb+W+BKkubG2Jd2QkgotwL29Ej01JIrleiFxBW2ByFMICJj1RguKkvWw==" saltValue="DXz6Ka8p74I33j6LUtKw0Q=="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pageSetUpPr fitToPage="1"/>
  </sheetPr>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2" sqref="A2"/>
    </sheetView>
  </sheetViews>
  <sheetFormatPr defaultColWidth="8.85546875" defaultRowHeight="12.75"/>
  <cols>
    <col min="1" max="1" width="55.7109375" style="194" customWidth="1"/>
    <col min="2" max="6" width="24.7109375" style="194" customWidth="1"/>
    <col min="7" max="16384" width="8.85546875" style="194"/>
  </cols>
  <sheetData>
    <row r="1" spans="1:6" ht="18">
      <c r="A1" s="192" t="str">
        <f>'COVER PAGE'!A9</f>
        <v>LOCAL GOVERNMENT NAME:</v>
      </c>
      <c r="B1" s="209"/>
      <c r="C1" s="209"/>
      <c r="D1" s="209"/>
      <c r="E1" s="209"/>
      <c r="F1" s="209"/>
    </row>
    <row r="2" spans="1:6" ht="18">
      <c r="A2" s="192" t="s">
        <v>3</v>
      </c>
      <c r="B2" s="209"/>
      <c r="C2" s="209"/>
      <c r="D2" s="209"/>
      <c r="E2" s="209"/>
      <c r="F2" s="209"/>
    </row>
    <row r="3" spans="1:6" ht="18">
      <c r="A3" s="192" t="s">
        <v>672</v>
      </c>
      <c r="B3" s="209"/>
      <c r="C3" s="209"/>
      <c r="D3" s="209"/>
      <c r="E3" s="209"/>
      <c r="F3" s="209"/>
    </row>
    <row r="4" spans="1:6" ht="18">
      <c r="A4" s="195" t="str">
        <f>'COVER PAGE'!A30</f>
        <v>FISCAL YEAR ENDING JUNE 30, 2026</v>
      </c>
      <c r="B4" s="209"/>
      <c r="C4" s="209"/>
      <c r="D4" s="209"/>
      <c r="E4" s="209"/>
      <c r="F4" s="209"/>
    </row>
    <row r="5" spans="1:6" ht="18">
      <c r="A5" s="195"/>
    </row>
    <row r="6" spans="1:6" ht="16.5" thickBot="1">
      <c r="A6" s="196"/>
      <c r="B6" s="200"/>
      <c r="C6" s="200"/>
      <c r="D6" s="200"/>
      <c r="E6" s="200"/>
      <c r="F6" s="198"/>
    </row>
    <row r="7" spans="1:6" ht="15.75">
      <c r="A7" s="199"/>
      <c r="B7" s="199" t="str">
        <f>'CHG. IN NP-NONMAJOR ENTERPR(73)'!D9</f>
        <v>FUND #</v>
      </c>
      <c r="C7" s="199" t="str">
        <f>'CHG. IN NP-NONMAJOR ENTERPR(73)'!E9</f>
        <v>FUND #</v>
      </c>
      <c r="D7" s="199" t="str">
        <f>'CHG. IN NP-NONMAJOR ENTERPR(73)'!F9</f>
        <v>FUND #</v>
      </c>
      <c r="E7" s="199" t="str">
        <f>'CHG. IN NP-NONMAJOR ENTERPR(73)'!G9</f>
        <v>FUND #</v>
      </c>
      <c r="F7" s="6"/>
    </row>
    <row r="8" spans="1:6" ht="16.5" thickBot="1">
      <c r="A8" s="200" t="s">
        <v>124</v>
      </c>
      <c r="B8" s="200" t="str">
        <f>'CHG. IN NP-NONMAJOR ENTERPR(73)'!D10</f>
        <v>NAME</v>
      </c>
      <c r="C8" s="200" t="str">
        <f>'CHG. IN NP-NONMAJOR ENTERPR(73)'!E10</f>
        <v>NAME</v>
      </c>
      <c r="D8" s="200" t="str">
        <f>'CHG. IN NP-NONMAJOR ENTERPR(73)'!F10</f>
        <v>NAME</v>
      </c>
      <c r="E8" s="200" t="str">
        <f>'CHG. IN NP-NONMAJOR ENTERPR(73)'!G10</f>
        <v>NAME</v>
      </c>
      <c r="F8" s="449" t="s">
        <v>83</v>
      </c>
    </row>
    <row r="9" spans="1:6" ht="20.100000000000001" customHeight="1">
      <c r="A9" s="201" t="s">
        <v>21</v>
      </c>
      <c r="B9" s="218"/>
      <c r="C9" s="218"/>
      <c r="D9" s="218"/>
      <c r="E9" s="218"/>
      <c r="F9" s="246"/>
    </row>
    <row r="10" spans="1:6" ht="20.100000000000001" customHeight="1">
      <c r="A10" s="196" t="s">
        <v>16</v>
      </c>
      <c r="B10" s="202">
        <f>'CHG. IN NP-NONMAJOR ENTERPR(73)'!D16</f>
        <v>0</v>
      </c>
      <c r="C10" s="202">
        <f>'CHG. IN NP-NONMAJOR ENTERPR(73)'!E16</f>
        <v>0</v>
      </c>
      <c r="D10" s="202">
        <f>'CHG. IN NP-NONMAJOR ENTERPR(73)'!F16</f>
        <v>0</v>
      </c>
      <c r="E10" s="202">
        <f>'CHG. IN NP-NONMAJOR ENTERPR(73)'!G16</f>
        <v>0</v>
      </c>
      <c r="F10" s="210">
        <f>+B10+C10+D10+E10</f>
        <v>0</v>
      </c>
    </row>
    <row r="11" spans="1:6" ht="20.100000000000001" customHeight="1">
      <c r="A11" s="196" t="s">
        <v>17</v>
      </c>
      <c r="B11" s="202">
        <f>-'CHG. IN NP-NONMAJOR ENTERPR(73)'!D20-'CHG. IN NP-NONMAJOR ENTERPR(73)'!D21-'CHG. IN NP-NONMAJOR ENTERPR(73)'!D22-'CHG. IN NP-NONMAJOR ENTERPR(73)'!D23-'CHG. IN NP-NONMAJOR ENTERPR(73)'!D24</f>
        <v>0</v>
      </c>
      <c r="C11" s="202">
        <f>-'CHG. IN NP-NONMAJOR ENTERPR(73)'!E20-'CHG. IN NP-NONMAJOR ENTERPR(73)'!E21-'CHG. IN NP-NONMAJOR ENTERPR(73)'!E22-'CHG. IN NP-NONMAJOR ENTERPR(73)'!E23-'CHG. IN NP-NONMAJOR ENTERPR(73)'!E24</f>
        <v>0</v>
      </c>
      <c r="D11" s="202">
        <f>-'CHG. IN NP-NONMAJOR ENTERPR(73)'!F20-'CHG. IN NP-NONMAJOR ENTERPR(73)'!F21-'CHG. IN NP-NONMAJOR ENTERPR(73)'!F22-'CHG. IN NP-NONMAJOR ENTERPR(73)'!F23-'CHG. IN NP-NONMAJOR ENTERPR(73)'!F24</f>
        <v>0</v>
      </c>
      <c r="E11" s="202">
        <f>-'CHG. IN NP-NONMAJOR ENTERPR(73)'!G20-'CHG. IN NP-NONMAJOR ENTERPR(73)'!G21-'CHG. IN NP-NONMAJOR ENTERPR(73)'!G22-'CHG. IN NP-NONMAJOR ENTERPR(73)'!G23-'CHG. IN NP-NONMAJOR ENTERPR(73)'!G24</f>
        <v>0</v>
      </c>
      <c r="F11" s="210">
        <f>+B11+C11+D11+E11</f>
        <v>0</v>
      </c>
    </row>
    <row r="12" spans="1:6" ht="20.100000000000001" customHeight="1">
      <c r="A12" s="196" t="s">
        <v>18</v>
      </c>
      <c r="B12" s="202">
        <f>-'CHG. IN NP-NONMAJOR ENTERPR(73)'!D19</f>
        <v>0</v>
      </c>
      <c r="C12" s="202">
        <f>-'CHG. IN NP-NONMAJOR ENTERPR(73)'!E19</f>
        <v>0</v>
      </c>
      <c r="D12" s="202">
        <f>-'CHG. IN NP-NONMAJOR ENTERPR(73)'!F19</f>
        <v>0</v>
      </c>
      <c r="E12" s="202">
        <f>-'CHG. IN NP-NONMAJOR ENTERPR(73)'!G19</f>
        <v>0</v>
      </c>
      <c r="F12" s="210">
        <f>+B12+C12+D12+E12</f>
        <v>0</v>
      </c>
    </row>
    <row r="13" spans="1:6" ht="20.100000000000001" customHeight="1">
      <c r="A13" s="196" t="s">
        <v>19</v>
      </c>
      <c r="B13" s="202"/>
      <c r="C13" s="202"/>
      <c r="D13" s="202"/>
      <c r="E13" s="202"/>
      <c r="F13" s="210">
        <f>+B13+C13+D13+E13</f>
        <v>0</v>
      </c>
    </row>
    <row r="14" spans="1:6" ht="20.100000000000001" customHeight="1" thickBot="1">
      <c r="A14" s="237" t="s">
        <v>20</v>
      </c>
      <c r="B14" s="204"/>
      <c r="C14" s="204"/>
      <c r="D14" s="204"/>
      <c r="E14" s="204"/>
      <c r="F14" s="211">
        <f>+B14+C14+D14</f>
        <v>0</v>
      </c>
    </row>
    <row r="15" spans="1:6" customFormat="1" ht="20.100000000000001" customHeight="1" thickBot="1">
      <c r="A15" s="6" t="s">
        <v>626</v>
      </c>
      <c r="B15" s="211">
        <f>SUM(B9:B14)</f>
        <v>0</v>
      </c>
      <c r="C15" s="211">
        <f>SUM(C9:C14)</f>
        <v>0</v>
      </c>
      <c r="D15" s="211">
        <f>SUM(D9:D14)</f>
        <v>0</v>
      </c>
      <c r="E15" s="211">
        <f>SUM(E10:E14)</f>
        <v>0</v>
      </c>
      <c r="F15" s="211">
        <f>SUM(F9:F14)</f>
        <v>0</v>
      </c>
    </row>
    <row r="16" spans="1:6" customFormat="1" ht="30" customHeight="1">
      <c r="A16" s="357" t="s">
        <v>22</v>
      </c>
      <c r="B16" s="210"/>
      <c r="C16" s="210"/>
      <c r="D16" s="210"/>
      <c r="E16" s="210"/>
      <c r="F16" s="210"/>
    </row>
    <row r="17" spans="1:6" ht="20.100000000000001" customHeight="1">
      <c r="A17" s="196" t="s">
        <v>23</v>
      </c>
      <c r="B17" s="202">
        <f>'CHG. IN NP-NONMAJOR ENTERPR(73)'!D46</f>
        <v>0</v>
      </c>
      <c r="C17" s="202">
        <f>'CHG. IN NP-NONMAJOR ENTERPR(73)'!E46</f>
        <v>0</v>
      </c>
      <c r="D17" s="202">
        <f>'CHG. IN NP-NONMAJOR ENTERPR(73)'!F46</f>
        <v>0</v>
      </c>
      <c r="E17" s="202">
        <f>'CHG. IN NP-NONMAJOR ENTERPR(73)'!G46</f>
        <v>0</v>
      </c>
      <c r="F17" s="210">
        <f>+B17+C17+D17+E17</f>
        <v>0</v>
      </c>
    </row>
    <row r="18" spans="1:6" ht="20.100000000000001" customHeight="1">
      <c r="A18" s="196" t="s">
        <v>24</v>
      </c>
      <c r="B18" s="202"/>
      <c r="C18" s="202"/>
      <c r="D18" s="202"/>
      <c r="E18" s="202"/>
      <c r="F18" s="210">
        <f>+B18+C18+D18+E18</f>
        <v>0</v>
      </c>
    </row>
    <row r="19" spans="1:6" ht="20.100000000000001" customHeight="1" thickBot="1">
      <c r="A19" s="196" t="s">
        <v>310</v>
      </c>
      <c r="B19" s="204">
        <f>'CHG. IN NP-NONMAJOR ENTERPR(73)'!D32</f>
        <v>0</v>
      </c>
      <c r="C19" s="204">
        <f>'CHG. IN NP-NONMAJOR ENTERPR(73)'!E32</f>
        <v>0</v>
      </c>
      <c r="D19" s="204">
        <f>'CHG. IN NP-NONMAJOR ENTERPR(73)'!F32</f>
        <v>0</v>
      </c>
      <c r="E19" s="204">
        <f>'CHG. IN NP-NONMAJOR ENTERPR(73)'!G32</f>
        <v>0</v>
      </c>
      <c r="F19" s="211">
        <f>+B19+C19+D19+E19</f>
        <v>0</v>
      </c>
    </row>
    <row r="20" spans="1:6" customFormat="1" ht="30" customHeight="1" thickBot="1">
      <c r="A20" s="471" t="s">
        <v>25</v>
      </c>
      <c r="B20" s="211">
        <f>SUM(B16:B19)</f>
        <v>0</v>
      </c>
      <c r="C20" s="211">
        <f>SUM(C16:C19)</f>
        <v>0</v>
      </c>
      <c r="D20" s="211">
        <f>SUM(D16:D19)</f>
        <v>0</v>
      </c>
      <c r="E20" s="211">
        <f>SUM(E16:E19)</f>
        <v>0</v>
      </c>
      <c r="F20" s="211">
        <f>SUM(F16:F19)</f>
        <v>0</v>
      </c>
    </row>
    <row r="21" spans="1:6" customFormat="1" ht="30" customHeight="1">
      <c r="A21" s="357" t="s">
        <v>623</v>
      </c>
      <c r="B21" s="210"/>
      <c r="C21" s="210"/>
      <c r="D21" s="210"/>
      <c r="E21" s="210"/>
      <c r="F21" s="210"/>
    </row>
    <row r="22" spans="1:6" ht="20.100000000000001" customHeight="1">
      <c r="A22" s="196" t="s">
        <v>2598</v>
      </c>
      <c r="B22" s="202"/>
      <c r="C22" s="202"/>
      <c r="D22" s="202"/>
      <c r="E22" s="202"/>
      <c r="F22" s="210">
        <f t="shared" ref="F22:F28" si="0">+B22+C22+D22+E22</f>
        <v>0</v>
      </c>
    </row>
    <row r="23" spans="1:6" ht="20.100000000000001" customHeight="1">
      <c r="A23" s="196" t="s">
        <v>26</v>
      </c>
      <c r="B23" s="202">
        <f>'CHG. IN NP-NONMAJOR ENTERPR(73)'!D45</f>
        <v>0</v>
      </c>
      <c r="C23" s="202">
        <f>'CHG. IN NP-NONMAJOR ENTERPR(73)'!E45</f>
        <v>0</v>
      </c>
      <c r="D23" s="202">
        <f>'CHG. IN NP-NONMAJOR ENTERPR(73)'!F45</f>
        <v>0</v>
      </c>
      <c r="E23" s="202">
        <f>'CHG. IN NP-NONMAJOR ENTERPR(73)'!G45</f>
        <v>0</v>
      </c>
      <c r="F23" s="210">
        <f t="shared" si="0"/>
        <v>0</v>
      </c>
    </row>
    <row r="24" spans="1:6" ht="20.100000000000001" customHeight="1">
      <c r="A24" s="196" t="s">
        <v>27</v>
      </c>
      <c r="B24" s="202"/>
      <c r="C24" s="202"/>
      <c r="D24" s="202"/>
      <c r="E24" s="202"/>
      <c r="F24" s="210">
        <f t="shared" si="0"/>
        <v>0</v>
      </c>
    </row>
    <row r="25" spans="1:6" ht="20.100000000000001" customHeight="1">
      <c r="A25" s="237" t="s">
        <v>2596</v>
      </c>
      <c r="B25" s="202"/>
      <c r="C25" s="202"/>
      <c r="D25" s="202"/>
      <c r="E25" s="202"/>
      <c r="F25" s="210">
        <f t="shared" si="0"/>
        <v>0</v>
      </c>
    </row>
    <row r="26" spans="1:6" ht="20.100000000000001" customHeight="1">
      <c r="A26" s="196" t="s">
        <v>2597</v>
      </c>
      <c r="B26" s="202">
        <f>'CHG. IN NP-NONMAJOR ENTERPR(73)'!D35+'CHG. IN NP-NONMAJOR ENTERPR(73)'!D36</f>
        <v>0</v>
      </c>
      <c r="C26" s="202">
        <f>'CHG. IN NP-NONMAJOR ENTERPR(73)'!E35+'CHG. IN NP-NONMAJOR ENTERPR(73)'!E36</f>
        <v>0</v>
      </c>
      <c r="D26" s="202">
        <f>'CHG. IN NP-NONMAJOR ENTERPR(73)'!F35+'CHG. IN NP-NONMAJOR ENTERPR(73)'!F36</f>
        <v>0</v>
      </c>
      <c r="E26" s="202">
        <f>'CHG. IN NP-NONMAJOR ENTERPR(73)'!G35+'CHG. IN NP-NONMAJOR ENTERPR(73)'!G36</f>
        <v>0</v>
      </c>
      <c r="F26" s="210">
        <f t="shared" si="0"/>
        <v>0</v>
      </c>
    </row>
    <row r="27" spans="1:6" ht="20.100000000000001" customHeight="1">
      <c r="A27" s="196" t="s">
        <v>28</v>
      </c>
      <c r="B27" s="202"/>
      <c r="C27" s="202"/>
      <c r="D27" s="202"/>
      <c r="E27" s="202"/>
      <c r="F27" s="210">
        <f t="shared" si="0"/>
        <v>0</v>
      </c>
    </row>
    <row r="28" spans="1:6" ht="20.100000000000001" customHeight="1" thickBot="1">
      <c r="A28" s="196" t="s">
        <v>29</v>
      </c>
      <c r="B28" s="204"/>
      <c r="C28" s="204"/>
      <c r="D28" s="204"/>
      <c r="E28" s="204"/>
      <c r="F28" s="211">
        <f t="shared" si="0"/>
        <v>0</v>
      </c>
    </row>
    <row r="29" spans="1:6" customFormat="1" ht="30" customHeight="1" thickBot="1">
      <c r="A29" s="471" t="s">
        <v>25</v>
      </c>
      <c r="B29" s="211">
        <f>SUM(B21:B28)</f>
        <v>0</v>
      </c>
      <c r="C29" s="211">
        <f>SUM(C21:C28)</f>
        <v>0</v>
      </c>
      <c r="D29" s="211">
        <f>SUM(D21:D28)</f>
        <v>0</v>
      </c>
      <c r="E29" s="211">
        <f>SUM(E21:E28)</f>
        <v>0</v>
      </c>
      <c r="F29" s="211">
        <f>SUM(F21:F28)</f>
        <v>0</v>
      </c>
    </row>
    <row r="30" spans="1:6" customFormat="1" ht="20.100000000000001" customHeight="1">
      <c r="A30" s="8" t="s">
        <v>30</v>
      </c>
      <c r="B30" s="210"/>
      <c r="C30" s="210"/>
      <c r="D30" s="210"/>
      <c r="E30" s="210"/>
      <c r="F30" s="210"/>
    </row>
    <row r="31" spans="1:6" ht="20.100000000000001" customHeight="1">
      <c r="A31" s="196" t="s">
        <v>31</v>
      </c>
      <c r="B31" s="202"/>
      <c r="C31" s="202"/>
      <c r="D31" s="202"/>
      <c r="E31" s="202"/>
      <c r="F31" s="210">
        <f>+B31+C31+D31+E31</f>
        <v>0</v>
      </c>
    </row>
    <row r="32" spans="1:6" ht="20.100000000000001" customHeight="1">
      <c r="A32" s="196" t="s">
        <v>635</v>
      </c>
      <c r="B32" s="202"/>
      <c r="C32" s="202"/>
      <c r="D32" s="202"/>
      <c r="E32" s="202"/>
      <c r="F32" s="210">
        <f>+B32+C32+D32+E32</f>
        <v>0</v>
      </c>
    </row>
    <row r="33" spans="1:6" ht="20.100000000000001" customHeight="1" thickBot="1">
      <c r="A33" s="196" t="s">
        <v>636</v>
      </c>
      <c r="B33" s="204">
        <f>'CHG. IN NP-NONMAJOR ENTERPR(73)'!D33</f>
        <v>0</v>
      </c>
      <c r="C33" s="204">
        <f>'CHG. IN NP-NONMAJOR ENTERPR(73)'!E33</f>
        <v>0</v>
      </c>
      <c r="D33" s="204">
        <f>'CHG. IN NP-NONMAJOR ENTERPR(73)'!F33</f>
        <v>0</v>
      </c>
      <c r="E33" s="204">
        <f>'CHG. IN NP-NONMAJOR ENTERPR(73)'!G33</f>
        <v>0</v>
      </c>
      <c r="F33" s="211">
        <f>+B33+C33+D33+E33</f>
        <v>0</v>
      </c>
    </row>
    <row r="34" spans="1:6" customFormat="1" ht="20.100000000000001" customHeight="1" thickBot="1">
      <c r="A34" s="284" t="s">
        <v>637</v>
      </c>
      <c r="B34" s="211">
        <f>SUM(B30:B33)</f>
        <v>0</v>
      </c>
      <c r="C34" s="211">
        <f>SUM(C30:C33)</f>
        <v>0</v>
      </c>
      <c r="D34" s="211">
        <f>SUM(D30:D33)</f>
        <v>0</v>
      </c>
      <c r="E34" s="211">
        <f>SUM(E30:E33)</f>
        <v>0</v>
      </c>
      <c r="F34" s="211">
        <f>SUM(F30:F33)</f>
        <v>0</v>
      </c>
    </row>
    <row r="35" spans="1:6" customFormat="1" ht="20.100000000000001" customHeight="1">
      <c r="A35" s="284" t="s">
        <v>625</v>
      </c>
      <c r="B35" s="210">
        <f>+B15+B20+B29+B34</f>
        <v>0</v>
      </c>
      <c r="C35" s="210">
        <f>+C15+C20+C29+C34</f>
        <v>0</v>
      </c>
      <c r="D35" s="210">
        <f>+D15+D20+D29+D34</f>
        <v>0</v>
      </c>
      <c r="E35" s="210">
        <f>+E15+E20+E29+E34</f>
        <v>0</v>
      </c>
      <c r="F35" s="210">
        <f>+F15+F20+F29+F34</f>
        <v>0</v>
      </c>
    </row>
    <row r="36" spans="1:6" ht="20.100000000000001" customHeight="1" thickBot="1">
      <c r="A36" s="196" t="str">
        <f>+'ST. OF CASH FLOWS-PROP.(20)'!A38</f>
        <v>Cash and cash equivalents - July 1, 2025</v>
      </c>
      <c r="B36" s="204"/>
      <c r="C36" s="204"/>
      <c r="D36" s="204"/>
      <c r="E36" s="202"/>
      <c r="F36" s="210">
        <f>+B36+C36+D36+E36</f>
        <v>0</v>
      </c>
    </row>
    <row r="37" spans="1:6" ht="20.100000000000001" customHeight="1" thickBot="1">
      <c r="A37" s="196" t="str">
        <f>+'ST. OF CASH FLOWS-PROP.(20)'!A39</f>
        <v>Cash and cash equivalents - June 30, 2026</v>
      </c>
      <c r="B37" s="213">
        <f>+B35+B36</f>
        <v>0</v>
      </c>
      <c r="C37" s="213">
        <f>+C35+C36</f>
        <v>0</v>
      </c>
      <c r="D37" s="213">
        <f>+D35+D36</f>
        <v>0</v>
      </c>
      <c r="E37" s="213">
        <f>+E35+E36</f>
        <v>0</v>
      </c>
      <c r="F37" s="213">
        <f>+F35+F36</f>
        <v>0</v>
      </c>
    </row>
    <row r="38" spans="1:6" ht="20.100000000000001" customHeight="1" thickTop="1">
      <c r="A38" s="196"/>
      <c r="B38" s="202"/>
      <c r="C38" s="202"/>
      <c r="D38" s="202"/>
      <c r="E38" s="202"/>
      <c r="F38" s="210"/>
    </row>
    <row r="39" spans="1:6" ht="30" customHeight="1">
      <c r="A39" s="232" t="s">
        <v>413</v>
      </c>
      <c r="B39" s="202"/>
      <c r="C39" s="202"/>
      <c r="D39" s="202"/>
      <c r="E39" s="202"/>
      <c r="F39" s="210"/>
    </row>
    <row r="40" spans="1:6" ht="20.100000000000001" customHeight="1">
      <c r="A40" s="196" t="s">
        <v>414</v>
      </c>
      <c r="B40" s="202">
        <f>'CHG. IN NP-NONMAJOR ENTERPR(73)'!D28</f>
        <v>0</v>
      </c>
      <c r="C40" s="202">
        <f>'CHG. IN NP-NONMAJOR ENTERPR(73)'!E28</f>
        <v>0</v>
      </c>
      <c r="D40" s="202">
        <f>'CHG. IN NP-NONMAJOR ENTERPR(73)'!F28</f>
        <v>0</v>
      </c>
      <c r="E40" s="202">
        <f>'CHG. IN NP-NONMAJOR ENTERPR(73)'!G28</f>
        <v>0</v>
      </c>
      <c r="F40" s="210">
        <f>+B40+C40+D40+E40</f>
        <v>0</v>
      </c>
    </row>
    <row r="41" spans="1:6" ht="30" customHeight="1">
      <c r="A41" s="203" t="s">
        <v>415</v>
      </c>
      <c r="B41" s="202"/>
      <c r="C41" s="202"/>
      <c r="D41" s="202"/>
      <c r="E41" s="202"/>
      <c r="F41" s="210"/>
    </row>
    <row r="42" spans="1:6" ht="20.100000000000001" customHeight="1">
      <c r="A42" s="196" t="s">
        <v>416</v>
      </c>
      <c r="B42" s="202">
        <f>'CHG. IN NP-NONMAJOR ENTERPR(73)'!D25</f>
        <v>0</v>
      </c>
      <c r="C42" s="202">
        <f>'CHG. IN NP-NONMAJOR ENTERPR(73)'!E25</f>
        <v>0</v>
      </c>
      <c r="D42" s="202">
        <f>'CHG. IN NP-NONMAJOR ENTERPR(73)'!F25</f>
        <v>0</v>
      </c>
      <c r="E42" s="202">
        <f>'CHG. IN NP-NONMAJOR ENTERPR(73)'!G25</f>
        <v>0</v>
      </c>
      <c r="F42" s="210">
        <f t="shared" ref="F42:F52" si="1">+B42+C42+D42+E42</f>
        <v>0</v>
      </c>
    </row>
    <row r="43" spans="1:6" ht="20.100000000000001" customHeight="1">
      <c r="A43" s="196" t="s">
        <v>0</v>
      </c>
      <c r="B43" s="202"/>
      <c r="C43" s="202"/>
      <c r="D43" s="202"/>
      <c r="E43" s="202"/>
      <c r="F43" s="210">
        <f t="shared" si="1"/>
        <v>0</v>
      </c>
    </row>
    <row r="44" spans="1:6" ht="20.100000000000001" customHeight="1">
      <c r="A44" s="196" t="s">
        <v>1</v>
      </c>
      <c r="B44" s="202"/>
      <c r="C44" s="202"/>
      <c r="D44" s="202"/>
      <c r="E44" s="202"/>
      <c r="F44" s="210">
        <f t="shared" si="1"/>
        <v>0</v>
      </c>
    </row>
    <row r="45" spans="1:6" ht="20.100000000000001" customHeight="1">
      <c r="A45" s="196" t="s">
        <v>2</v>
      </c>
      <c r="B45" s="202"/>
      <c r="C45" s="202"/>
      <c r="D45" s="202"/>
      <c r="E45" s="202"/>
      <c r="F45" s="210">
        <f t="shared" si="1"/>
        <v>0</v>
      </c>
    </row>
    <row r="46" spans="1:6" ht="20.100000000000001" customHeight="1">
      <c r="A46" s="196" t="s">
        <v>419</v>
      </c>
      <c r="B46" s="202"/>
      <c r="C46" s="202"/>
      <c r="D46" s="202"/>
      <c r="E46" s="202"/>
      <c r="F46" s="210">
        <f t="shared" si="1"/>
        <v>0</v>
      </c>
    </row>
    <row r="47" spans="1:6" ht="20.100000000000001" customHeight="1">
      <c r="A47" s="196" t="s">
        <v>420</v>
      </c>
      <c r="B47" s="202"/>
      <c r="C47" s="202"/>
      <c r="D47" s="202"/>
      <c r="E47" s="202"/>
      <c r="F47" s="210">
        <f t="shared" si="1"/>
        <v>0</v>
      </c>
    </row>
    <row r="48" spans="1:6" ht="20.100000000000001" customHeight="1">
      <c r="A48" s="196" t="s">
        <v>421</v>
      </c>
      <c r="B48" s="202"/>
      <c r="C48" s="202"/>
      <c r="D48" s="202"/>
      <c r="E48" s="202"/>
      <c r="F48" s="210">
        <f t="shared" si="1"/>
        <v>0</v>
      </c>
    </row>
    <row r="49" spans="1:6" ht="20.100000000000001" customHeight="1">
      <c r="A49" s="196" t="s">
        <v>422</v>
      </c>
      <c r="B49" s="202"/>
      <c r="C49" s="202"/>
      <c r="D49" s="202"/>
      <c r="E49" s="202"/>
      <c r="F49" s="210">
        <f t="shared" si="1"/>
        <v>0</v>
      </c>
    </row>
    <row r="50" spans="1:6" ht="20.100000000000001" customHeight="1">
      <c r="A50" s="196" t="s">
        <v>423</v>
      </c>
      <c r="B50" s="202"/>
      <c r="C50" s="202"/>
      <c r="D50" s="202"/>
      <c r="E50" s="202"/>
      <c r="F50" s="210">
        <f t="shared" si="1"/>
        <v>0</v>
      </c>
    </row>
    <row r="51" spans="1:6" ht="20.100000000000001" customHeight="1">
      <c r="A51" s="196" t="s">
        <v>424</v>
      </c>
      <c r="B51" s="202"/>
      <c r="C51" s="202"/>
      <c r="D51" s="202"/>
      <c r="E51" s="202"/>
      <c r="F51" s="210">
        <f t="shared" si="1"/>
        <v>0</v>
      </c>
    </row>
    <row r="52" spans="1:6" ht="20.100000000000001" customHeight="1">
      <c r="A52" s="196" t="s">
        <v>425</v>
      </c>
      <c r="B52" s="202"/>
      <c r="C52" s="202"/>
      <c r="D52" s="202"/>
      <c r="E52" s="202"/>
      <c r="F52" s="210">
        <f t="shared" si="1"/>
        <v>0</v>
      </c>
    </row>
    <row r="53" spans="1:6" ht="20.100000000000001" customHeight="1" thickBot="1">
      <c r="A53" s="196" t="s">
        <v>447</v>
      </c>
      <c r="B53" s="204"/>
      <c r="C53" s="204"/>
      <c r="D53" s="204"/>
      <c r="E53" s="202"/>
      <c r="F53" s="210">
        <f>+B53+C53+D53+E53</f>
        <v>0</v>
      </c>
    </row>
    <row r="54" spans="1:6" customFormat="1" ht="20.100000000000001" customHeight="1" thickBot="1">
      <c r="A54" s="6" t="s">
        <v>448</v>
      </c>
      <c r="B54" s="212">
        <f>SUM(B42:B53)</f>
        <v>0</v>
      </c>
      <c r="C54" s="212">
        <f>SUM(C42:C53)</f>
        <v>0</v>
      </c>
      <c r="D54" s="212">
        <f>SUM(D42:D53)</f>
        <v>0</v>
      </c>
      <c r="E54" s="212">
        <f>SUM(E42:E53)</f>
        <v>0</v>
      </c>
      <c r="F54" s="212">
        <f>SUM(F42:F53)</f>
        <v>0</v>
      </c>
    </row>
    <row r="55" spans="1:6" customFormat="1" ht="20.100000000000001" customHeight="1" thickBot="1">
      <c r="A55" s="6" t="s">
        <v>624</v>
      </c>
      <c r="B55" s="213">
        <f>+B40+B54</f>
        <v>0</v>
      </c>
      <c r="C55" s="213">
        <f>+C40+C54</f>
        <v>0</v>
      </c>
      <c r="D55" s="213">
        <f>+D40+D54</f>
        <v>0</v>
      </c>
      <c r="E55" s="213">
        <f>+E40+E54</f>
        <v>0</v>
      </c>
      <c r="F55" s="213">
        <f>+F40+F54</f>
        <v>0</v>
      </c>
    </row>
    <row r="56" spans="1:6" ht="20.100000000000001" customHeight="1" thickTop="1">
      <c r="A56" s="196"/>
      <c r="B56" s="218"/>
      <c r="C56" s="218"/>
      <c r="D56" s="218"/>
      <c r="E56" s="218"/>
      <c r="F56" s="246"/>
    </row>
    <row r="57" spans="1:6" ht="20.100000000000001" customHeight="1">
      <c r="A57" s="201" t="s">
        <v>627</v>
      </c>
      <c r="B57" s="218"/>
      <c r="C57" s="218"/>
      <c r="D57" s="218"/>
      <c r="E57" s="218"/>
      <c r="F57" s="246"/>
    </row>
    <row r="58" spans="1:6" ht="20.100000000000001" customHeight="1">
      <c r="A58" s="196" t="s">
        <v>628</v>
      </c>
      <c r="B58" s="218"/>
      <c r="C58" s="218"/>
      <c r="D58" s="218"/>
      <c r="E58" s="218"/>
      <c r="F58" s="210">
        <f>+B58+C58+D58+E58</f>
        <v>0</v>
      </c>
    </row>
    <row r="59" spans="1:6" ht="20.100000000000001" customHeight="1">
      <c r="A59" s="196" t="s">
        <v>629</v>
      </c>
      <c r="B59" s="218"/>
      <c r="C59" s="218"/>
      <c r="D59" s="218"/>
      <c r="E59" s="218"/>
      <c r="F59" s="210">
        <f>+B59+C59+D59+E59</f>
        <v>0</v>
      </c>
    </row>
    <row r="60" spans="1:6" ht="20.100000000000001" customHeight="1">
      <c r="A60" s="196" t="s">
        <v>630</v>
      </c>
      <c r="B60" s="218"/>
      <c r="C60" s="218"/>
      <c r="D60" s="218"/>
      <c r="E60" s="218"/>
      <c r="F60" s="210">
        <f>+B60+C60+D60+E60</f>
        <v>0</v>
      </c>
    </row>
    <row r="61" spans="1:6" ht="20.100000000000001" customHeight="1">
      <c r="A61" s="196" t="s">
        <v>631</v>
      </c>
      <c r="B61" s="218"/>
      <c r="C61" s="218"/>
      <c r="D61" s="218"/>
      <c r="E61" s="218"/>
      <c r="F61" s="210">
        <f>+B61+C61+D61+E61</f>
        <v>0</v>
      </c>
    </row>
    <row r="62" spans="1:6" ht="20.100000000000001" customHeight="1">
      <c r="A62" s="196" t="s">
        <v>632</v>
      </c>
      <c r="B62" s="218"/>
      <c r="C62" s="218"/>
      <c r="D62" s="218"/>
      <c r="E62" s="218"/>
      <c r="F62" s="210">
        <f>+B62+C62+D62+E62</f>
        <v>0</v>
      </c>
    </row>
    <row r="63" spans="1:6" ht="20.100000000000001" customHeight="1">
      <c r="A63" s="196"/>
      <c r="B63" s="196"/>
      <c r="C63" s="196"/>
      <c r="D63" s="196"/>
      <c r="E63" s="196"/>
      <c r="F63" s="196"/>
    </row>
    <row r="64" spans="1:6" ht="20.100000000000001" customHeight="1">
      <c r="A64" s="207" t="s">
        <v>515</v>
      </c>
      <c r="B64" s="215"/>
      <c r="C64" s="215"/>
      <c r="D64" s="215"/>
      <c r="E64" s="215"/>
      <c r="F64" s="215"/>
    </row>
    <row r="65" spans="1:6" ht="20.100000000000001" customHeight="1">
      <c r="A65" s="196"/>
      <c r="B65" s="196"/>
      <c r="C65" s="196"/>
      <c r="D65" s="196"/>
      <c r="E65" s="196"/>
      <c r="F65" s="196"/>
    </row>
    <row r="66" spans="1:6" ht="20.100000000000001" customHeight="1">
      <c r="A66" s="196"/>
      <c r="B66" s="196"/>
      <c r="C66" s="196"/>
      <c r="D66" s="196"/>
      <c r="E66" s="196"/>
      <c r="F66" s="196"/>
    </row>
    <row r="67" spans="1:6" ht="20.100000000000001" customHeight="1">
      <c r="A67" s="196"/>
      <c r="B67" s="196"/>
      <c r="C67" s="196"/>
      <c r="D67" s="196"/>
      <c r="E67" s="196"/>
      <c r="F67" s="196"/>
    </row>
    <row r="68" spans="1:6" ht="20.100000000000001" customHeight="1">
      <c r="A68" s="196"/>
      <c r="B68" s="196"/>
      <c r="C68" s="196"/>
      <c r="D68" s="196"/>
      <c r="E68" s="196"/>
      <c r="F68" s="196"/>
    </row>
    <row r="69" spans="1:6" ht="15">
      <c r="A69" s="196"/>
      <c r="B69" s="196"/>
      <c r="C69" s="196"/>
      <c r="D69" s="196"/>
      <c r="E69" s="196"/>
      <c r="F69" s="196"/>
    </row>
    <row r="70" spans="1:6" ht="15">
      <c r="A70" s="196"/>
      <c r="B70" s="196"/>
      <c r="C70" s="196"/>
      <c r="D70" s="196"/>
      <c r="E70" s="196"/>
      <c r="F70" s="196"/>
    </row>
    <row r="71" spans="1:6" ht="15">
      <c r="A71" s="196"/>
      <c r="B71" s="196"/>
      <c r="C71" s="196"/>
      <c r="D71" s="196"/>
      <c r="E71" s="196"/>
      <c r="F71" s="196"/>
    </row>
    <row r="72" spans="1:6" ht="15">
      <c r="A72" s="196"/>
      <c r="B72" s="196"/>
      <c r="C72" s="196"/>
      <c r="D72" s="196"/>
      <c r="E72" s="196"/>
      <c r="F72" s="196"/>
    </row>
    <row r="73" spans="1:6" ht="15">
      <c r="A73" s="196"/>
      <c r="B73" s="196"/>
      <c r="C73" s="196"/>
      <c r="D73" s="196"/>
      <c r="E73" s="196"/>
      <c r="F73" s="196"/>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7"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pageSetUpPr fitToPage="1"/>
  </sheetPr>
  <dimension ref="A1:F190"/>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A2" sqref="A2"/>
    </sheetView>
  </sheetViews>
  <sheetFormatPr defaultColWidth="8.85546875" defaultRowHeight="12.75"/>
  <cols>
    <col min="1" max="1" width="12.7109375" style="194" customWidth="1"/>
    <col min="2" max="2" width="55.7109375" style="194" customWidth="1"/>
    <col min="3" max="6" width="18.7109375" style="194" customWidth="1"/>
    <col min="7" max="16384" width="8.85546875" style="194"/>
  </cols>
  <sheetData>
    <row r="1" spans="1:6" ht="18">
      <c r="A1" s="209"/>
      <c r="B1" s="192" t="str">
        <f>'COVER PAGE'!A9</f>
        <v>LOCAL GOVERNMENT NAME:</v>
      </c>
      <c r="C1" s="209"/>
      <c r="D1" s="209"/>
      <c r="E1" s="209"/>
      <c r="F1" s="209"/>
    </row>
    <row r="2" spans="1:6" ht="18">
      <c r="A2" s="209"/>
      <c r="B2" s="192" t="s">
        <v>1245</v>
      </c>
      <c r="C2" s="209"/>
      <c r="D2" s="209"/>
      <c r="E2" s="209"/>
      <c r="F2" s="209"/>
    </row>
    <row r="3" spans="1:6" ht="18">
      <c r="A3" s="209"/>
      <c r="B3" s="192" t="s">
        <v>924</v>
      </c>
      <c r="C3" s="209"/>
      <c r="D3" s="209"/>
      <c r="E3" s="209"/>
      <c r="F3" s="209"/>
    </row>
    <row r="4" spans="1:6" ht="18">
      <c r="A4" s="209"/>
      <c r="B4" s="195" t="str">
        <f>'COVER PAGE'!A30</f>
        <v>FISCAL YEAR ENDING JUNE 30, 2026</v>
      </c>
      <c r="C4" s="209"/>
      <c r="D4" s="209"/>
      <c r="E4" s="209"/>
      <c r="F4" s="209"/>
    </row>
    <row r="5" spans="1:6" ht="18">
      <c r="B5" s="195"/>
      <c r="C5" s="214"/>
      <c r="D5" s="209"/>
      <c r="E5" s="209"/>
      <c r="F5" s="199"/>
    </row>
    <row r="7" spans="1:6" ht="15.75" thickBot="1">
      <c r="A7" s="292"/>
      <c r="B7" s="292"/>
      <c r="C7" s="293" t="s">
        <v>923</v>
      </c>
      <c r="D7" s="293" t="s">
        <v>923</v>
      </c>
      <c r="E7" s="293" t="s">
        <v>923</v>
      </c>
      <c r="F7" s="472" t="s">
        <v>752</v>
      </c>
    </row>
    <row r="8" spans="1:6" ht="15">
      <c r="A8" s="294" t="s">
        <v>122</v>
      </c>
      <c r="B8" s="294"/>
      <c r="C8" s="294" t="s">
        <v>1055</v>
      </c>
      <c r="D8" s="294" t="s">
        <v>1055</v>
      </c>
      <c r="E8" s="294" t="s">
        <v>1055</v>
      </c>
      <c r="F8" s="472" t="s">
        <v>925</v>
      </c>
    </row>
    <row r="9" spans="1:6" ht="15.75" thickBot="1">
      <c r="A9" s="293" t="s">
        <v>123</v>
      </c>
      <c r="B9" s="293" t="s">
        <v>124</v>
      </c>
      <c r="C9" s="293" t="s">
        <v>1055</v>
      </c>
      <c r="D9" s="293" t="s">
        <v>1055</v>
      </c>
      <c r="E9" s="293" t="s">
        <v>1055</v>
      </c>
      <c r="F9" s="473" t="s">
        <v>758</v>
      </c>
    </row>
    <row r="10" spans="1:6" ht="15" customHeight="1">
      <c r="A10" s="285"/>
      <c r="B10" s="386" t="s">
        <v>779</v>
      </c>
      <c r="C10" s="297"/>
      <c r="D10" s="297"/>
      <c r="E10" s="297"/>
      <c r="F10" s="297"/>
    </row>
    <row r="11" spans="1:6" ht="15" customHeight="1">
      <c r="A11" s="285"/>
      <c r="B11" s="386" t="s">
        <v>145</v>
      </c>
      <c r="C11" s="297"/>
      <c r="D11" s="297"/>
      <c r="E11" s="297"/>
      <c r="F11" s="297"/>
    </row>
    <row r="12" spans="1:6" ht="15" customHeight="1">
      <c r="A12" s="226">
        <v>101000</v>
      </c>
      <c r="B12" s="292" t="s">
        <v>780</v>
      </c>
      <c r="C12" s="295"/>
      <c r="D12" s="295"/>
      <c r="E12" s="295"/>
      <c r="F12" s="298">
        <f>SUM(C12:E12)</f>
        <v>0</v>
      </c>
    </row>
    <row r="13" spans="1:6" ht="15" customHeight="1">
      <c r="A13" s="226">
        <v>103000</v>
      </c>
      <c r="B13" s="292" t="s">
        <v>878</v>
      </c>
      <c r="C13" s="295"/>
      <c r="D13" s="295"/>
      <c r="E13" s="295"/>
      <c r="F13" s="298">
        <f t="shared" ref="F13:F21" si="0">SUM(C13:E13)</f>
        <v>0</v>
      </c>
    </row>
    <row r="14" spans="1:6" ht="15" customHeight="1">
      <c r="A14" s="226">
        <v>101100</v>
      </c>
      <c r="B14" s="292" t="s">
        <v>622</v>
      </c>
      <c r="C14" s="295"/>
      <c r="D14" s="295"/>
      <c r="E14" s="295"/>
      <c r="F14" s="298">
        <f t="shared" si="0"/>
        <v>0</v>
      </c>
    </row>
    <row r="15" spans="1:6" ht="30.75" customHeight="1">
      <c r="A15" s="226">
        <v>110000</v>
      </c>
      <c r="B15" s="296" t="s">
        <v>881</v>
      </c>
      <c r="C15" s="295"/>
      <c r="D15" s="295"/>
      <c r="E15" s="295"/>
      <c r="F15" s="298">
        <f t="shared" si="0"/>
        <v>0</v>
      </c>
    </row>
    <row r="16" spans="1:6" ht="30" customHeight="1">
      <c r="A16" s="226">
        <v>120000</v>
      </c>
      <c r="B16" s="296" t="s">
        <v>462</v>
      </c>
      <c r="C16" s="295"/>
      <c r="D16" s="295"/>
      <c r="E16" s="295"/>
      <c r="F16" s="298">
        <f t="shared" si="0"/>
        <v>0</v>
      </c>
    </row>
    <row r="17" spans="1:6" ht="15" customHeight="1">
      <c r="A17" s="226">
        <v>127500</v>
      </c>
      <c r="B17" s="296" t="s">
        <v>2468</v>
      </c>
      <c r="C17" s="295"/>
      <c r="D17" s="295"/>
      <c r="E17" s="295"/>
      <c r="F17" s="298">
        <f t="shared" si="0"/>
        <v>0</v>
      </c>
    </row>
    <row r="18" spans="1:6" ht="15" customHeight="1">
      <c r="A18" s="226">
        <v>131000</v>
      </c>
      <c r="B18" s="292" t="s">
        <v>183</v>
      </c>
      <c r="C18" s="295"/>
      <c r="D18" s="295"/>
      <c r="E18" s="295"/>
      <c r="F18" s="298">
        <f t="shared" si="0"/>
        <v>0</v>
      </c>
    </row>
    <row r="19" spans="1:6" ht="15" customHeight="1">
      <c r="A19" s="226">
        <v>132000</v>
      </c>
      <c r="B19" s="292" t="s">
        <v>184</v>
      </c>
      <c r="C19" s="295"/>
      <c r="D19" s="295"/>
      <c r="E19" s="295"/>
      <c r="F19" s="298">
        <f t="shared" si="0"/>
        <v>0</v>
      </c>
    </row>
    <row r="20" spans="1:6" ht="15" customHeight="1">
      <c r="A20" s="226">
        <v>141000</v>
      </c>
      <c r="B20" s="292" t="s">
        <v>147</v>
      </c>
      <c r="C20" s="295"/>
      <c r="D20" s="295"/>
      <c r="E20" s="295"/>
      <c r="F20" s="298">
        <f t="shared" si="0"/>
        <v>0</v>
      </c>
    </row>
    <row r="21" spans="1:6" ht="15" customHeight="1" thickBot="1">
      <c r="A21" s="226">
        <v>150000</v>
      </c>
      <c r="B21" s="292" t="s">
        <v>784</v>
      </c>
      <c r="C21" s="1085"/>
      <c r="D21" s="1085"/>
      <c r="E21" s="1085"/>
      <c r="F21" s="298">
        <f t="shared" si="0"/>
        <v>0</v>
      </c>
    </row>
    <row r="22" spans="1:6" ht="15" customHeight="1" thickBot="1">
      <c r="A22" s="285"/>
      <c r="B22" s="472" t="s">
        <v>597</v>
      </c>
      <c r="C22" s="1086">
        <f>SUM(C11:C21)</f>
        <v>0</v>
      </c>
      <c r="D22" s="1086">
        <f>SUM(D11:D21)</f>
        <v>0</v>
      </c>
      <c r="E22" s="1086">
        <f>SUM(E11:E21)</f>
        <v>0</v>
      </c>
      <c r="F22" s="1086">
        <f>SUM(F11:F21)</f>
        <v>0</v>
      </c>
    </row>
    <row r="23" spans="1:6" ht="15" customHeight="1">
      <c r="A23" s="285"/>
      <c r="B23" s="386" t="s">
        <v>146</v>
      </c>
      <c r="C23" s="298"/>
      <c r="D23" s="298"/>
      <c r="E23" s="298"/>
      <c r="F23" s="298"/>
    </row>
    <row r="24" spans="1:6" ht="15" customHeight="1">
      <c r="A24" s="285"/>
      <c r="B24" s="78" t="s">
        <v>785</v>
      </c>
      <c r="C24" s="298"/>
      <c r="D24" s="298"/>
      <c r="E24" s="298"/>
      <c r="F24" s="298"/>
    </row>
    <row r="25" spans="1:6" ht="15" customHeight="1">
      <c r="A25" s="226">
        <v>102200</v>
      </c>
      <c r="B25" s="292" t="s">
        <v>879</v>
      </c>
      <c r="C25" s="295"/>
      <c r="D25" s="295"/>
      <c r="E25" s="295"/>
      <c r="F25" s="298">
        <f>SUM(C25:E25)</f>
        <v>0</v>
      </c>
    </row>
    <row r="26" spans="1:6" ht="15" customHeight="1">
      <c r="A26" s="226">
        <v>102300</v>
      </c>
      <c r="B26" s="292" t="s">
        <v>880</v>
      </c>
      <c r="C26" s="295"/>
      <c r="D26" s="295"/>
      <c r="E26" s="295"/>
      <c r="F26" s="298">
        <f>SUM(C26:E26)</f>
        <v>0</v>
      </c>
    </row>
    <row r="27" spans="1:6" ht="15" customHeight="1">
      <c r="A27" s="226">
        <v>127500</v>
      </c>
      <c r="B27" s="296" t="s">
        <v>2469</v>
      </c>
      <c r="C27" s="295"/>
      <c r="D27" s="295"/>
      <c r="E27" s="295"/>
      <c r="F27" s="298">
        <f>SUM(C27:E27)</f>
        <v>0</v>
      </c>
    </row>
    <row r="28" spans="1:6" ht="15" customHeight="1">
      <c r="A28" s="226">
        <v>133000</v>
      </c>
      <c r="B28" s="292" t="s">
        <v>882</v>
      </c>
      <c r="C28" s="295"/>
      <c r="D28" s="295"/>
      <c r="E28" s="295"/>
      <c r="F28" s="298">
        <f>SUM(C28:E28)</f>
        <v>0</v>
      </c>
    </row>
    <row r="29" spans="1:6" ht="15" customHeight="1">
      <c r="A29" s="226">
        <v>170000</v>
      </c>
      <c r="B29" s="292" t="s">
        <v>125</v>
      </c>
      <c r="C29" s="295"/>
      <c r="D29" s="295"/>
      <c r="E29" s="295"/>
      <c r="F29" s="298">
        <f>SUM(C29:E29)</f>
        <v>0</v>
      </c>
    </row>
    <row r="30" spans="1:6" ht="15" customHeight="1">
      <c r="A30" s="285">
        <v>180000</v>
      </c>
      <c r="B30" s="78" t="s">
        <v>457</v>
      </c>
      <c r="C30" s="298"/>
      <c r="D30" s="298"/>
      <c r="E30" s="298"/>
      <c r="F30" s="298"/>
    </row>
    <row r="31" spans="1:6" ht="15" customHeight="1">
      <c r="A31" s="226"/>
      <c r="B31" s="292" t="s">
        <v>452</v>
      </c>
      <c r="C31" s="295"/>
      <c r="D31" s="295"/>
      <c r="E31" s="295"/>
      <c r="F31" s="298">
        <f t="shared" ref="F31:F41" si="1">SUM(C31:E31)</f>
        <v>0</v>
      </c>
    </row>
    <row r="32" spans="1:6" ht="15" customHeight="1">
      <c r="A32" s="226"/>
      <c r="B32" s="292" t="s">
        <v>453</v>
      </c>
      <c r="C32" s="295"/>
      <c r="D32" s="295"/>
      <c r="E32" s="295"/>
      <c r="F32" s="298">
        <f t="shared" si="1"/>
        <v>0</v>
      </c>
    </row>
    <row r="33" spans="1:6" ht="15" customHeight="1">
      <c r="A33" s="226"/>
      <c r="B33" s="292" t="s">
        <v>438</v>
      </c>
      <c r="C33" s="295"/>
      <c r="D33" s="295"/>
      <c r="E33" s="295"/>
      <c r="F33" s="298">
        <f t="shared" si="1"/>
        <v>0</v>
      </c>
    </row>
    <row r="34" spans="1:6" ht="15" customHeight="1">
      <c r="A34" s="226"/>
      <c r="B34" s="292" t="s">
        <v>454</v>
      </c>
      <c r="C34" s="295"/>
      <c r="D34" s="295"/>
      <c r="E34" s="295"/>
      <c r="F34" s="298">
        <f t="shared" si="1"/>
        <v>0</v>
      </c>
    </row>
    <row r="35" spans="1:6" ht="15" customHeight="1">
      <c r="A35" s="226"/>
      <c r="B35" s="292" t="s">
        <v>455</v>
      </c>
      <c r="C35" s="295"/>
      <c r="D35" s="295"/>
      <c r="E35" s="295"/>
      <c r="F35" s="298">
        <f t="shared" si="1"/>
        <v>0</v>
      </c>
    </row>
    <row r="36" spans="1:6" ht="15" customHeight="1">
      <c r="A36" s="226"/>
      <c r="B36" s="292" t="s">
        <v>437</v>
      </c>
      <c r="C36" s="295"/>
      <c r="D36" s="295"/>
      <c r="E36" s="295"/>
      <c r="F36" s="298">
        <f t="shared" si="1"/>
        <v>0</v>
      </c>
    </row>
    <row r="37" spans="1:6" ht="15" customHeight="1">
      <c r="A37" s="226"/>
      <c r="B37" s="292" t="s">
        <v>456</v>
      </c>
      <c r="C37" s="295"/>
      <c r="D37" s="295"/>
      <c r="E37" s="295"/>
      <c r="F37" s="298">
        <f t="shared" si="1"/>
        <v>0</v>
      </c>
    </row>
    <row r="38" spans="1:6" ht="15" customHeight="1">
      <c r="A38" s="285" t="s">
        <v>2395</v>
      </c>
      <c r="B38" s="6" t="s">
        <v>2391</v>
      </c>
      <c r="C38" s="295"/>
      <c r="D38" s="295"/>
      <c r="E38" s="295"/>
      <c r="F38" s="298">
        <f t="shared" si="1"/>
        <v>0</v>
      </c>
    </row>
    <row r="39" spans="1:6" ht="15" customHeight="1">
      <c r="A39" s="285"/>
      <c r="B39" s="6" t="s">
        <v>2392</v>
      </c>
      <c r="C39" s="295"/>
      <c r="D39" s="295"/>
      <c r="E39" s="295"/>
      <c r="F39" s="298">
        <f t="shared" si="1"/>
        <v>0</v>
      </c>
    </row>
    <row r="40" spans="1:6" ht="15" customHeight="1">
      <c r="A40" s="285">
        <v>183500</v>
      </c>
      <c r="B40" s="6" t="s">
        <v>2393</v>
      </c>
      <c r="C40" s="295"/>
      <c r="D40" s="295"/>
      <c r="E40" s="295"/>
      <c r="F40" s="298">
        <f t="shared" si="1"/>
        <v>0</v>
      </c>
    </row>
    <row r="41" spans="1:6" ht="15" customHeight="1">
      <c r="A41" s="285"/>
      <c r="B41" s="6" t="s">
        <v>2410</v>
      </c>
      <c r="C41" s="295"/>
      <c r="D41" s="295"/>
      <c r="E41" s="295"/>
      <c r="F41" s="298">
        <f t="shared" si="1"/>
        <v>0</v>
      </c>
    </row>
    <row r="42" spans="1:6" ht="15" customHeight="1" thickBot="1">
      <c r="A42" s="226">
        <v>180000</v>
      </c>
      <c r="B42" s="292" t="s">
        <v>148</v>
      </c>
      <c r="C42" s="1087">
        <f>C31+C32+C33+C34+C35+C36+C37</f>
        <v>0</v>
      </c>
      <c r="D42" s="1087">
        <f>D31+D32+D33+D34+D35+D36+D37</f>
        <v>0</v>
      </c>
      <c r="E42" s="1087">
        <f>E31+E32+E33+E34+E35+E36+E37</f>
        <v>0</v>
      </c>
      <c r="F42" s="298">
        <f>SUM(C42:E42)</f>
        <v>0</v>
      </c>
    </row>
    <row r="43" spans="1:6" ht="15" customHeight="1" thickBot="1">
      <c r="A43" s="285"/>
      <c r="B43" s="472" t="s">
        <v>596</v>
      </c>
      <c r="C43" s="1086">
        <f>SUM(C24:C37)</f>
        <v>0</v>
      </c>
      <c r="D43" s="1086">
        <f>SUM(D24:D37)</f>
        <v>0</v>
      </c>
      <c r="E43" s="1086">
        <f>SUM(E24:E37)</f>
        <v>0</v>
      </c>
      <c r="F43" s="1086">
        <f>SUM(F24:F37)</f>
        <v>0</v>
      </c>
    </row>
    <row r="44" spans="1:6" ht="15" customHeight="1" thickBot="1">
      <c r="A44" s="285"/>
      <c r="B44" s="1088" t="s">
        <v>788</v>
      </c>
      <c r="C44" s="1089">
        <f>+C22+C43</f>
        <v>0</v>
      </c>
      <c r="D44" s="1089">
        <f>+D22+D43</f>
        <v>0</v>
      </c>
      <c r="E44" s="1089">
        <f>+E22+E43</f>
        <v>0</v>
      </c>
      <c r="F44" s="1089">
        <f>+F22+F43</f>
        <v>0</v>
      </c>
    </row>
    <row r="45" spans="1:6" ht="15" customHeight="1" thickTop="1">
      <c r="A45" s="285"/>
      <c r="B45" s="1088"/>
      <c r="C45" s="298"/>
      <c r="D45" s="298"/>
      <c r="E45" s="298"/>
      <c r="F45" s="298"/>
    </row>
    <row r="46" spans="1:6" ht="15" customHeight="1">
      <c r="A46" s="285"/>
      <c r="B46" s="1088" t="s">
        <v>1296</v>
      </c>
      <c r="C46" s="298"/>
      <c r="D46" s="298"/>
      <c r="E46" s="298"/>
      <c r="F46" s="298"/>
    </row>
    <row r="47" spans="1:6" ht="15" customHeight="1">
      <c r="A47" s="226">
        <v>190000</v>
      </c>
      <c r="B47" s="292" t="s">
        <v>1928</v>
      </c>
      <c r="C47" s="295"/>
      <c r="D47" s="295"/>
      <c r="E47" s="295"/>
      <c r="F47" s="298">
        <f>SUM(C47:E47)</f>
        <v>0</v>
      </c>
    </row>
    <row r="48" spans="1:6" ht="15" customHeight="1">
      <c r="A48" s="226" t="s">
        <v>1345</v>
      </c>
      <c r="B48" s="292" t="s">
        <v>1921</v>
      </c>
      <c r="C48" s="295"/>
      <c r="D48" s="295"/>
      <c r="E48" s="295"/>
      <c r="F48" s="298">
        <f>SUM(C48:E48)</f>
        <v>0</v>
      </c>
    </row>
    <row r="49" spans="1:6" ht="15" customHeight="1">
      <c r="A49" s="226">
        <v>199500</v>
      </c>
      <c r="B49" s="292" t="s">
        <v>2399</v>
      </c>
      <c r="C49" s="295"/>
      <c r="D49" s="295"/>
      <c r="E49" s="295"/>
      <c r="F49" s="298">
        <f>SUM(C49:E49)</f>
        <v>0</v>
      </c>
    </row>
    <row r="50" spans="1:6" ht="15" customHeight="1" thickBot="1">
      <c r="A50" s="226" t="s">
        <v>1345</v>
      </c>
      <c r="B50" s="292" t="s">
        <v>1306</v>
      </c>
      <c r="C50" s="1085"/>
      <c r="D50" s="1085"/>
      <c r="E50" s="1085"/>
      <c r="F50" s="1087">
        <f>SUM(C50:E50)</f>
        <v>0</v>
      </c>
    </row>
    <row r="51" spans="1:6" ht="15" customHeight="1" thickBot="1">
      <c r="A51" s="285"/>
      <c r="B51" s="472" t="s">
        <v>1298</v>
      </c>
      <c r="C51" s="1089">
        <f>SUM(C47:C50)</f>
        <v>0</v>
      </c>
      <c r="D51" s="1089">
        <f>SUM(D47:D50)</f>
        <v>0</v>
      </c>
      <c r="E51" s="1089">
        <f>SUM(E47:E50)</f>
        <v>0</v>
      </c>
      <c r="F51" s="1089">
        <f>SUM(F47:F50)</f>
        <v>0</v>
      </c>
    </row>
    <row r="52" spans="1:6" ht="15" customHeight="1" thickTop="1">
      <c r="A52" s="285"/>
      <c r="B52" s="78"/>
      <c r="C52" s="298"/>
      <c r="D52" s="298"/>
      <c r="E52" s="298"/>
      <c r="F52" s="298"/>
    </row>
    <row r="53" spans="1:6" ht="15" customHeight="1">
      <c r="A53" s="285"/>
      <c r="B53" s="386" t="s">
        <v>789</v>
      </c>
      <c r="C53" s="298"/>
      <c r="D53" s="298"/>
      <c r="E53" s="298"/>
      <c r="F53" s="298"/>
    </row>
    <row r="54" spans="1:6" ht="15" customHeight="1">
      <c r="A54" s="285"/>
      <c r="B54" s="386" t="s">
        <v>149</v>
      </c>
      <c r="C54" s="298"/>
      <c r="D54" s="298"/>
      <c r="E54" s="298"/>
      <c r="F54" s="298"/>
    </row>
    <row r="55" spans="1:6" ht="15" customHeight="1">
      <c r="A55" s="226">
        <v>202100</v>
      </c>
      <c r="B55" s="292" t="s">
        <v>150</v>
      </c>
      <c r="C55" s="295"/>
      <c r="D55" s="295"/>
      <c r="E55" s="295"/>
      <c r="F55" s="298">
        <f t="shared" ref="F55:F66" si="2">SUM(C55:E55)</f>
        <v>0</v>
      </c>
    </row>
    <row r="56" spans="1:6" ht="15" customHeight="1">
      <c r="A56" s="226">
        <v>203100</v>
      </c>
      <c r="B56" s="292" t="s">
        <v>214</v>
      </c>
      <c r="C56" s="295"/>
      <c r="D56" s="295"/>
      <c r="E56" s="295"/>
      <c r="F56" s="298">
        <f t="shared" si="2"/>
        <v>0</v>
      </c>
    </row>
    <row r="57" spans="1:6" ht="15" customHeight="1">
      <c r="A57" s="226">
        <v>204100</v>
      </c>
      <c r="B57" s="292" t="s">
        <v>215</v>
      </c>
      <c r="C57" s="295"/>
      <c r="D57" s="295"/>
      <c r="E57" s="295"/>
      <c r="F57" s="298">
        <f t="shared" si="2"/>
        <v>0</v>
      </c>
    </row>
    <row r="58" spans="1:6" ht="15" customHeight="1">
      <c r="A58" s="285">
        <v>204300</v>
      </c>
      <c r="B58" s="6" t="s">
        <v>2396</v>
      </c>
      <c r="C58" s="295"/>
      <c r="D58" s="295"/>
      <c r="E58" s="295"/>
      <c r="F58" s="298">
        <f t="shared" si="2"/>
        <v>0</v>
      </c>
    </row>
    <row r="59" spans="1:6" ht="15" customHeight="1">
      <c r="A59" s="285">
        <v>205200</v>
      </c>
      <c r="B59" s="6" t="s">
        <v>1399</v>
      </c>
      <c r="C59" s="295"/>
      <c r="D59" s="295"/>
      <c r="E59" s="295"/>
      <c r="F59" s="298">
        <f t="shared" si="2"/>
        <v>0</v>
      </c>
    </row>
    <row r="60" spans="1:6" ht="15" customHeight="1">
      <c r="A60" s="285">
        <v>205500</v>
      </c>
      <c r="B60" s="6" t="s">
        <v>2397</v>
      </c>
      <c r="C60" s="295"/>
      <c r="D60" s="295"/>
      <c r="E60" s="295"/>
      <c r="F60" s="298">
        <f t="shared" si="2"/>
        <v>0</v>
      </c>
    </row>
    <row r="61" spans="1:6" ht="15" customHeight="1">
      <c r="A61" s="226">
        <v>206100</v>
      </c>
      <c r="B61" s="292" t="s">
        <v>867</v>
      </c>
      <c r="C61" s="295"/>
      <c r="D61" s="295"/>
      <c r="E61" s="295"/>
      <c r="F61" s="298">
        <f t="shared" si="2"/>
        <v>0</v>
      </c>
    </row>
    <row r="62" spans="1:6" ht="15" customHeight="1">
      <c r="A62" s="226">
        <v>209100</v>
      </c>
      <c r="B62" s="292" t="s">
        <v>592</v>
      </c>
      <c r="C62" s="295"/>
      <c r="D62" s="295"/>
      <c r="E62" s="295"/>
      <c r="F62" s="298">
        <f t="shared" si="2"/>
        <v>0</v>
      </c>
    </row>
    <row r="63" spans="1:6" ht="15" customHeight="1">
      <c r="A63" s="226">
        <v>211000</v>
      </c>
      <c r="B63" s="292" t="s">
        <v>869</v>
      </c>
      <c r="C63" s="295"/>
      <c r="D63" s="295"/>
      <c r="E63" s="295"/>
      <c r="F63" s="298">
        <f t="shared" si="2"/>
        <v>0</v>
      </c>
    </row>
    <row r="64" spans="1:6" ht="15" customHeight="1">
      <c r="A64" s="226">
        <v>212000</v>
      </c>
      <c r="B64" s="292" t="s">
        <v>877</v>
      </c>
      <c r="C64" s="295"/>
      <c r="D64" s="295"/>
      <c r="E64" s="295"/>
      <c r="F64" s="298">
        <f t="shared" si="2"/>
        <v>0</v>
      </c>
    </row>
    <row r="65" spans="1:6" ht="15" customHeight="1">
      <c r="A65" s="226">
        <v>214000</v>
      </c>
      <c r="B65" s="292" t="s">
        <v>588</v>
      </c>
      <c r="C65" s="295"/>
      <c r="D65" s="295"/>
      <c r="E65" s="295"/>
      <c r="F65" s="298">
        <f t="shared" si="2"/>
        <v>0</v>
      </c>
    </row>
    <row r="66" spans="1:6" ht="15" customHeight="1" thickBot="1">
      <c r="A66" s="226">
        <v>216000</v>
      </c>
      <c r="B66" s="292" t="s">
        <v>1358</v>
      </c>
      <c r="C66" s="1085"/>
      <c r="D66" s="1085"/>
      <c r="E66" s="1085"/>
      <c r="F66" s="298">
        <f t="shared" si="2"/>
        <v>0</v>
      </c>
    </row>
    <row r="67" spans="1:6" ht="15" customHeight="1" thickBot="1">
      <c r="A67" s="285"/>
      <c r="B67" s="472" t="s">
        <v>594</v>
      </c>
      <c r="C67" s="1086">
        <f>SUM(C54:C65)</f>
        <v>0</v>
      </c>
      <c r="D67" s="1086">
        <f>SUM(D54:D65)</f>
        <v>0</v>
      </c>
      <c r="E67" s="1086">
        <f>SUM(E54:E65)</f>
        <v>0</v>
      </c>
      <c r="F67" s="1086">
        <f>SUM(F54:F66)</f>
        <v>0</v>
      </c>
    </row>
    <row r="68" spans="1:6" ht="15" customHeight="1">
      <c r="A68" s="285"/>
      <c r="B68" s="386" t="s">
        <v>868</v>
      </c>
      <c r="C68" s="298"/>
      <c r="D68" s="298"/>
      <c r="E68" s="298"/>
      <c r="F68" s="298"/>
    </row>
    <row r="69" spans="1:6" ht="15" customHeight="1">
      <c r="A69" s="226">
        <v>231000</v>
      </c>
      <c r="B69" s="292" t="s">
        <v>589</v>
      </c>
      <c r="C69" s="295"/>
      <c r="D69" s="295"/>
      <c r="E69" s="295"/>
      <c r="F69" s="298">
        <f t="shared" ref="F69:F77" si="3">SUM(C69:E69)</f>
        <v>0</v>
      </c>
    </row>
    <row r="70" spans="1:6" ht="15" customHeight="1">
      <c r="A70" s="226">
        <v>233000</v>
      </c>
      <c r="B70" s="292" t="s">
        <v>590</v>
      </c>
      <c r="C70" s="295"/>
      <c r="D70" s="295"/>
      <c r="E70" s="295"/>
      <c r="F70" s="298">
        <f t="shared" si="3"/>
        <v>0</v>
      </c>
    </row>
    <row r="71" spans="1:6" ht="15" customHeight="1">
      <c r="A71" s="226">
        <v>234000</v>
      </c>
      <c r="B71" s="292" t="s">
        <v>214</v>
      </c>
      <c r="C71" s="295"/>
      <c r="D71" s="295"/>
      <c r="E71" s="295"/>
      <c r="F71" s="298">
        <f t="shared" si="3"/>
        <v>0</v>
      </c>
    </row>
    <row r="72" spans="1:6" ht="15" customHeight="1">
      <c r="A72" s="285">
        <v>235000</v>
      </c>
      <c r="B72" s="6" t="s">
        <v>591</v>
      </c>
      <c r="C72" s="295"/>
      <c r="D72" s="295"/>
      <c r="E72" s="295"/>
      <c r="F72" s="298">
        <f t="shared" si="3"/>
        <v>0</v>
      </c>
    </row>
    <row r="73" spans="1:6" ht="15" customHeight="1">
      <c r="A73" s="285">
        <v>235500</v>
      </c>
      <c r="B73" s="6" t="s">
        <v>2396</v>
      </c>
      <c r="C73" s="295"/>
      <c r="D73" s="295"/>
      <c r="E73" s="295"/>
      <c r="F73" s="298">
        <f t="shared" si="3"/>
        <v>0</v>
      </c>
    </row>
    <row r="74" spans="1:6" ht="15" customHeight="1">
      <c r="A74" s="226">
        <v>236000</v>
      </c>
      <c r="B74" s="292" t="s">
        <v>593</v>
      </c>
      <c r="C74" s="295"/>
      <c r="D74" s="295"/>
      <c r="E74" s="295"/>
      <c r="F74" s="298">
        <f t="shared" si="3"/>
        <v>0</v>
      </c>
    </row>
    <row r="75" spans="1:6" ht="15" customHeight="1">
      <c r="A75" s="226">
        <v>237000</v>
      </c>
      <c r="B75" s="292" t="s">
        <v>1425</v>
      </c>
      <c r="C75" s="295"/>
      <c r="D75" s="295"/>
      <c r="E75" s="295"/>
      <c r="F75" s="298">
        <f t="shared" si="3"/>
        <v>0</v>
      </c>
    </row>
    <row r="76" spans="1:6" ht="15" customHeight="1">
      <c r="A76" s="226">
        <v>238000</v>
      </c>
      <c r="B76" s="292" t="s">
        <v>1426</v>
      </c>
      <c r="C76" s="295"/>
      <c r="D76" s="295"/>
      <c r="E76" s="295"/>
      <c r="F76" s="298">
        <f t="shared" si="3"/>
        <v>0</v>
      </c>
    </row>
    <row r="77" spans="1:6" ht="15" customHeight="1" thickBot="1">
      <c r="A77" s="226">
        <v>239000</v>
      </c>
      <c r="B77" s="292" t="s">
        <v>592</v>
      </c>
      <c r="C77" s="1085"/>
      <c r="D77" s="1085"/>
      <c r="E77" s="1085"/>
      <c r="F77" s="298">
        <f t="shared" si="3"/>
        <v>0</v>
      </c>
    </row>
    <row r="78" spans="1:6" ht="15" customHeight="1" thickBot="1">
      <c r="A78" s="285"/>
      <c r="B78" s="472" t="s">
        <v>595</v>
      </c>
      <c r="C78" s="1086">
        <f>SUM(C68:C77)</f>
        <v>0</v>
      </c>
      <c r="D78" s="1086">
        <f>SUM(D68:D77)</f>
        <v>0</v>
      </c>
      <c r="E78" s="1086">
        <f>SUM(E68:E77)</f>
        <v>0</v>
      </c>
      <c r="F78" s="1086">
        <f>SUM(F68:F77)</f>
        <v>0</v>
      </c>
    </row>
    <row r="79" spans="1:6" ht="15" customHeight="1">
      <c r="A79" s="285"/>
      <c r="B79" s="78"/>
      <c r="C79" s="298"/>
      <c r="D79" s="298"/>
      <c r="E79" s="298"/>
      <c r="F79" s="298"/>
    </row>
    <row r="80" spans="1:6" ht="15" customHeight="1" thickBot="1">
      <c r="A80" s="285"/>
      <c r="B80" s="1088" t="s">
        <v>793</v>
      </c>
      <c r="C80" s="1087">
        <f>+C67+C78</f>
        <v>0</v>
      </c>
      <c r="D80" s="1087">
        <f>+D67+D78</f>
        <v>0</v>
      </c>
      <c r="E80" s="1087">
        <f>+E67+E78</f>
        <v>0</v>
      </c>
      <c r="F80" s="1087">
        <f>+F67+F78</f>
        <v>0</v>
      </c>
    </row>
    <row r="81" spans="1:6" ht="15" customHeight="1">
      <c r="A81" s="285"/>
      <c r="B81" s="1088"/>
      <c r="C81" s="298"/>
      <c r="D81" s="298"/>
      <c r="E81" s="298"/>
      <c r="F81" s="298"/>
    </row>
    <row r="82" spans="1:6" ht="15" customHeight="1">
      <c r="A82" s="285"/>
      <c r="B82" s="1088" t="s">
        <v>1299</v>
      </c>
      <c r="C82" s="298"/>
      <c r="D82" s="298"/>
      <c r="E82" s="298"/>
      <c r="F82" s="298"/>
    </row>
    <row r="83" spans="1:6" ht="15" customHeight="1">
      <c r="A83" s="226">
        <v>220000</v>
      </c>
      <c r="B83" s="292" t="s">
        <v>1927</v>
      </c>
      <c r="C83" s="295"/>
      <c r="D83" s="295"/>
      <c r="E83" s="295"/>
      <c r="F83" s="298">
        <f>SUM(C83:E83)</f>
        <v>0</v>
      </c>
    </row>
    <row r="84" spans="1:6" ht="15.75" customHeight="1">
      <c r="A84" s="226" t="s">
        <v>1362</v>
      </c>
      <c r="B84" s="292" t="s">
        <v>1922</v>
      </c>
      <c r="C84" s="295"/>
      <c r="D84" s="295"/>
      <c r="E84" s="295"/>
      <c r="F84" s="298">
        <f>SUM(C84:E84)</f>
        <v>0</v>
      </c>
    </row>
    <row r="85" spans="1:6" ht="15.75" customHeight="1">
      <c r="A85" s="225">
        <v>225000</v>
      </c>
      <c r="B85" s="196" t="s">
        <v>2398</v>
      </c>
      <c r="C85" s="295"/>
      <c r="D85" s="295"/>
      <c r="E85" s="295"/>
      <c r="F85" s="298">
        <f>SUM(C85:E85)</f>
        <v>0</v>
      </c>
    </row>
    <row r="86" spans="1:6" ht="15" customHeight="1" thickBot="1">
      <c r="A86" s="226">
        <v>223000</v>
      </c>
      <c r="B86" s="292" t="s">
        <v>1301</v>
      </c>
      <c r="C86" s="1085"/>
      <c r="D86" s="1085"/>
      <c r="E86" s="1085"/>
      <c r="F86" s="1087">
        <f>SUM(C86:E86)</f>
        <v>0</v>
      </c>
    </row>
    <row r="87" spans="1:6" ht="15" customHeight="1" thickBot="1">
      <c r="A87" s="285"/>
      <c r="B87" s="472" t="s">
        <v>1302</v>
      </c>
      <c r="C87" s="1089">
        <f>SUM(C83:C86)</f>
        <v>0</v>
      </c>
      <c r="D87" s="1089">
        <f>SUM(D83:D86)</f>
        <v>0</v>
      </c>
      <c r="E87" s="1089">
        <f>SUM(E83:E86)</f>
        <v>0</v>
      </c>
      <c r="F87" s="1089">
        <f>SUM(F83:F86)</f>
        <v>0</v>
      </c>
    </row>
    <row r="88" spans="1:6" ht="15" customHeight="1" thickTop="1">
      <c r="A88" s="285"/>
      <c r="B88" s="1088"/>
      <c r="C88" s="298"/>
      <c r="D88" s="298"/>
      <c r="E88" s="298"/>
      <c r="F88" s="298"/>
    </row>
    <row r="89" spans="1:6" ht="15" customHeight="1">
      <c r="A89" s="285"/>
      <c r="B89" s="386" t="s">
        <v>1237</v>
      </c>
      <c r="C89" s="298"/>
      <c r="D89" s="298"/>
      <c r="E89" s="298"/>
      <c r="F89" s="298"/>
    </row>
    <row r="90" spans="1:6" ht="15" customHeight="1">
      <c r="A90" s="226"/>
      <c r="B90" s="292" t="s">
        <v>1270</v>
      </c>
      <c r="C90" s="298">
        <f>C42-C57-C58-C59-C72-C73-C69</f>
        <v>0</v>
      </c>
      <c r="D90" s="298">
        <f t="shared" ref="D90:E90" si="4">D42-D57-D58-D59-D72-D73-D69</f>
        <v>0</v>
      </c>
      <c r="E90" s="298">
        <f t="shared" si="4"/>
        <v>0</v>
      </c>
      <c r="F90" s="298">
        <f>SUM(C90:E90)</f>
        <v>0</v>
      </c>
    </row>
    <row r="91" spans="1:6" ht="15" customHeight="1">
      <c r="A91" s="226"/>
      <c r="B91" s="78" t="s">
        <v>954</v>
      </c>
      <c r="C91" s="298"/>
      <c r="D91" s="298"/>
      <c r="E91" s="298"/>
      <c r="F91" s="298"/>
    </row>
    <row r="92" spans="1:6" ht="15" customHeight="1">
      <c r="A92" s="226"/>
      <c r="B92" s="292"/>
      <c r="C92" s="295"/>
      <c r="D92" s="295"/>
      <c r="E92" s="295"/>
      <c r="F92" s="298">
        <f>SUM(C92:E92)</f>
        <v>0</v>
      </c>
    </row>
    <row r="93" spans="1:6" ht="15" customHeight="1">
      <c r="A93" s="226"/>
      <c r="B93" s="292"/>
      <c r="C93" s="295"/>
      <c r="D93" s="295"/>
      <c r="E93" s="295"/>
      <c r="F93" s="298">
        <f>SUM(C93:E93)</f>
        <v>0</v>
      </c>
    </row>
    <row r="94" spans="1:6" ht="15" customHeight="1" thickBot="1">
      <c r="A94" s="226"/>
      <c r="B94" s="292" t="s">
        <v>955</v>
      </c>
      <c r="C94" s="1087">
        <f>C44+C51-C80-C87-C90-C92-C93</f>
        <v>0</v>
      </c>
      <c r="D94" s="1087">
        <f>D44+D51-D80-D87-D90-D92-D93</f>
        <v>0</v>
      </c>
      <c r="E94" s="1087">
        <f>E44+E51-E80-E87-E90-E92-E93</f>
        <v>0</v>
      </c>
      <c r="F94" s="298">
        <f>SUM(C94:E94)</f>
        <v>0</v>
      </c>
    </row>
    <row r="95" spans="1:6" ht="15" customHeight="1" thickBot="1">
      <c r="A95" s="226"/>
      <c r="B95" s="1088" t="s">
        <v>1231</v>
      </c>
      <c r="C95" s="1089">
        <f>SUM(C89:C94)</f>
        <v>0</v>
      </c>
      <c r="D95" s="1089">
        <f>SUM(D89:D94)</f>
        <v>0</v>
      </c>
      <c r="E95" s="1089">
        <f>SUM(E89:E94)</f>
        <v>0</v>
      </c>
      <c r="F95" s="1089">
        <f>SUM(F89:F94)</f>
        <v>0</v>
      </c>
    </row>
    <row r="96" spans="1:6" ht="15.75" thickTop="1">
      <c r="A96" s="226"/>
      <c r="B96" s="196"/>
      <c r="C96" s="196"/>
      <c r="D96" s="196"/>
      <c r="E96" s="196"/>
      <c r="F96" s="6"/>
    </row>
    <row r="97" spans="1:6" ht="15.75">
      <c r="A97" s="226"/>
      <c r="B97" s="196"/>
      <c r="C97" s="196"/>
      <c r="D97" s="550" t="s">
        <v>1507</v>
      </c>
      <c r="E97" s="196"/>
      <c r="F97" s="196"/>
    </row>
    <row r="98" spans="1:6" ht="15">
      <c r="A98" s="226"/>
      <c r="B98" s="196"/>
      <c r="C98" s="196"/>
      <c r="D98" s="196"/>
      <c r="E98" s="196"/>
      <c r="F98" s="196"/>
    </row>
    <row r="99" spans="1:6" ht="15">
      <c r="A99" s="226"/>
      <c r="B99" s="196"/>
      <c r="C99" s="196"/>
      <c r="D99" s="196"/>
      <c r="E99" s="196"/>
      <c r="F99" s="196"/>
    </row>
    <row r="100" spans="1:6" ht="15">
      <c r="A100" s="226"/>
      <c r="B100" s="196"/>
      <c r="C100" s="196"/>
      <c r="D100" s="196"/>
      <c r="E100" s="196"/>
      <c r="F100" s="196"/>
    </row>
    <row r="101" spans="1:6" ht="15">
      <c r="A101" s="226"/>
      <c r="B101" s="196"/>
      <c r="C101" s="196"/>
      <c r="D101" s="196"/>
      <c r="E101" s="196"/>
      <c r="F101" s="196"/>
    </row>
    <row r="102" spans="1:6" ht="15">
      <c r="A102" s="226"/>
      <c r="B102" s="196"/>
      <c r="C102" s="196"/>
      <c r="D102" s="196"/>
      <c r="E102" s="196"/>
      <c r="F102" s="196"/>
    </row>
    <row r="103" spans="1:6" ht="15">
      <c r="A103" s="226"/>
      <c r="B103" s="196"/>
      <c r="C103" s="196"/>
      <c r="D103" s="196"/>
      <c r="E103" s="196"/>
      <c r="F103" s="196"/>
    </row>
    <row r="104" spans="1:6" ht="15">
      <c r="A104" s="226"/>
      <c r="B104" s="196"/>
      <c r="C104" s="196"/>
      <c r="D104" s="196"/>
      <c r="E104" s="196"/>
      <c r="F104" s="196"/>
    </row>
    <row r="105" spans="1:6" ht="15">
      <c r="A105" s="226"/>
      <c r="B105" s="196"/>
      <c r="C105" s="196"/>
      <c r="D105" s="196"/>
      <c r="E105" s="196"/>
      <c r="F105" s="196"/>
    </row>
    <row r="106" spans="1:6" ht="15">
      <c r="A106" s="226"/>
      <c r="B106" s="196"/>
      <c r="C106" s="196"/>
      <c r="D106" s="196"/>
      <c r="E106" s="196"/>
      <c r="F106" s="196"/>
    </row>
    <row r="107" spans="1:6" ht="15">
      <c r="A107" s="226"/>
      <c r="B107" s="196"/>
      <c r="C107" s="196"/>
      <c r="D107" s="196"/>
      <c r="E107" s="196"/>
      <c r="F107" s="196"/>
    </row>
    <row r="108" spans="1:6" ht="15">
      <c r="A108" s="226"/>
      <c r="B108" s="196"/>
      <c r="C108" s="196"/>
      <c r="D108" s="196"/>
      <c r="E108" s="196"/>
      <c r="F108" s="196"/>
    </row>
    <row r="109" spans="1:6" ht="15">
      <c r="A109" s="226"/>
      <c r="B109" s="196"/>
      <c r="C109" s="196"/>
      <c r="D109" s="196"/>
      <c r="E109" s="196"/>
      <c r="F109" s="196"/>
    </row>
    <row r="110" spans="1:6" ht="15">
      <c r="A110" s="226"/>
      <c r="B110" s="196"/>
      <c r="C110" s="196"/>
      <c r="D110" s="196"/>
      <c r="E110" s="196"/>
      <c r="F110" s="196"/>
    </row>
    <row r="111" spans="1:6" ht="15">
      <c r="A111" s="226"/>
      <c r="B111" s="196"/>
      <c r="C111" s="196"/>
      <c r="D111" s="196"/>
      <c r="E111" s="196"/>
      <c r="F111" s="196"/>
    </row>
    <row r="112" spans="1:6" ht="15">
      <c r="A112" s="226"/>
      <c r="B112" s="196"/>
      <c r="C112" s="196"/>
      <c r="D112" s="196"/>
      <c r="E112" s="196"/>
      <c r="F112" s="196"/>
    </row>
    <row r="113" spans="1:6" ht="15">
      <c r="A113" s="226"/>
      <c r="B113" s="196"/>
      <c r="C113" s="196"/>
      <c r="D113" s="196"/>
      <c r="E113" s="196"/>
      <c r="F113" s="196"/>
    </row>
    <row r="114" spans="1:6" ht="15">
      <c r="A114" s="226"/>
      <c r="B114" s="196"/>
      <c r="C114" s="196"/>
      <c r="D114" s="196"/>
      <c r="E114" s="196"/>
      <c r="F114" s="196"/>
    </row>
    <row r="115" spans="1:6" ht="15">
      <c r="A115" s="226"/>
      <c r="B115" s="196"/>
      <c r="C115" s="196"/>
      <c r="D115" s="196"/>
      <c r="E115" s="196"/>
      <c r="F115" s="196"/>
    </row>
    <row r="116" spans="1:6" ht="15">
      <c r="A116" s="226"/>
      <c r="B116" s="196"/>
      <c r="C116" s="196"/>
      <c r="D116" s="196"/>
      <c r="E116" s="196"/>
      <c r="F116" s="196"/>
    </row>
    <row r="117" spans="1:6" ht="15">
      <c r="A117" s="226"/>
      <c r="B117" s="196"/>
      <c r="C117" s="196"/>
      <c r="D117" s="196"/>
      <c r="E117" s="196"/>
      <c r="F117" s="196"/>
    </row>
    <row r="118" spans="1:6" ht="15">
      <c r="A118" s="226"/>
      <c r="B118" s="196"/>
      <c r="C118" s="196"/>
      <c r="D118" s="196"/>
      <c r="E118" s="196"/>
      <c r="F118" s="196"/>
    </row>
    <row r="119" spans="1:6" ht="15">
      <c r="A119" s="226"/>
      <c r="B119" s="196"/>
      <c r="C119" s="196"/>
      <c r="D119" s="196"/>
      <c r="E119" s="196"/>
      <c r="F119" s="196"/>
    </row>
    <row r="120" spans="1:6" ht="15">
      <c r="A120" s="226"/>
      <c r="B120" s="196"/>
      <c r="C120" s="196"/>
      <c r="D120" s="196"/>
      <c r="E120" s="196"/>
      <c r="F120" s="196"/>
    </row>
    <row r="121" spans="1:6" ht="15">
      <c r="A121" s="226"/>
      <c r="B121" s="196"/>
      <c r="C121" s="196"/>
      <c r="D121" s="196"/>
      <c r="E121" s="196"/>
      <c r="F121" s="196"/>
    </row>
    <row r="122" spans="1:6" ht="15">
      <c r="A122" s="226"/>
      <c r="B122" s="196"/>
      <c r="C122" s="196"/>
      <c r="D122" s="196"/>
      <c r="E122" s="196"/>
      <c r="F122" s="196"/>
    </row>
    <row r="123" spans="1:6" ht="15">
      <c r="A123" s="226"/>
      <c r="B123" s="196"/>
      <c r="C123" s="196"/>
      <c r="D123" s="196"/>
      <c r="E123" s="196"/>
      <c r="F123" s="196"/>
    </row>
    <row r="124" spans="1:6" ht="15">
      <c r="A124" s="226"/>
      <c r="B124" s="196"/>
      <c r="C124" s="196"/>
      <c r="D124" s="196"/>
      <c r="E124" s="196"/>
      <c r="F124" s="196"/>
    </row>
    <row r="125" spans="1:6" ht="15">
      <c r="A125" s="226"/>
      <c r="B125" s="196"/>
      <c r="C125" s="196"/>
      <c r="D125" s="196"/>
      <c r="E125" s="196"/>
      <c r="F125" s="196"/>
    </row>
    <row r="126" spans="1:6" ht="15">
      <c r="A126" s="226"/>
      <c r="B126" s="196"/>
      <c r="C126" s="196"/>
      <c r="D126" s="196"/>
      <c r="E126" s="196"/>
      <c r="F126" s="196"/>
    </row>
    <row r="127" spans="1:6" ht="15">
      <c r="A127" s="226"/>
      <c r="B127" s="196"/>
      <c r="C127" s="196"/>
      <c r="D127" s="196"/>
      <c r="E127" s="196"/>
      <c r="F127" s="196"/>
    </row>
    <row r="128" spans="1:6" ht="15">
      <c r="A128" s="226"/>
      <c r="B128" s="196"/>
      <c r="C128" s="196"/>
      <c r="D128" s="196"/>
      <c r="E128" s="196"/>
      <c r="F128" s="196"/>
    </row>
    <row r="129" spans="1:6" ht="15">
      <c r="A129" s="226"/>
      <c r="B129" s="196"/>
      <c r="C129" s="196"/>
      <c r="D129" s="196"/>
      <c r="E129" s="196"/>
      <c r="F129" s="196"/>
    </row>
    <row r="130" spans="1:6" ht="15">
      <c r="A130" s="226"/>
      <c r="B130" s="196"/>
      <c r="C130" s="196"/>
      <c r="D130" s="196"/>
      <c r="E130" s="196"/>
      <c r="F130" s="196"/>
    </row>
    <row r="131" spans="1:6" ht="15">
      <c r="A131" s="226"/>
      <c r="B131" s="196"/>
      <c r="C131" s="196"/>
      <c r="D131" s="196"/>
      <c r="E131" s="196"/>
      <c r="F131" s="196"/>
    </row>
    <row r="132" spans="1:6" ht="15">
      <c r="A132" s="226"/>
      <c r="B132" s="196"/>
      <c r="C132" s="196"/>
      <c r="D132" s="196"/>
      <c r="E132" s="196"/>
      <c r="F132" s="196"/>
    </row>
    <row r="133" spans="1:6" ht="15">
      <c r="A133" s="226"/>
      <c r="B133" s="196"/>
      <c r="C133" s="196"/>
      <c r="D133" s="196"/>
      <c r="E133" s="196"/>
      <c r="F133" s="196"/>
    </row>
    <row r="134" spans="1:6" ht="15">
      <c r="A134" s="226"/>
      <c r="B134" s="196"/>
      <c r="C134" s="196"/>
      <c r="D134" s="196"/>
      <c r="E134" s="196"/>
      <c r="F134" s="196"/>
    </row>
    <row r="135" spans="1:6" ht="15">
      <c r="A135" s="226"/>
      <c r="B135" s="196"/>
      <c r="C135" s="196"/>
      <c r="D135" s="196"/>
      <c r="E135" s="196"/>
      <c r="F135" s="196"/>
    </row>
    <row r="136" spans="1:6" ht="15">
      <c r="A136" s="226"/>
      <c r="B136" s="196"/>
      <c r="C136" s="196"/>
      <c r="D136" s="196"/>
      <c r="E136" s="196"/>
      <c r="F136" s="196"/>
    </row>
    <row r="137" spans="1:6" ht="15">
      <c r="A137" s="226"/>
      <c r="B137" s="196"/>
      <c r="C137" s="196"/>
      <c r="D137" s="196"/>
      <c r="E137" s="196"/>
      <c r="F137" s="196"/>
    </row>
    <row r="138" spans="1:6" ht="15">
      <c r="A138" s="226"/>
      <c r="B138" s="196"/>
      <c r="C138" s="196"/>
      <c r="D138" s="196"/>
      <c r="E138" s="196"/>
      <c r="F138" s="196"/>
    </row>
    <row r="139" spans="1:6" ht="15">
      <c r="A139" s="226"/>
      <c r="B139" s="196"/>
      <c r="C139" s="196"/>
      <c r="D139" s="196"/>
      <c r="E139" s="196"/>
      <c r="F139" s="196"/>
    </row>
    <row r="140" spans="1:6" ht="15">
      <c r="A140" s="226"/>
      <c r="B140" s="196"/>
      <c r="C140" s="196"/>
      <c r="D140" s="196"/>
      <c r="E140" s="196"/>
      <c r="F140" s="196"/>
    </row>
    <row r="141" spans="1:6" ht="15">
      <c r="A141" s="226"/>
      <c r="B141" s="196"/>
      <c r="C141" s="196"/>
      <c r="D141" s="196"/>
      <c r="E141" s="196"/>
      <c r="F141" s="196"/>
    </row>
    <row r="142" spans="1:6" ht="15">
      <c r="A142" s="226"/>
      <c r="B142" s="196"/>
      <c r="C142" s="196"/>
      <c r="D142" s="196"/>
      <c r="E142" s="196"/>
      <c r="F142" s="196"/>
    </row>
    <row r="143" spans="1:6" ht="15">
      <c r="A143" s="226"/>
      <c r="B143" s="196"/>
      <c r="C143" s="196"/>
      <c r="D143" s="196"/>
      <c r="E143" s="196"/>
      <c r="F143" s="196"/>
    </row>
    <row r="144" spans="1:6" ht="15">
      <c r="A144" s="226"/>
      <c r="B144" s="196"/>
      <c r="C144" s="196"/>
      <c r="D144" s="196"/>
      <c r="E144" s="196"/>
      <c r="F144" s="196"/>
    </row>
    <row r="145" spans="1:6" ht="15">
      <c r="A145" s="226"/>
      <c r="B145" s="196"/>
      <c r="C145" s="196"/>
      <c r="D145" s="196"/>
      <c r="E145" s="196"/>
      <c r="F145" s="196"/>
    </row>
    <row r="146" spans="1:6" ht="15">
      <c r="A146" s="226"/>
      <c r="B146" s="196"/>
      <c r="C146" s="196"/>
      <c r="D146" s="196"/>
      <c r="E146" s="196"/>
      <c r="F146" s="196"/>
    </row>
    <row r="147" spans="1:6" ht="15">
      <c r="A147" s="226"/>
      <c r="B147" s="196"/>
      <c r="C147" s="196"/>
      <c r="D147" s="196"/>
      <c r="E147" s="196"/>
      <c r="F147" s="196"/>
    </row>
    <row r="148" spans="1:6" ht="15">
      <c r="A148" s="226"/>
      <c r="B148" s="196"/>
      <c r="C148" s="196"/>
      <c r="D148" s="196"/>
      <c r="E148" s="196"/>
      <c r="F148" s="196"/>
    </row>
    <row r="149" spans="1:6" ht="15">
      <c r="A149" s="226"/>
      <c r="B149" s="196"/>
      <c r="C149" s="196"/>
      <c r="D149" s="196"/>
      <c r="E149" s="196"/>
      <c r="F149" s="196"/>
    </row>
    <row r="150" spans="1:6" ht="15">
      <c r="A150" s="226"/>
      <c r="B150" s="196"/>
      <c r="C150" s="196"/>
      <c r="D150" s="196"/>
      <c r="E150" s="196"/>
      <c r="F150" s="196"/>
    </row>
    <row r="151" spans="1:6" ht="15">
      <c r="A151" s="226"/>
      <c r="B151" s="196"/>
      <c r="C151" s="196"/>
      <c r="D151" s="196"/>
      <c r="E151" s="196"/>
      <c r="F151" s="196"/>
    </row>
    <row r="152" spans="1:6" ht="15">
      <c r="A152" s="226"/>
      <c r="B152" s="196"/>
      <c r="C152" s="196"/>
      <c r="D152" s="196"/>
      <c r="E152" s="196"/>
      <c r="F152" s="196"/>
    </row>
    <row r="153" spans="1:6" ht="15">
      <c r="A153" s="226"/>
      <c r="B153" s="196"/>
      <c r="C153" s="196"/>
      <c r="D153" s="196"/>
      <c r="E153" s="196"/>
      <c r="F153" s="196"/>
    </row>
    <row r="154" spans="1:6" ht="15">
      <c r="A154" s="226"/>
      <c r="B154" s="196"/>
      <c r="C154" s="196"/>
      <c r="D154" s="196"/>
      <c r="E154" s="196"/>
      <c r="F154" s="196"/>
    </row>
    <row r="155" spans="1:6" ht="15">
      <c r="A155" s="226"/>
      <c r="B155" s="196"/>
      <c r="C155" s="196"/>
      <c r="D155" s="196"/>
      <c r="E155" s="196"/>
      <c r="F155" s="196"/>
    </row>
    <row r="156" spans="1:6" ht="15">
      <c r="A156" s="196"/>
      <c r="B156" s="196"/>
      <c r="C156" s="196"/>
      <c r="D156" s="196"/>
      <c r="E156" s="196"/>
      <c r="F156" s="196"/>
    </row>
    <row r="157" spans="1:6" ht="15">
      <c r="A157" s="196"/>
      <c r="B157" s="196"/>
      <c r="C157" s="196"/>
      <c r="D157" s="196"/>
      <c r="E157" s="196"/>
      <c r="F157" s="196"/>
    </row>
    <row r="158" spans="1:6" ht="15">
      <c r="A158" s="196"/>
      <c r="B158" s="196"/>
      <c r="C158" s="196"/>
      <c r="D158" s="196"/>
      <c r="E158" s="196"/>
      <c r="F158" s="196"/>
    </row>
    <row r="159" spans="1:6" ht="15">
      <c r="A159" s="196"/>
      <c r="B159" s="196"/>
      <c r="C159" s="196"/>
      <c r="D159" s="196"/>
      <c r="E159" s="196"/>
      <c r="F159" s="196"/>
    </row>
    <row r="160" spans="1:6" ht="15">
      <c r="A160" s="196"/>
      <c r="B160" s="196"/>
      <c r="C160" s="196"/>
      <c r="D160" s="196"/>
      <c r="E160" s="196"/>
      <c r="F160" s="196"/>
    </row>
    <row r="161" spans="1:6" ht="15">
      <c r="A161" s="196"/>
      <c r="B161" s="196"/>
      <c r="C161" s="196"/>
      <c r="D161" s="196"/>
      <c r="E161" s="196"/>
      <c r="F161" s="196"/>
    </row>
    <row r="162" spans="1:6" ht="15">
      <c r="A162" s="196"/>
      <c r="B162" s="196"/>
      <c r="C162" s="196"/>
      <c r="D162" s="196"/>
      <c r="E162" s="196"/>
      <c r="F162" s="196"/>
    </row>
    <row r="163" spans="1:6" ht="15">
      <c r="A163" s="196"/>
      <c r="B163" s="196"/>
      <c r="C163" s="196"/>
      <c r="D163" s="196"/>
      <c r="E163" s="196"/>
      <c r="F163" s="196"/>
    </row>
    <row r="164" spans="1:6" ht="15">
      <c r="A164" s="196"/>
      <c r="B164" s="196"/>
      <c r="C164" s="196"/>
      <c r="D164" s="196"/>
      <c r="E164" s="196"/>
      <c r="F164" s="196"/>
    </row>
    <row r="165" spans="1:6" ht="15">
      <c r="A165" s="196"/>
      <c r="B165" s="196"/>
      <c r="C165" s="196"/>
      <c r="D165" s="196"/>
      <c r="E165" s="196"/>
      <c r="F165" s="196"/>
    </row>
    <row r="166" spans="1:6" ht="15">
      <c r="A166" s="196"/>
      <c r="B166" s="196"/>
      <c r="C166" s="196"/>
      <c r="D166" s="196"/>
      <c r="E166" s="196"/>
      <c r="F166" s="196"/>
    </row>
    <row r="167" spans="1:6" ht="15">
      <c r="A167" s="196"/>
      <c r="B167" s="196"/>
      <c r="C167" s="196"/>
      <c r="D167" s="196"/>
      <c r="E167" s="196"/>
      <c r="F167" s="196"/>
    </row>
    <row r="168" spans="1:6" ht="15">
      <c r="A168" s="196"/>
      <c r="B168" s="196"/>
      <c r="C168" s="196"/>
      <c r="D168" s="196"/>
      <c r="E168" s="196"/>
      <c r="F168" s="196"/>
    </row>
    <row r="169" spans="1:6" ht="15">
      <c r="A169" s="196"/>
      <c r="B169" s="196"/>
      <c r="C169" s="196"/>
      <c r="D169" s="196"/>
      <c r="E169" s="196"/>
      <c r="F169" s="196"/>
    </row>
    <row r="170" spans="1:6" ht="15">
      <c r="A170" s="196"/>
      <c r="B170" s="196"/>
      <c r="C170" s="196"/>
      <c r="D170" s="196"/>
      <c r="E170" s="196"/>
      <c r="F170" s="196"/>
    </row>
    <row r="171" spans="1:6" ht="15">
      <c r="A171" s="196"/>
      <c r="B171" s="196"/>
      <c r="C171" s="196"/>
      <c r="D171" s="196"/>
      <c r="E171" s="196"/>
      <c r="F171" s="196"/>
    </row>
    <row r="172" spans="1:6" ht="15">
      <c r="A172" s="196"/>
      <c r="B172" s="196"/>
      <c r="C172" s="196"/>
      <c r="D172" s="196"/>
      <c r="E172" s="196"/>
      <c r="F172" s="196"/>
    </row>
    <row r="173" spans="1:6" ht="15">
      <c r="A173" s="196"/>
      <c r="B173" s="196"/>
      <c r="C173" s="196"/>
      <c r="D173" s="196"/>
      <c r="E173" s="196"/>
      <c r="F173" s="196"/>
    </row>
    <row r="174" spans="1:6" ht="15">
      <c r="A174" s="196"/>
      <c r="B174" s="196"/>
      <c r="C174" s="196"/>
      <c r="D174" s="196"/>
      <c r="E174" s="196"/>
      <c r="F174" s="196"/>
    </row>
    <row r="175" spans="1:6" ht="15">
      <c r="A175" s="196"/>
      <c r="B175" s="196"/>
      <c r="C175" s="196"/>
      <c r="D175" s="196"/>
      <c r="E175" s="196"/>
      <c r="F175" s="196"/>
    </row>
    <row r="176" spans="1:6" ht="15">
      <c r="A176" s="196"/>
      <c r="B176" s="196"/>
      <c r="C176" s="196"/>
      <c r="D176" s="196"/>
      <c r="E176" s="196"/>
      <c r="F176" s="196"/>
    </row>
    <row r="177" spans="1:6" ht="15">
      <c r="A177" s="196"/>
      <c r="B177" s="196"/>
      <c r="C177" s="196"/>
      <c r="D177" s="196"/>
      <c r="E177" s="196"/>
      <c r="F177" s="196"/>
    </row>
    <row r="178" spans="1:6" ht="15">
      <c r="A178" s="196"/>
      <c r="B178" s="196"/>
      <c r="C178" s="196"/>
      <c r="D178" s="196"/>
      <c r="E178" s="196"/>
      <c r="F178" s="196"/>
    </row>
    <row r="179" spans="1:6" ht="15">
      <c r="A179" s="196"/>
      <c r="B179" s="196"/>
      <c r="C179" s="196"/>
      <c r="D179" s="196"/>
      <c r="E179" s="196"/>
      <c r="F179" s="196"/>
    </row>
    <row r="180" spans="1:6" ht="15">
      <c r="A180" s="196"/>
      <c r="B180" s="196"/>
      <c r="C180" s="196"/>
      <c r="D180" s="196"/>
      <c r="E180" s="196"/>
      <c r="F180" s="196"/>
    </row>
    <row r="181" spans="1:6" ht="15">
      <c r="A181" s="196"/>
      <c r="B181" s="196"/>
      <c r="C181" s="196"/>
      <c r="D181" s="196"/>
      <c r="E181" s="196"/>
      <c r="F181" s="196"/>
    </row>
    <row r="182" spans="1:6" ht="15">
      <c r="A182" s="196"/>
      <c r="B182" s="196"/>
      <c r="C182" s="196"/>
      <c r="D182" s="196"/>
      <c r="E182" s="196"/>
      <c r="F182" s="196"/>
    </row>
    <row r="183" spans="1:6" ht="15">
      <c r="A183" s="196"/>
      <c r="B183" s="196"/>
      <c r="C183" s="196"/>
      <c r="D183" s="196"/>
      <c r="E183" s="196"/>
      <c r="F183" s="196"/>
    </row>
    <row r="184" spans="1:6" ht="15">
      <c r="A184" s="196"/>
      <c r="B184" s="196"/>
      <c r="C184" s="196"/>
      <c r="D184" s="196"/>
      <c r="E184" s="196"/>
      <c r="F184" s="196"/>
    </row>
    <row r="185" spans="1:6" ht="15">
      <c r="A185" s="196"/>
      <c r="B185" s="196"/>
      <c r="C185" s="196"/>
      <c r="D185" s="196"/>
      <c r="E185" s="196"/>
      <c r="F185" s="196"/>
    </row>
    <row r="186" spans="1:6" ht="15">
      <c r="A186" s="196"/>
      <c r="B186" s="196"/>
      <c r="C186" s="196"/>
      <c r="D186" s="196"/>
      <c r="E186" s="196"/>
      <c r="F186" s="196"/>
    </row>
    <row r="187" spans="1:6" ht="15">
      <c r="A187" s="196"/>
      <c r="B187" s="196"/>
      <c r="C187" s="196"/>
      <c r="D187" s="196"/>
      <c r="E187" s="196"/>
      <c r="F187" s="196"/>
    </row>
    <row r="188" spans="1:6" ht="15">
      <c r="A188" s="196"/>
      <c r="B188" s="196"/>
      <c r="C188" s="196"/>
      <c r="D188" s="196"/>
      <c r="E188" s="196"/>
      <c r="F188" s="196"/>
    </row>
    <row r="189" spans="1:6" ht="15">
      <c r="A189" s="196"/>
      <c r="B189" s="196"/>
      <c r="C189" s="196"/>
      <c r="D189" s="196"/>
      <c r="E189" s="196"/>
      <c r="F189" s="196"/>
    </row>
    <row r="190" spans="1:6" ht="15">
      <c r="A190" s="196"/>
      <c r="B190" s="196"/>
      <c r="C190" s="196"/>
      <c r="D190" s="196"/>
      <c r="E190" s="196"/>
      <c r="F190" s="196"/>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1" orientation="portrait" horizontalDpi="360" verticalDpi="36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pageSetUpPr fitToPage="1"/>
  </sheetPr>
  <dimension ref="A1:G89"/>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1" sqref="B1"/>
    </sheetView>
  </sheetViews>
  <sheetFormatPr defaultColWidth="8.85546875" defaultRowHeight="12.75"/>
  <cols>
    <col min="1" max="1" width="2.5703125" style="194" customWidth="1"/>
    <col min="2" max="2" width="12.7109375" style="194" customWidth="1"/>
    <col min="3" max="3" width="64" style="194" customWidth="1"/>
    <col min="4" max="7" width="24.7109375" style="194" customWidth="1"/>
    <col min="8" max="16384" width="8.85546875" style="194"/>
  </cols>
  <sheetData>
    <row r="1" spans="2:7" ht="18">
      <c r="B1" s="209"/>
      <c r="C1" s="192" t="str">
        <f>'COVER PAGE'!A9</f>
        <v>LOCAL GOVERNMENT NAME:</v>
      </c>
      <c r="D1" s="209"/>
      <c r="E1" s="209"/>
      <c r="F1" s="209"/>
      <c r="G1" s="209"/>
    </row>
    <row r="2" spans="2:7" ht="18">
      <c r="B2" s="209"/>
      <c r="C2" s="192" t="s">
        <v>1246</v>
      </c>
      <c r="D2" s="209"/>
      <c r="E2" s="209"/>
      <c r="F2" s="209"/>
      <c r="G2" s="209"/>
    </row>
    <row r="3" spans="2:7" ht="18">
      <c r="B3" s="209"/>
      <c r="C3" s="192" t="s">
        <v>924</v>
      </c>
      <c r="D3" s="209"/>
      <c r="E3" s="209"/>
      <c r="F3" s="209"/>
      <c r="G3" s="209"/>
    </row>
    <row r="4" spans="2:7" ht="18">
      <c r="B4" s="209"/>
      <c r="C4" s="195" t="str">
        <f>'COVER PAGE'!A30</f>
        <v>FISCAL YEAR ENDING JUNE 30, 2026</v>
      </c>
      <c r="D4" s="209"/>
      <c r="E4" s="209"/>
      <c r="F4" s="209"/>
      <c r="G4" s="209"/>
    </row>
    <row r="5" spans="2:7" ht="18">
      <c r="C5" s="195"/>
      <c r="G5" s="199"/>
    </row>
    <row r="6" spans="2:7" ht="18">
      <c r="C6" s="195"/>
      <c r="D6" s="214"/>
      <c r="E6" s="209"/>
      <c r="F6" s="209"/>
      <c r="G6" s="199"/>
    </row>
    <row r="8" spans="2:7" ht="16.5" thickBot="1">
      <c r="B8" s="196"/>
      <c r="C8" s="196"/>
      <c r="D8" s="200" t="s">
        <v>500</v>
      </c>
      <c r="E8" s="200" t="s">
        <v>500</v>
      </c>
      <c r="F8" s="200" t="s">
        <v>500</v>
      </c>
      <c r="G8" s="9" t="s">
        <v>752</v>
      </c>
    </row>
    <row r="9" spans="2:7" ht="15.75">
      <c r="B9" s="199" t="s">
        <v>122</v>
      </c>
      <c r="C9" s="199"/>
      <c r="D9" s="9" t="str">
        <f>'COMB. NET POS-IN. SER.(75)'!C8</f>
        <v>-</v>
      </c>
      <c r="E9" s="9" t="str">
        <f>'COMB. NET POS-IN. SER.(75)'!D8</f>
        <v>-</v>
      </c>
      <c r="F9" s="9" t="str">
        <f>'COMB. NET POS-IN. SER.(75)'!E8</f>
        <v>-</v>
      </c>
      <c r="G9" s="9" t="s">
        <v>925</v>
      </c>
    </row>
    <row r="10" spans="2:7" ht="16.5" thickBot="1">
      <c r="B10" s="200" t="s">
        <v>123</v>
      </c>
      <c r="C10" s="200" t="s">
        <v>124</v>
      </c>
      <c r="D10" s="449" t="str">
        <f>'COMB. NET POS-IN. SER.(75)'!C9</f>
        <v>-</v>
      </c>
      <c r="E10" s="449" t="str">
        <f>'COMB. NET POS-IN. SER.(75)'!D9</f>
        <v>-</v>
      </c>
      <c r="F10" s="449" t="str">
        <f>'COMB. NET POS-IN. SER.(75)'!E9</f>
        <v>-</v>
      </c>
      <c r="G10" s="449" t="s">
        <v>758</v>
      </c>
    </row>
    <row r="11" spans="2:7" ht="20.100000000000001" customHeight="1">
      <c r="B11" s="285"/>
      <c r="C11" s="8" t="s">
        <v>599</v>
      </c>
      <c r="D11" s="246"/>
      <c r="E11" s="246"/>
      <c r="F11" s="246"/>
      <c r="G11" s="246"/>
    </row>
    <row r="12" spans="2:7" ht="20.100000000000001" customHeight="1">
      <c r="B12" s="226">
        <v>340000</v>
      </c>
      <c r="C12" s="196" t="s">
        <v>600</v>
      </c>
      <c r="D12" s="202"/>
      <c r="E12" s="202"/>
      <c r="F12" s="202"/>
      <c r="G12" s="210">
        <f>SUM(D12:F12)</f>
        <v>0</v>
      </c>
    </row>
    <row r="13" spans="2:7" ht="20.100000000000001" customHeight="1">
      <c r="B13" s="226">
        <v>360000</v>
      </c>
      <c r="C13" s="196" t="s">
        <v>601</v>
      </c>
      <c r="D13" s="202"/>
      <c r="E13" s="202"/>
      <c r="F13" s="202"/>
      <c r="G13" s="210">
        <f>SUM(D13:F13)</f>
        <v>0</v>
      </c>
    </row>
    <row r="14" spans="2:7" ht="20.100000000000001" customHeight="1">
      <c r="B14" s="226">
        <v>363000</v>
      </c>
      <c r="C14" s="196" t="s">
        <v>602</v>
      </c>
      <c r="D14" s="202"/>
      <c r="E14" s="202"/>
      <c r="F14" s="202"/>
      <c r="G14" s="210">
        <f>SUM(D14:F14)</f>
        <v>0</v>
      </c>
    </row>
    <row r="15" spans="2:7" ht="20.100000000000001" customHeight="1" thickBot="1">
      <c r="B15" s="285"/>
      <c r="C15" s="6"/>
      <c r="D15" s="211"/>
      <c r="E15" s="211"/>
      <c r="F15" s="211"/>
      <c r="G15" s="211"/>
    </row>
    <row r="16" spans="2:7" ht="20.100000000000001" customHeight="1" thickBot="1">
      <c r="B16" s="285"/>
      <c r="C16" s="9" t="s">
        <v>603</v>
      </c>
      <c r="D16" s="211">
        <f>SUM(D11:D15)</f>
        <v>0</v>
      </c>
      <c r="E16" s="211">
        <f>SUM(E11:E15)</f>
        <v>0</v>
      </c>
      <c r="F16" s="211">
        <f>SUM(F11:F15)</f>
        <v>0</v>
      </c>
      <c r="G16" s="211">
        <f>SUM(G11:G15)</f>
        <v>0</v>
      </c>
    </row>
    <row r="17" spans="1:7" ht="20.100000000000001" customHeight="1">
      <c r="B17" s="285"/>
      <c r="C17" s="6"/>
      <c r="D17" s="210"/>
      <c r="E17" s="210"/>
      <c r="F17" s="210"/>
      <c r="G17" s="210"/>
    </row>
    <row r="18" spans="1:7" ht="20.100000000000001" customHeight="1">
      <c r="B18" s="285"/>
      <c r="C18" s="8" t="s">
        <v>604</v>
      </c>
      <c r="D18" s="210"/>
      <c r="E18" s="210"/>
      <c r="F18" s="210"/>
      <c r="G18" s="210"/>
    </row>
    <row r="19" spans="1:7" ht="20.100000000000001" customHeight="1">
      <c r="B19" s="226">
        <v>100</v>
      </c>
      <c r="C19" s="196" t="s">
        <v>605</v>
      </c>
      <c r="D19" s="202"/>
      <c r="E19" s="202"/>
      <c r="F19" s="202"/>
      <c r="G19" s="210">
        <f t="shared" ref="G19:G25" si="0">SUM(D19:F19)</f>
        <v>0</v>
      </c>
    </row>
    <row r="20" spans="1:7" ht="20.100000000000001" customHeight="1">
      <c r="B20" s="226">
        <v>200</v>
      </c>
      <c r="C20" s="196" t="s">
        <v>606</v>
      </c>
      <c r="D20" s="202"/>
      <c r="E20" s="202"/>
      <c r="F20" s="202"/>
      <c r="G20" s="210">
        <f t="shared" si="0"/>
        <v>0</v>
      </c>
    </row>
    <row r="21" spans="1:7" ht="20.100000000000001" customHeight="1">
      <c r="B21" s="226">
        <v>300</v>
      </c>
      <c r="C21" s="196" t="s">
        <v>607</v>
      </c>
      <c r="D21" s="202"/>
      <c r="E21" s="202"/>
      <c r="F21" s="202"/>
      <c r="G21" s="210">
        <f t="shared" si="0"/>
        <v>0</v>
      </c>
    </row>
    <row r="22" spans="1:7" ht="20.100000000000001" customHeight="1">
      <c r="B22" s="226">
        <v>400</v>
      </c>
      <c r="C22" s="196" t="s">
        <v>608</v>
      </c>
      <c r="D22" s="202"/>
      <c r="E22" s="202"/>
      <c r="F22" s="202"/>
      <c r="G22" s="210">
        <f t="shared" si="0"/>
        <v>0</v>
      </c>
    </row>
    <row r="23" spans="1:7" ht="20.100000000000001" customHeight="1">
      <c r="B23" s="226">
        <v>500</v>
      </c>
      <c r="C23" s="196" t="s">
        <v>609</v>
      </c>
      <c r="D23" s="202"/>
      <c r="E23" s="202"/>
      <c r="F23" s="202"/>
      <c r="G23" s="210">
        <f t="shared" si="0"/>
        <v>0</v>
      </c>
    </row>
    <row r="24" spans="1:7" ht="20.100000000000001" customHeight="1">
      <c r="B24" s="226">
        <v>810</v>
      </c>
      <c r="C24" s="196" t="s">
        <v>610</v>
      </c>
      <c r="D24" s="202"/>
      <c r="E24" s="202"/>
      <c r="F24" s="202"/>
      <c r="G24" s="210">
        <f t="shared" si="0"/>
        <v>0</v>
      </c>
    </row>
    <row r="25" spans="1:7" ht="20.100000000000001" customHeight="1">
      <c r="B25" s="226">
        <v>830</v>
      </c>
      <c r="C25" s="196" t="s">
        <v>2448</v>
      </c>
      <c r="D25" s="202"/>
      <c r="E25" s="202"/>
      <c r="F25" s="202"/>
      <c r="G25" s="210">
        <f t="shared" si="0"/>
        <v>0</v>
      </c>
    </row>
    <row r="26" spans="1:7" ht="27.95" customHeight="1" thickBot="1">
      <c r="A26" s="299"/>
      <c r="B26" s="285"/>
      <c r="C26" s="6"/>
      <c r="D26" s="211"/>
      <c r="E26" s="211"/>
      <c r="F26" s="211"/>
      <c r="G26" s="211"/>
    </row>
    <row r="27" spans="1:7" ht="20.100000000000001" customHeight="1" thickBot="1">
      <c r="B27" s="285"/>
      <c r="C27" s="9" t="s">
        <v>280</v>
      </c>
      <c r="D27" s="211">
        <f>SUM(D18:D26)</f>
        <v>0</v>
      </c>
      <c r="E27" s="211">
        <f>SUM(E18:E26)</f>
        <v>0</v>
      </c>
      <c r="F27" s="211">
        <f>SUM(F18:F26)</f>
        <v>0</v>
      </c>
      <c r="G27" s="211">
        <f>SUM(G18:G26)</f>
        <v>0</v>
      </c>
    </row>
    <row r="28" spans="1:7" ht="20.100000000000001" customHeight="1" thickBot="1">
      <c r="B28" s="285"/>
      <c r="C28" s="6" t="s">
        <v>902</v>
      </c>
      <c r="D28" s="211">
        <f>+D16-D27</f>
        <v>0</v>
      </c>
      <c r="E28" s="211">
        <f>+E16-E27</f>
        <v>0</v>
      </c>
      <c r="F28" s="211">
        <f>+F16-F27</f>
        <v>0</v>
      </c>
      <c r="G28" s="211">
        <f>+G16-G27</f>
        <v>0</v>
      </c>
    </row>
    <row r="29" spans="1:7" ht="20.100000000000001" customHeight="1">
      <c r="B29" s="226"/>
      <c r="C29" s="201" t="s">
        <v>611</v>
      </c>
      <c r="D29" s="210"/>
      <c r="E29" s="210"/>
      <c r="F29" s="210"/>
      <c r="G29" s="210"/>
    </row>
    <row r="30" spans="1:7" ht="20.100000000000001" customHeight="1">
      <c r="B30" s="226">
        <v>310000</v>
      </c>
      <c r="C30" s="196" t="s">
        <v>612</v>
      </c>
      <c r="D30" s="202"/>
      <c r="E30" s="202"/>
      <c r="F30" s="202"/>
      <c r="G30" s="210">
        <f t="shared" ref="G30:G42" si="1">SUM(D30:F30)</f>
        <v>0</v>
      </c>
    </row>
    <row r="31" spans="1:7" ht="20.100000000000001" customHeight="1">
      <c r="B31" s="226">
        <v>320000</v>
      </c>
      <c r="C31" s="196" t="s">
        <v>613</v>
      </c>
      <c r="D31" s="202"/>
      <c r="E31" s="202"/>
      <c r="F31" s="202"/>
      <c r="G31" s="210">
        <f t="shared" si="1"/>
        <v>0</v>
      </c>
    </row>
    <row r="32" spans="1:7" ht="20.100000000000001" customHeight="1">
      <c r="B32" s="226">
        <v>330000</v>
      </c>
      <c r="C32" s="196" t="s">
        <v>904</v>
      </c>
      <c r="D32" s="202"/>
      <c r="E32" s="202"/>
      <c r="F32" s="202"/>
      <c r="G32" s="210">
        <f t="shared" si="1"/>
        <v>0</v>
      </c>
    </row>
    <row r="33" spans="2:7" ht="20.100000000000001" customHeight="1">
      <c r="B33" s="226">
        <v>371000</v>
      </c>
      <c r="C33" s="196" t="s">
        <v>905</v>
      </c>
      <c r="D33" s="202"/>
      <c r="E33" s="202"/>
      <c r="F33" s="202"/>
      <c r="G33" s="210">
        <f t="shared" si="1"/>
        <v>0</v>
      </c>
    </row>
    <row r="34" spans="2:7" ht="20.100000000000001" customHeight="1">
      <c r="B34" s="226">
        <v>382030</v>
      </c>
      <c r="C34" s="196" t="s">
        <v>1229</v>
      </c>
      <c r="D34" s="202"/>
      <c r="E34" s="202"/>
      <c r="F34" s="202"/>
      <c r="G34" s="210">
        <f t="shared" si="1"/>
        <v>0</v>
      </c>
    </row>
    <row r="35" spans="2:7" ht="20.100000000000001" customHeight="1">
      <c r="B35" s="226">
        <v>490000</v>
      </c>
      <c r="C35" s="196" t="s">
        <v>1228</v>
      </c>
      <c r="D35" s="202"/>
      <c r="E35" s="202"/>
      <c r="F35" s="202"/>
      <c r="G35" s="210">
        <f t="shared" si="1"/>
        <v>0</v>
      </c>
    </row>
    <row r="36" spans="2:7" ht="20.100000000000001" customHeight="1" thickBot="1">
      <c r="B36" s="285">
        <v>490500</v>
      </c>
      <c r="C36" s="6" t="s">
        <v>2599</v>
      </c>
      <c r="D36" s="204"/>
      <c r="E36" s="204"/>
      <c r="F36" s="204"/>
      <c r="G36" s="211">
        <f t="shared" si="1"/>
        <v>0</v>
      </c>
    </row>
    <row r="37" spans="2:7" ht="20.100000000000001" customHeight="1" thickBot="1">
      <c r="B37" s="285"/>
      <c r="C37" s="9" t="s">
        <v>900</v>
      </c>
      <c r="D37" s="211">
        <f>SUM(D29:D36)</f>
        <v>0</v>
      </c>
      <c r="E37" s="211">
        <f t="shared" ref="E37" si="2">SUM(E29:E36)</f>
        <v>0</v>
      </c>
      <c r="F37" s="211">
        <f>SUM(F29:F36)</f>
        <v>0</v>
      </c>
      <c r="G37" s="211">
        <f>SUM(G29:G36)</f>
        <v>0</v>
      </c>
    </row>
    <row r="38" spans="2:7" ht="20.100000000000001" customHeight="1">
      <c r="B38" s="285"/>
      <c r="C38" s="8" t="s">
        <v>3340</v>
      </c>
      <c r="D38" s="210"/>
      <c r="E38" s="210"/>
      <c r="F38" s="210"/>
      <c r="G38" s="210"/>
    </row>
    <row r="39" spans="2:7" ht="20.100000000000001" customHeight="1">
      <c r="B39" s="226">
        <v>384000</v>
      </c>
      <c r="C39" s="1201" t="s">
        <v>3193</v>
      </c>
      <c r="D39" s="202"/>
      <c r="E39" s="202"/>
      <c r="F39" s="202"/>
      <c r="G39" s="210">
        <f t="shared" si="1"/>
        <v>0</v>
      </c>
    </row>
    <row r="40" spans="2:7" ht="20.100000000000001" customHeight="1">
      <c r="B40" s="226">
        <v>385000</v>
      </c>
      <c r="C40" s="1201" t="s">
        <v>3193</v>
      </c>
      <c r="D40" s="202"/>
      <c r="E40" s="202"/>
      <c r="F40" s="202"/>
      <c r="G40" s="210">
        <f t="shared" si="1"/>
        <v>0</v>
      </c>
    </row>
    <row r="41" spans="2:7" ht="20.100000000000001" customHeight="1">
      <c r="B41" s="226">
        <v>524000</v>
      </c>
      <c r="C41" s="1201" t="s">
        <v>3194</v>
      </c>
      <c r="D41" s="202"/>
      <c r="E41" s="202"/>
      <c r="F41" s="202"/>
      <c r="G41" s="210">
        <f t="shared" si="1"/>
        <v>0</v>
      </c>
    </row>
    <row r="42" spans="2:7" ht="20.100000000000001" customHeight="1" thickBot="1">
      <c r="B42" s="226">
        <v>525000</v>
      </c>
      <c r="C42" s="1201" t="s">
        <v>3194</v>
      </c>
      <c r="D42" s="204"/>
      <c r="E42" s="204"/>
      <c r="F42" s="204"/>
      <c r="G42" s="211">
        <f t="shared" si="1"/>
        <v>0</v>
      </c>
    </row>
    <row r="43" spans="2:7" ht="20.100000000000001" customHeight="1" thickBot="1">
      <c r="B43" s="226"/>
      <c r="C43" s="9" t="s">
        <v>3341</v>
      </c>
      <c r="D43" s="202">
        <f>SUM(D39:D42)</f>
        <v>0</v>
      </c>
      <c r="E43" s="202">
        <f t="shared" ref="E43" si="3">SUM(E39:E42)</f>
        <v>0</v>
      </c>
      <c r="F43" s="202">
        <f>SUM(F39:F42)</f>
        <v>0</v>
      </c>
      <c r="G43" s="202">
        <f>SUM(G39:G42)</f>
        <v>0</v>
      </c>
    </row>
    <row r="44" spans="2:7" ht="20.100000000000001" customHeight="1">
      <c r="B44" s="285"/>
      <c r="C44" s="6" t="s">
        <v>9</v>
      </c>
      <c r="D44" s="229">
        <f>+D28+D37+D43</f>
        <v>0</v>
      </c>
      <c r="E44" s="229">
        <f>+E28+E37+E43</f>
        <v>0</v>
      </c>
      <c r="F44" s="229">
        <f>+F28+F37+F43</f>
        <v>0</v>
      </c>
      <c r="G44" s="229">
        <f>+G28+G37+G43</f>
        <v>0</v>
      </c>
    </row>
    <row r="45" spans="2:7" ht="20.100000000000001" customHeight="1">
      <c r="B45" s="226"/>
      <c r="C45" s="196" t="s">
        <v>618</v>
      </c>
      <c r="D45" s="202"/>
      <c r="E45" s="202"/>
      <c r="F45" s="202"/>
      <c r="G45" s="210">
        <f>SUM(D45:F45)</f>
        <v>0</v>
      </c>
    </row>
    <row r="46" spans="2:7" ht="20.100000000000001" customHeight="1" thickBot="1">
      <c r="B46" s="226"/>
      <c r="C46" s="196" t="s">
        <v>313</v>
      </c>
      <c r="D46" s="204"/>
      <c r="E46" s="204"/>
      <c r="F46" s="204"/>
      <c r="G46" s="211">
        <f>SUM(D46:F46)</f>
        <v>0</v>
      </c>
    </row>
    <row r="47" spans="2:7" ht="20.100000000000001" customHeight="1">
      <c r="B47" s="226"/>
      <c r="C47" s="6" t="s">
        <v>1241</v>
      </c>
      <c r="D47" s="210">
        <f>+D44+D45+D46</f>
        <v>0</v>
      </c>
      <c r="E47" s="210">
        <f>+E44+E45+E46</f>
        <v>0</v>
      </c>
      <c r="F47" s="210">
        <f>+F44+F45+F46</f>
        <v>0</v>
      </c>
      <c r="G47" s="210">
        <f>+G44+G45+G46</f>
        <v>0</v>
      </c>
    </row>
    <row r="48" spans="2:7" ht="20.100000000000001" customHeight="1">
      <c r="B48" s="226"/>
      <c r="C48" s="196" t="str">
        <f>+'CHANGE NET POSITION-PROP.(19)'!B54</f>
        <v>Total net position - July 1, 2025 as previously reported</v>
      </c>
      <c r="D48" s="202"/>
      <c r="E48" s="202"/>
      <c r="F48" s="202"/>
      <c r="G48" s="210">
        <f>SUM(D48:F48)</f>
        <v>0</v>
      </c>
    </row>
    <row r="49" spans="2:7" ht="20.100000000000001" customHeight="1">
      <c r="B49" s="226"/>
      <c r="C49" s="196" t="str">
        <f>+'CHANGE NET POSITION-PROP.(19)'!B55</f>
        <v>Change within financial reporting entity (major to nonmajor fund)</v>
      </c>
      <c r="D49" s="202"/>
      <c r="E49" s="202"/>
      <c r="F49" s="202"/>
      <c r="G49" s="210">
        <f>SUM(D49:F49)</f>
        <v>0</v>
      </c>
    </row>
    <row r="50" spans="2:7" ht="20.100000000000001" customHeight="1">
      <c r="B50" s="226"/>
      <c r="C50" s="196" t="str">
        <f>+'CHANGE NET POSITION-PROP.(19)'!B56</f>
        <v>Change within financial reporting entity (nonmajor to major fund)</v>
      </c>
      <c r="D50" s="202"/>
      <c r="E50" s="202"/>
      <c r="F50" s="202"/>
      <c r="G50" s="210">
        <f>SUM(D50:F50)</f>
        <v>0</v>
      </c>
    </row>
    <row r="51" spans="2:7" ht="20.100000000000001" customHeight="1" thickBot="1">
      <c r="B51" s="226"/>
      <c r="C51" s="196" t="str">
        <f>+'CHANGE NET POSITION-PROP.(19)'!B57</f>
        <v>Error Correction(s)</v>
      </c>
      <c r="D51" s="204"/>
      <c r="E51" s="204"/>
      <c r="F51" s="204"/>
      <c r="G51" s="211">
        <f>SUM(D51:F51)</f>
        <v>0</v>
      </c>
    </row>
    <row r="52" spans="2:7" ht="20.100000000000001" customHeight="1" thickBot="1">
      <c r="B52" s="226"/>
      <c r="C52" s="196" t="str">
        <f>+'CHANGE NET POSITION-PROP.(19)'!B58</f>
        <v>Fund Balances, July 1, 2025 as adjusted or restated</v>
      </c>
      <c r="D52" s="210">
        <f>+D48+D51+D49+D50</f>
        <v>0</v>
      </c>
      <c r="E52" s="210">
        <f>+E48+E51+E49+E50</f>
        <v>0</v>
      </c>
      <c r="F52" s="210">
        <f>+F48+F51+F49+F50</f>
        <v>0</v>
      </c>
      <c r="G52" s="210">
        <f>+F52+E52+D52</f>
        <v>0</v>
      </c>
    </row>
    <row r="53" spans="2:7" ht="20.100000000000001" customHeight="1" thickBot="1">
      <c r="B53" s="226"/>
      <c r="C53" s="196" t="str">
        <f>+'CHANGE NET POSITION-PROP.(19)'!B59</f>
        <v>Total net position - June 30, 2026</v>
      </c>
      <c r="D53" s="213">
        <f>+D47+D52</f>
        <v>0</v>
      </c>
      <c r="E53" s="213">
        <f>+E47+E52</f>
        <v>0</v>
      </c>
      <c r="F53" s="213">
        <f>+F47+F52</f>
        <v>0</v>
      </c>
      <c r="G53" s="213">
        <f>+G47+G52</f>
        <v>0</v>
      </c>
    </row>
    <row r="54" spans="2:7" ht="15.75" thickTop="1">
      <c r="B54" s="226"/>
      <c r="C54" s="196"/>
      <c r="D54" s="573"/>
      <c r="E54" s="196"/>
      <c r="F54" s="196"/>
      <c r="G54" s="196"/>
    </row>
    <row r="55" spans="2:7" ht="15.75">
      <c r="B55" s="226"/>
      <c r="C55" s="196"/>
      <c r="D55" s="278" t="s">
        <v>1508</v>
      </c>
      <c r="E55" s="196"/>
      <c r="F55" s="196"/>
      <c r="G55" s="196"/>
    </row>
    <row r="56" spans="2:7" ht="15">
      <c r="B56" s="226"/>
      <c r="C56" s="196"/>
      <c r="D56" s="196"/>
      <c r="E56" s="196"/>
      <c r="F56" s="196"/>
      <c r="G56" s="196"/>
    </row>
    <row r="57" spans="2:7" ht="15">
      <c r="B57" s="226"/>
      <c r="C57" s="196"/>
      <c r="D57" s="196"/>
      <c r="E57" s="196"/>
      <c r="F57" s="196"/>
      <c r="G57" s="196"/>
    </row>
    <row r="58" spans="2:7" ht="15">
      <c r="B58" s="226"/>
      <c r="C58" s="196"/>
      <c r="D58" s="196"/>
      <c r="E58" s="196"/>
      <c r="F58" s="196"/>
      <c r="G58" s="196"/>
    </row>
    <row r="59" spans="2:7" ht="15">
      <c r="B59" s="226"/>
      <c r="C59" s="196"/>
      <c r="D59" s="196"/>
      <c r="E59" s="196"/>
      <c r="F59" s="196"/>
      <c r="G59" s="196"/>
    </row>
    <row r="60" spans="2:7" ht="15">
      <c r="B60" s="226"/>
      <c r="C60" s="196"/>
      <c r="D60" s="196"/>
      <c r="E60" s="196"/>
      <c r="F60" s="196"/>
      <c r="G60" s="196"/>
    </row>
    <row r="61" spans="2:7" ht="15">
      <c r="B61" s="226"/>
      <c r="C61" s="196"/>
      <c r="D61" s="196"/>
      <c r="E61" s="196"/>
      <c r="F61" s="196"/>
      <c r="G61" s="196"/>
    </row>
    <row r="62" spans="2:7" ht="15">
      <c r="B62" s="226"/>
      <c r="C62" s="196"/>
      <c r="D62" s="196"/>
      <c r="E62" s="196"/>
      <c r="F62" s="196"/>
      <c r="G62" s="196"/>
    </row>
    <row r="63" spans="2:7" ht="15">
      <c r="B63" s="226"/>
      <c r="C63" s="196"/>
      <c r="D63" s="196"/>
      <c r="E63" s="196"/>
      <c r="F63" s="196"/>
      <c r="G63" s="196"/>
    </row>
    <row r="64" spans="2:7" ht="15">
      <c r="B64" s="226"/>
      <c r="C64" s="196"/>
      <c r="D64" s="196"/>
      <c r="E64" s="196"/>
      <c r="F64" s="196"/>
      <c r="G64" s="196"/>
    </row>
    <row r="65" spans="2:7" ht="15">
      <c r="B65" s="226"/>
      <c r="C65" s="196"/>
      <c r="D65" s="196"/>
      <c r="E65" s="196"/>
      <c r="F65" s="196"/>
      <c r="G65" s="196"/>
    </row>
    <row r="66" spans="2:7" ht="15">
      <c r="B66" s="226"/>
      <c r="C66" s="196"/>
      <c r="D66" s="196"/>
      <c r="E66" s="196"/>
      <c r="F66" s="196"/>
      <c r="G66" s="196"/>
    </row>
    <row r="67" spans="2:7" ht="15">
      <c r="B67" s="226"/>
      <c r="C67" s="196"/>
      <c r="D67" s="196"/>
      <c r="E67" s="196"/>
      <c r="F67" s="196"/>
      <c r="G67" s="196"/>
    </row>
    <row r="68" spans="2:7" ht="15">
      <c r="B68" s="226"/>
      <c r="C68" s="196"/>
      <c r="D68" s="196"/>
      <c r="E68" s="196"/>
      <c r="F68" s="196"/>
      <c r="G68" s="196"/>
    </row>
    <row r="69" spans="2:7" ht="15">
      <c r="B69" s="226"/>
      <c r="C69" s="196"/>
      <c r="D69" s="196"/>
      <c r="E69" s="196"/>
      <c r="F69" s="196"/>
      <c r="G69" s="196"/>
    </row>
    <row r="70" spans="2:7" ht="15">
      <c r="B70" s="226"/>
      <c r="C70" s="196"/>
      <c r="D70" s="196"/>
      <c r="E70" s="196"/>
      <c r="F70" s="196"/>
      <c r="G70" s="196"/>
    </row>
    <row r="71" spans="2:7" ht="15">
      <c r="B71" s="226"/>
      <c r="C71" s="196"/>
      <c r="D71" s="196"/>
      <c r="E71" s="196"/>
      <c r="F71" s="196"/>
      <c r="G71" s="196"/>
    </row>
    <row r="72" spans="2:7" ht="15">
      <c r="B72" s="226"/>
      <c r="C72" s="196"/>
      <c r="D72" s="196"/>
      <c r="E72" s="196"/>
      <c r="F72" s="196"/>
      <c r="G72" s="196"/>
    </row>
    <row r="73" spans="2:7" ht="15">
      <c r="B73" s="226"/>
      <c r="C73" s="196"/>
      <c r="D73" s="196"/>
      <c r="E73" s="196"/>
      <c r="F73" s="196"/>
      <c r="G73" s="196"/>
    </row>
    <row r="74" spans="2:7" ht="15">
      <c r="B74" s="226"/>
      <c r="C74" s="196"/>
      <c r="D74" s="196"/>
      <c r="E74" s="196"/>
      <c r="F74" s="196"/>
      <c r="G74" s="196"/>
    </row>
    <row r="75" spans="2:7" ht="15">
      <c r="B75" s="226"/>
      <c r="C75" s="196"/>
      <c r="D75" s="196"/>
      <c r="E75" s="196"/>
      <c r="F75" s="196"/>
      <c r="G75" s="196"/>
    </row>
    <row r="76" spans="2:7" ht="15">
      <c r="B76" s="226"/>
      <c r="C76" s="196"/>
      <c r="D76" s="196"/>
      <c r="E76" s="196"/>
      <c r="F76" s="196"/>
      <c r="G76" s="196"/>
    </row>
    <row r="77" spans="2:7" ht="15">
      <c r="B77" s="226"/>
      <c r="C77" s="196"/>
      <c r="D77" s="196"/>
      <c r="E77" s="196"/>
      <c r="F77" s="196"/>
      <c r="G77" s="196"/>
    </row>
    <row r="78" spans="2:7" ht="15">
      <c r="B78" s="226"/>
      <c r="C78" s="196"/>
      <c r="D78" s="196"/>
      <c r="E78" s="196"/>
      <c r="F78" s="196"/>
      <c r="G78" s="196"/>
    </row>
    <row r="79" spans="2:7" ht="15">
      <c r="B79" s="226"/>
      <c r="C79" s="196"/>
      <c r="D79" s="196"/>
      <c r="E79" s="196"/>
      <c r="F79" s="196"/>
      <c r="G79" s="196"/>
    </row>
    <row r="80" spans="2:7" ht="15">
      <c r="B80" s="226"/>
      <c r="C80" s="196"/>
      <c r="D80" s="196"/>
      <c r="E80" s="196"/>
      <c r="F80" s="196"/>
      <c r="G80" s="196"/>
    </row>
    <row r="81" spans="2:7" ht="15">
      <c r="B81" s="196"/>
      <c r="C81" s="196"/>
      <c r="D81" s="196"/>
      <c r="E81" s="196"/>
      <c r="F81" s="196"/>
      <c r="G81" s="196"/>
    </row>
    <row r="82" spans="2:7" ht="15">
      <c r="B82" s="196"/>
      <c r="C82" s="196"/>
      <c r="D82" s="196"/>
      <c r="E82" s="196"/>
      <c r="F82" s="196"/>
      <c r="G82" s="196"/>
    </row>
    <row r="83" spans="2:7" ht="15">
      <c r="B83" s="196"/>
      <c r="C83" s="196"/>
      <c r="D83" s="196"/>
      <c r="E83" s="196"/>
      <c r="F83" s="196"/>
      <c r="G83" s="196"/>
    </row>
    <row r="84" spans="2:7" ht="15">
      <c r="B84" s="196"/>
      <c r="C84" s="196"/>
      <c r="D84" s="196"/>
      <c r="E84" s="196"/>
      <c r="F84" s="196"/>
      <c r="G84" s="196"/>
    </row>
    <row r="85" spans="2:7" ht="15">
      <c r="B85" s="196"/>
      <c r="C85" s="196"/>
      <c r="D85" s="196"/>
      <c r="E85" s="196"/>
      <c r="F85" s="196"/>
      <c r="G85" s="196"/>
    </row>
    <row r="86" spans="2:7" ht="15">
      <c r="B86" s="196"/>
      <c r="C86" s="196"/>
      <c r="D86" s="196"/>
      <c r="E86" s="196"/>
      <c r="F86" s="196"/>
      <c r="G86" s="196"/>
    </row>
    <row r="87" spans="2:7" ht="15">
      <c r="B87" s="196"/>
      <c r="C87" s="196"/>
      <c r="D87" s="196"/>
      <c r="E87" s="196"/>
      <c r="F87" s="196"/>
      <c r="G87" s="196"/>
    </row>
    <row r="88" spans="2:7" ht="15">
      <c r="B88" s="196"/>
      <c r="C88" s="196"/>
      <c r="D88" s="196"/>
      <c r="E88" s="196"/>
      <c r="F88" s="196"/>
      <c r="G88" s="196"/>
    </row>
    <row r="89" spans="2:7" ht="15">
      <c r="B89" s="196"/>
      <c r="C89" s="196"/>
      <c r="D89" s="196"/>
      <c r="E89" s="196"/>
      <c r="F89" s="196"/>
      <c r="G89" s="196"/>
    </row>
  </sheetData>
  <sheetProtection algorithmName="SHA-512" hashValue="SVkt6YoeSI7+XNm1NNBrc8opfqByD3XQHnoR5IV6928ln2kGB0jjzoGl8rZRu2P+YmmqQVsjVtoNlLJhDLqp8A==" saltValue="JYLRNq/mIyP/0tYQFW2rWA=="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58" orientation="portrait" horizontalDpi="360" verticalDpi="36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55.7109375" style="194" customWidth="1"/>
    <col min="2" max="5" width="24.7109375" style="194" customWidth="1"/>
    <col min="6" max="16384" width="8.85546875" style="194"/>
  </cols>
  <sheetData>
    <row r="1" spans="1:5" ht="18">
      <c r="A1" s="192" t="str">
        <f>'COVER PAGE'!A9</f>
        <v>LOCAL GOVERNMENT NAME:</v>
      </c>
      <c r="B1" s="209"/>
      <c r="C1" s="209"/>
      <c r="D1" s="209"/>
      <c r="E1" s="209"/>
    </row>
    <row r="2" spans="1:5" ht="18">
      <c r="A2" s="192" t="s">
        <v>3</v>
      </c>
      <c r="B2" s="209"/>
      <c r="C2" s="209"/>
      <c r="D2" s="209"/>
      <c r="E2" s="209"/>
    </row>
    <row r="3" spans="1:5" ht="18">
      <c r="A3" s="192" t="s">
        <v>924</v>
      </c>
      <c r="B3" s="209"/>
      <c r="C3" s="209"/>
      <c r="D3" s="209"/>
      <c r="E3" s="209"/>
    </row>
    <row r="4" spans="1:5" ht="18">
      <c r="A4" s="195" t="str">
        <f>'COVER PAGE'!A30</f>
        <v>FISCAL YEAR ENDING JUNE 30, 2026</v>
      </c>
      <c r="B4" s="209"/>
      <c r="C4" s="209"/>
      <c r="D4" s="209"/>
      <c r="E4" s="209"/>
    </row>
    <row r="5" spans="1:5" ht="18">
      <c r="A5" s="195"/>
    </row>
    <row r="6" spans="1:5" ht="16.5" thickBot="1">
      <c r="A6" s="196"/>
      <c r="B6" s="200" t="s">
        <v>500</v>
      </c>
      <c r="C6" s="200" t="s">
        <v>500</v>
      </c>
      <c r="D6" s="200" t="s">
        <v>500</v>
      </c>
      <c r="E6" s="198"/>
    </row>
    <row r="7" spans="1:5" ht="15.75">
      <c r="A7" s="199"/>
      <c r="B7" s="199" t="str">
        <f>'COMB. CHGE IN NP IN. SERV.(76)'!D9</f>
        <v>-</v>
      </c>
      <c r="C7" s="199" t="str">
        <f>'COMB. CHGE IN NP IN. SERV.(76)'!E9</f>
        <v>-</v>
      </c>
      <c r="D7" s="199" t="str">
        <f>'COMB. CHGE IN NP IN. SERV.(76)'!F9</f>
        <v>-</v>
      </c>
      <c r="E7" s="6"/>
    </row>
    <row r="8" spans="1:5" ht="16.5" thickBot="1">
      <c r="A8" s="200" t="s">
        <v>124</v>
      </c>
      <c r="B8" s="200" t="str">
        <f>'COMB. CHGE IN NP IN. SERV.(76)'!D10</f>
        <v>-</v>
      </c>
      <c r="C8" s="200" t="str">
        <f>'COMB. CHGE IN NP IN. SERV.(76)'!E10</f>
        <v>-</v>
      </c>
      <c r="D8" s="200" t="str">
        <f>'COMB. CHGE IN NP IN. SERV.(76)'!F10</f>
        <v>-</v>
      </c>
      <c r="E8" s="449" t="s">
        <v>83</v>
      </c>
    </row>
    <row r="9" spans="1:5" ht="20.100000000000001" customHeight="1">
      <c r="A9" s="8" t="s">
        <v>21</v>
      </c>
      <c r="B9" s="246"/>
      <c r="C9" s="246"/>
      <c r="D9" s="246"/>
      <c r="E9" s="246"/>
    </row>
    <row r="10" spans="1:5" ht="20.100000000000001" customHeight="1">
      <c r="A10" s="196" t="s">
        <v>16</v>
      </c>
      <c r="B10" s="202">
        <f>'COMB. CHGE IN NP IN. SERV.(76)'!D16</f>
        <v>0</v>
      </c>
      <c r="C10" s="202">
        <f>'COMB. CHGE IN NP IN. SERV.(76)'!E16</f>
        <v>0</v>
      </c>
      <c r="D10" s="202">
        <f>'COMB. CHGE IN NP IN. SERV.(76)'!F16</f>
        <v>0</v>
      </c>
      <c r="E10" s="210">
        <f>+B10+C10+D10</f>
        <v>0</v>
      </c>
    </row>
    <row r="11" spans="1:5" ht="20.100000000000001" customHeight="1">
      <c r="A11" s="196" t="s">
        <v>17</v>
      </c>
      <c r="B11" s="202">
        <f>-'COMB. CHGE IN NP IN. SERV.(76)'!D20-'COMB. CHGE IN NP IN. SERV.(76)'!D21-'COMB. CHGE IN NP IN. SERV.(76)'!D22-'COMB. CHGE IN NP IN. SERV.(76)'!D23-'COMB. CHGE IN NP IN. SERV.(76)'!D24</f>
        <v>0</v>
      </c>
      <c r="C11" s="202">
        <f>-'COMB. CHGE IN NP IN. SERV.(76)'!E20-'COMB. CHGE IN NP IN. SERV.(76)'!E21-'COMB. CHGE IN NP IN. SERV.(76)'!E22-'COMB. CHGE IN NP IN. SERV.(76)'!E23-'COMB. CHGE IN NP IN. SERV.(76)'!E24</f>
        <v>0</v>
      </c>
      <c r="D11" s="202">
        <f>-'COMB. CHGE IN NP IN. SERV.(76)'!F20-'COMB. CHGE IN NP IN. SERV.(76)'!F21-'COMB. CHGE IN NP IN. SERV.(76)'!F22-'COMB. CHGE IN NP IN. SERV.(76)'!F23-'COMB. CHGE IN NP IN. SERV.(76)'!F24</f>
        <v>0</v>
      </c>
      <c r="E11" s="210">
        <f>+B11+C11+D11</f>
        <v>0</v>
      </c>
    </row>
    <row r="12" spans="1:5" ht="20.100000000000001" customHeight="1">
      <c r="A12" s="196" t="s">
        <v>18</v>
      </c>
      <c r="B12" s="202">
        <f>-'COMB. CHGE IN NP IN. SERV.(76)'!D19</f>
        <v>0</v>
      </c>
      <c r="C12" s="202">
        <f>-'COMB. CHGE IN NP IN. SERV.(76)'!E19</f>
        <v>0</v>
      </c>
      <c r="D12" s="202">
        <f>-'COMB. CHGE IN NP IN. SERV.(76)'!F19</f>
        <v>0</v>
      </c>
      <c r="E12" s="210">
        <f>+B12+C12+D12</f>
        <v>0</v>
      </c>
    </row>
    <row r="13" spans="1:5" ht="20.100000000000001" customHeight="1">
      <c r="A13" s="196" t="s">
        <v>19</v>
      </c>
      <c r="B13" s="202"/>
      <c r="C13" s="202"/>
      <c r="D13" s="202"/>
      <c r="E13" s="210">
        <f>+B13+C13+D13</f>
        <v>0</v>
      </c>
    </row>
    <row r="14" spans="1:5" ht="20.100000000000001" customHeight="1" thickBot="1">
      <c r="A14" s="237" t="s">
        <v>20</v>
      </c>
      <c r="B14" s="204"/>
      <c r="C14" s="204"/>
      <c r="D14" s="204"/>
      <c r="E14" s="211">
        <f>+B14+C14+D14</f>
        <v>0</v>
      </c>
    </row>
    <row r="15" spans="1:5" ht="20.100000000000001" customHeight="1" thickBot="1">
      <c r="A15" s="6" t="s">
        <v>626</v>
      </c>
      <c r="B15" s="211">
        <f>SUM(B9:B14)</f>
        <v>0</v>
      </c>
      <c r="C15" s="211">
        <f>SUM(C9:C14)</f>
        <v>0</v>
      </c>
      <c r="D15" s="211">
        <f>SUM(D9:D14)</f>
        <v>0</v>
      </c>
      <c r="E15" s="211">
        <f>SUM(E9:E14)</f>
        <v>0</v>
      </c>
    </row>
    <row r="16" spans="1:5" ht="30" customHeight="1">
      <c r="A16" s="357" t="s">
        <v>22</v>
      </c>
      <c r="B16" s="210"/>
      <c r="C16" s="210"/>
      <c r="D16" s="210"/>
      <c r="E16" s="210"/>
    </row>
    <row r="17" spans="1:5" ht="20.100000000000001" customHeight="1">
      <c r="A17" s="196" t="s">
        <v>23</v>
      </c>
      <c r="B17" s="202">
        <f>'COMB. CHGE IN NP IN. SERV.(76)'!D46</f>
        <v>0</v>
      </c>
      <c r="C17" s="202">
        <f>'COMB. CHGE IN NP IN. SERV.(76)'!E46</f>
        <v>0</v>
      </c>
      <c r="D17" s="202">
        <f>'COMB. CHGE IN NP IN. SERV.(76)'!F46</f>
        <v>0</v>
      </c>
      <c r="E17" s="210">
        <f>+B17+C17+D17</f>
        <v>0</v>
      </c>
    </row>
    <row r="18" spans="1:5" ht="20.100000000000001" customHeight="1">
      <c r="A18" s="196" t="s">
        <v>24</v>
      </c>
      <c r="B18" s="202"/>
      <c r="C18" s="202"/>
      <c r="D18" s="202"/>
      <c r="E18" s="210">
        <f>+B18+C18+D18</f>
        <v>0</v>
      </c>
    </row>
    <row r="19" spans="1:5" ht="20.100000000000001" customHeight="1" thickBot="1">
      <c r="A19" s="196" t="s">
        <v>310</v>
      </c>
      <c r="B19" s="204">
        <f>'COMB. CHGE IN NP IN. SERV.(76)'!D30+'COMB. CHGE IN NP IN. SERV.(76)'!D31+'COMB. CHGE IN NP IN. SERV.(76)'!D32</f>
        <v>0</v>
      </c>
      <c r="C19" s="204">
        <f>'COMB. CHGE IN NP IN. SERV.(76)'!E30+'COMB. CHGE IN NP IN. SERV.(76)'!E31+'COMB. CHGE IN NP IN. SERV.(76)'!E32</f>
        <v>0</v>
      </c>
      <c r="D19" s="204">
        <f>'COMB. CHGE IN NP IN. SERV.(76)'!F30+'COMB. CHGE IN NP IN. SERV.(76)'!F31+'COMB. CHGE IN NP IN. SERV.(76)'!F32</f>
        <v>0</v>
      </c>
      <c r="E19" s="211">
        <f>+B19+C19+D19</f>
        <v>0</v>
      </c>
    </row>
    <row r="20" spans="1:5" ht="30" customHeight="1" thickBot="1">
      <c r="A20" s="471" t="s">
        <v>25</v>
      </c>
      <c r="B20" s="211">
        <f>SUM(B16:B19)</f>
        <v>0</v>
      </c>
      <c r="C20" s="211">
        <f>SUM(C16:C19)</f>
        <v>0</v>
      </c>
      <c r="D20" s="211">
        <f>SUM(D16:D19)</f>
        <v>0</v>
      </c>
      <c r="E20" s="211">
        <f>SUM(E16:E19)</f>
        <v>0</v>
      </c>
    </row>
    <row r="21" spans="1:5" ht="30" customHeight="1">
      <c r="A21" s="357" t="s">
        <v>623</v>
      </c>
      <c r="B21" s="210"/>
      <c r="C21" s="210"/>
      <c r="D21" s="210"/>
      <c r="E21" s="210"/>
    </row>
    <row r="22" spans="1:5" ht="20.100000000000001" customHeight="1">
      <c r="A22" s="196" t="s">
        <v>2447</v>
      </c>
      <c r="B22" s="202"/>
      <c r="C22" s="202"/>
      <c r="D22" s="202"/>
      <c r="E22" s="210">
        <f t="shared" ref="E22:E28" si="0">+B22+C22+D22</f>
        <v>0</v>
      </c>
    </row>
    <row r="23" spans="1:5" ht="20.100000000000001" customHeight="1">
      <c r="A23" s="196" t="s">
        <v>26</v>
      </c>
      <c r="B23" s="202">
        <f>'COMB. CHGE IN NP IN. SERV.(76)'!D45</f>
        <v>0</v>
      </c>
      <c r="C23" s="202">
        <f>'COMB. CHGE IN NP IN. SERV.(76)'!E45</f>
        <v>0</v>
      </c>
      <c r="D23" s="202">
        <f>'COMB. CHGE IN NP IN. SERV.(76)'!F45</f>
        <v>0</v>
      </c>
      <c r="E23" s="210">
        <f t="shared" si="0"/>
        <v>0</v>
      </c>
    </row>
    <row r="24" spans="1:5" ht="20.100000000000001" customHeight="1">
      <c r="A24" s="196" t="s">
        <v>27</v>
      </c>
      <c r="B24" s="227"/>
      <c r="C24" s="227"/>
      <c r="D24" s="227"/>
      <c r="E24" s="210">
        <f t="shared" si="0"/>
        <v>0</v>
      </c>
    </row>
    <row r="25" spans="1:5" ht="20.100000000000001" customHeight="1">
      <c r="A25" s="237" t="s">
        <v>2600</v>
      </c>
      <c r="B25" s="227"/>
      <c r="C25" s="227"/>
      <c r="D25" s="227"/>
      <c r="E25" s="210">
        <f t="shared" si="0"/>
        <v>0</v>
      </c>
    </row>
    <row r="26" spans="1:5" ht="20.100000000000001" customHeight="1">
      <c r="A26" s="196" t="s">
        <v>2601</v>
      </c>
      <c r="B26" s="202">
        <f>'COMB. CHGE IN NP IN. SERV.(76)'!D35</f>
        <v>0</v>
      </c>
      <c r="C26" s="202">
        <f>'COMB. CHGE IN NP IN. SERV.(76)'!E35</f>
        <v>0</v>
      </c>
      <c r="D26" s="202">
        <f>'COMB. CHGE IN NP IN. SERV.(76)'!F35</f>
        <v>0</v>
      </c>
      <c r="E26" s="210">
        <f t="shared" si="0"/>
        <v>0</v>
      </c>
    </row>
    <row r="27" spans="1:5" ht="20.100000000000001" customHeight="1">
      <c r="A27" s="196" t="s">
        <v>28</v>
      </c>
      <c r="B27" s="202"/>
      <c r="C27" s="202"/>
      <c r="D27" s="202"/>
      <c r="E27" s="210">
        <f t="shared" si="0"/>
        <v>0</v>
      </c>
    </row>
    <row r="28" spans="1:5" ht="20.100000000000001" customHeight="1" thickBot="1">
      <c r="A28" s="196" t="s">
        <v>29</v>
      </c>
      <c r="B28" s="204"/>
      <c r="C28" s="204"/>
      <c r="D28" s="204"/>
      <c r="E28" s="211">
        <f t="shared" si="0"/>
        <v>0</v>
      </c>
    </row>
    <row r="29" spans="1:5" ht="30" customHeight="1" thickBot="1">
      <c r="A29" s="471" t="s">
        <v>25</v>
      </c>
      <c r="B29" s="211">
        <f>SUM(B21:B28)</f>
        <v>0</v>
      </c>
      <c r="C29" s="211">
        <f>SUM(C21:C28)</f>
        <v>0</v>
      </c>
      <c r="D29" s="211">
        <f>SUM(D21:D28)</f>
        <v>0</v>
      </c>
      <c r="E29" s="211">
        <f>SUM(E21:E28)</f>
        <v>0</v>
      </c>
    </row>
    <row r="30" spans="1:5" ht="20.100000000000001" customHeight="1">
      <c r="A30" s="8" t="s">
        <v>30</v>
      </c>
      <c r="B30" s="210"/>
      <c r="C30" s="210"/>
      <c r="D30" s="210"/>
      <c r="E30" s="210"/>
    </row>
    <row r="31" spans="1:5" ht="20.100000000000001" customHeight="1">
      <c r="A31" s="196" t="s">
        <v>31</v>
      </c>
      <c r="B31" s="202"/>
      <c r="C31" s="202"/>
      <c r="D31" s="202"/>
      <c r="E31" s="210">
        <f>+B31+C31+D31</f>
        <v>0</v>
      </c>
    </row>
    <row r="32" spans="1:5" ht="20.100000000000001" customHeight="1">
      <c r="A32" s="196" t="s">
        <v>635</v>
      </c>
      <c r="B32" s="202"/>
      <c r="C32" s="202"/>
      <c r="D32" s="202"/>
      <c r="E32" s="210">
        <f>+B32+C32+D32</f>
        <v>0</v>
      </c>
    </row>
    <row r="33" spans="1:5" ht="20.100000000000001" customHeight="1" thickBot="1">
      <c r="A33" s="196" t="s">
        <v>636</v>
      </c>
      <c r="B33" s="204">
        <f>'COMB. CHGE IN NP IN. SERV.(76)'!D33</f>
        <v>0</v>
      </c>
      <c r="C33" s="204">
        <f>'COMB. CHGE IN NP IN. SERV.(76)'!E33</f>
        <v>0</v>
      </c>
      <c r="D33" s="204">
        <f>'COMB. CHGE IN NP IN. SERV.(76)'!F33</f>
        <v>0</v>
      </c>
      <c r="E33" s="211">
        <f>+B33+C33+D33</f>
        <v>0</v>
      </c>
    </row>
    <row r="34" spans="1:5" ht="20.100000000000001" customHeight="1" thickBot="1">
      <c r="A34" s="284" t="s">
        <v>637</v>
      </c>
      <c r="B34" s="211">
        <f>SUM(B30:B33)</f>
        <v>0</v>
      </c>
      <c r="C34" s="211">
        <f>SUM(C30:C33)</f>
        <v>0</v>
      </c>
      <c r="D34" s="211">
        <f>SUM(D30:D33)</f>
        <v>0</v>
      </c>
      <c r="E34" s="211">
        <f>SUM(E30:E33)</f>
        <v>0</v>
      </c>
    </row>
    <row r="35" spans="1:5" ht="20.100000000000001" customHeight="1">
      <c r="A35" s="284" t="s">
        <v>625</v>
      </c>
      <c r="B35" s="210">
        <f>+B15+B20+B29+B34</f>
        <v>0</v>
      </c>
      <c r="C35" s="210">
        <f>+C15+C20+C29+C34</f>
        <v>0</v>
      </c>
      <c r="D35" s="210">
        <f>+D15+D20+D29+D34</f>
        <v>0</v>
      </c>
      <c r="E35" s="210">
        <f>+E15+E20+E29+E34</f>
        <v>0</v>
      </c>
    </row>
    <row r="36" spans="1:5" ht="20.100000000000001" customHeight="1" thickBot="1">
      <c r="A36" s="196" t="str">
        <f>'ST. OF CASH FLOWS-PROP.(20)'!A38</f>
        <v>Cash and cash equivalents - July 1, 2025</v>
      </c>
      <c r="B36" s="204"/>
      <c r="C36" s="204"/>
      <c r="D36" s="204"/>
      <c r="E36" s="210">
        <f>+B36+C36+D36</f>
        <v>0</v>
      </c>
    </row>
    <row r="37" spans="1:5" ht="20.100000000000001" customHeight="1" thickBot="1">
      <c r="A37" s="196" t="str">
        <f>'ST. OF CASH FLOWS-PROP.(20)'!A39</f>
        <v>Cash and cash equivalents - June 30, 2026</v>
      </c>
      <c r="B37" s="213">
        <f>+B35+B36</f>
        <v>0</v>
      </c>
      <c r="C37" s="213">
        <f>+C35+C36</f>
        <v>0</v>
      </c>
      <c r="D37" s="213">
        <f>+D35+D36</f>
        <v>0</v>
      </c>
      <c r="E37" s="213">
        <f>+E35+E36</f>
        <v>0</v>
      </c>
    </row>
    <row r="38" spans="1:5" ht="20.100000000000001" customHeight="1" thickTop="1">
      <c r="A38" s="196"/>
      <c r="B38" s="202"/>
      <c r="C38" s="202"/>
      <c r="D38" s="202"/>
      <c r="E38" s="210"/>
    </row>
    <row r="39" spans="1:5" ht="30" customHeight="1">
      <c r="A39" s="232" t="s">
        <v>413</v>
      </c>
      <c r="B39" s="202"/>
      <c r="C39" s="202"/>
      <c r="D39" s="202"/>
      <c r="E39" s="210"/>
    </row>
    <row r="40" spans="1:5" ht="20.100000000000001" customHeight="1">
      <c r="A40" s="196" t="s">
        <v>414</v>
      </c>
      <c r="B40" s="202">
        <f>'COMB. CHGE IN NP IN. SERV.(76)'!D28</f>
        <v>0</v>
      </c>
      <c r="C40" s="202">
        <f>'COMB. CHGE IN NP IN. SERV.(76)'!E28</f>
        <v>0</v>
      </c>
      <c r="D40" s="202">
        <f>'COMB. CHGE IN NP IN. SERV.(76)'!F28</f>
        <v>0</v>
      </c>
      <c r="E40" s="210">
        <f>+B40+C40+D40</f>
        <v>0</v>
      </c>
    </row>
    <row r="41" spans="1:5" ht="30" customHeight="1">
      <c r="A41" s="203" t="s">
        <v>415</v>
      </c>
      <c r="B41" s="202"/>
      <c r="C41" s="202"/>
      <c r="D41" s="202"/>
      <c r="E41" s="210"/>
    </row>
    <row r="42" spans="1:5" ht="20.100000000000001" customHeight="1">
      <c r="A42" s="196" t="s">
        <v>416</v>
      </c>
      <c r="B42" s="202">
        <f>'COMB. CHGE IN NP IN. SERV.(76)'!D25</f>
        <v>0</v>
      </c>
      <c r="C42" s="202">
        <f>'COMB. CHGE IN NP IN. SERV.(76)'!E25</f>
        <v>0</v>
      </c>
      <c r="D42" s="202">
        <f>'COMB. CHGE IN NP IN. SERV.(76)'!F25</f>
        <v>0</v>
      </c>
      <c r="E42" s="210">
        <f t="shared" ref="E42:E53" si="1">+B42+C42+D42</f>
        <v>0</v>
      </c>
    </row>
    <row r="43" spans="1:5" ht="20.100000000000001" customHeight="1">
      <c r="A43" s="196" t="s">
        <v>0</v>
      </c>
      <c r="B43" s="202"/>
      <c r="C43" s="202"/>
      <c r="D43" s="202"/>
      <c r="E43" s="210">
        <f t="shared" si="1"/>
        <v>0</v>
      </c>
    </row>
    <row r="44" spans="1:5" ht="20.100000000000001" customHeight="1">
      <c r="A44" s="196" t="s">
        <v>1</v>
      </c>
      <c r="B44" s="202"/>
      <c r="C44" s="202"/>
      <c r="D44" s="202"/>
      <c r="E44" s="210">
        <f t="shared" si="1"/>
        <v>0</v>
      </c>
    </row>
    <row r="45" spans="1:5" ht="20.100000000000001" customHeight="1">
      <c r="A45" s="196" t="s">
        <v>2</v>
      </c>
      <c r="B45" s="202"/>
      <c r="C45" s="202"/>
      <c r="D45" s="202"/>
      <c r="E45" s="210">
        <f t="shared" si="1"/>
        <v>0</v>
      </c>
    </row>
    <row r="46" spans="1:5" ht="20.100000000000001" customHeight="1">
      <c r="A46" s="196" t="s">
        <v>419</v>
      </c>
      <c r="B46" s="202"/>
      <c r="C46" s="202"/>
      <c r="D46" s="202"/>
      <c r="E46" s="210">
        <f t="shared" si="1"/>
        <v>0</v>
      </c>
    </row>
    <row r="47" spans="1:5" ht="20.100000000000001" customHeight="1">
      <c r="A47" s="196" t="s">
        <v>420</v>
      </c>
      <c r="B47" s="202"/>
      <c r="C47" s="202"/>
      <c r="D47" s="202"/>
      <c r="E47" s="210">
        <f t="shared" si="1"/>
        <v>0</v>
      </c>
    </row>
    <row r="48" spans="1:5" ht="20.100000000000001" customHeight="1">
      <c r="A48" s="196" t="s">
        <v>421</v>
      </c>
      <c r="B48" s="202"/>
      <c r="C48" s="202"/>
      <c r="D48" s="202"/>
      <c r="E48" s="210">
        <f t="shared" si="1"/>
        <v>0</v>
      </c>
    </row>
    <row r="49" spans="1:5" ht="20.100000000000001" customHeight="1">
      <c r="A49" s="196" t="s">
        <v>422</v>
      </c>
      <c r="B49" s="202"/>
      <c r="C49" s="202"/>
      <c r="D49" s="202"/>
      <c r="E49" s="210">
        <f t="shared" si="1"/>
        <v>0</v>
      </c>
    </row>
    <row r="50" spans="1:5" ht="20.100000000000001" customHeight="1">
      <c r="A50" s="196" t="s">
        <v>423</v>
      </c>
      <c r="B50" s="202"/>
      <c r="C50" s="202"/>
      <c r="D50" s="202"/>
      <c r="E50" s="210">
        <f t="shared" si="1"/>
        <v>0</v>
      </c>
    </row>
    <row r="51" spans="1:5" ht="20.100000000000001" customHeight="1">
      <c r="A51" s="196" t="s">
        <v>424</v>
      </c>
      <c r="B51" s="202"/>
      <c r="C51" s="202"/>
      <c r="D51" s="202"/>
      <c r="E51" s="210">
        <f t="shared" si="1"/>
        <v>0</v>
      </c>
    </row>
    <row r="52" spans="1:5" ht="20.100000000000001" customHeight="1">
      <c r="A52" s="196" t="s">
        <v>425</v>
      </c>
      <c r="B52" s="202"/>
      <c r="C52" s="202"/>
      <c r="D52" s="202"/>
      <c r="E52" s="210">
        <f t="shared" si="1"/>
        <v>0</v>
      </c>
    </row>
    <row r="53" spans="1:5" ht="20.100000000000001" customHeight="1" thickBot="1">
      <c r="A53" s="196" t="s">
        <v>447</v>
      </c>
      <c r="B53" s="204"/>
      <c r="C53" s="204"/>
      <c r="D53" s="204"/>
      <c r="E53" s="210">
        <f t="shared" si="1"/>
        <v>0</v>
      </c>
    </row>
    <row r="54" spans="1:5" ht="20.100000000000001" customHeight="1" thickBot="1">
      <c r="A54" s="196" t="s">
        <v>448</v>
      </c>
      <c r="B54" s="212">
        <f>SUM(B42:B53)</f>
        <v>0</v>
      </c>
      <c r="C54" s="212">
        <f>SUM(C42:C53)</f>
        <v>0</v>
      </c>
      <c r="D54" s="212">
        <f>SUM(D42:D53)</f>
        <v>0</v>
      </c>
      <c r="E54" s="212">
        <f>SUM(E42:E53)</f>
        <v>0</v>
      </c>
    </row>
    <row r="55" spans="1:5" ht="20.100000000000001" customHeight="1" thickBot="1">
      <c r="A55" s="196" t="s">
        <v>624</v>
      </c>
      <c r="B55" s="213">
        <f>+B40+B54</f>
        <v>0</v>
      </c>
      <c r="C55" s="213">
        <f>+C40+C54</f>
        <v>0</v>
      </c>
      <c r="D55" s="213">
        <f>+D40+D54</f>
        <v>0</v>
      </c>
      <c r="E55" s="213">
        <f>+E40+E54</f>
        <v>0</v>
      </c>
    </row>
    <row r="56" spans="1:5" ht="20.100000000000001" customHeight="1" thickTop="1">
      <c r="A56" s="196"/>
      <c r="B56" s="246"/>
      <c r="C56" s="246"/>
      <c r="D56" s="246"/>
      <c r="E56" s="246"/>
    </row>
    <row r="57" spans="1:5" ht="20.100000000000001" customHeight="1">
      <c r="A57" s="201" t="s">
        <v>627</v>
      </c>
      <c r="B57" s="246"/>
      <c r="C57" s="246"/>
      <c r="D57" s="246"/>
      <c r="E57" s="246"/>
    </row>
    <row r="58" spans="1:5" ht="20.100000000000001" customHeight="1">
      <c r="A58" s="196" t="s">
        <v>628</v>
      </c>
      <c r="B58" s="218"/>
      <c r="C58" s="218"/>
      <c r="D58" s="218"/>
      <c r="E58" s="210">
        <f>+B58+C58+D58</f>
        <v>0</v>
      </c>
    </row>
    <row r="59" spans="1:5" ht="20.100000000000001" customHeight="1">
      <c r="A59" s="196" t="s">
        <v>629</v>
      </c>
      <c r="B59" s="218"/>
      <c r="C59" s="218"/>
      <c r="D59" s="218"/>
      <c r="E59" s="210">
        <f>+B59+C59+D59</f>
        <v>0</v>
      </c>
    </row>
    <row r="60" spans="1:5" ht="20.100000000000001" customHeight="1">
      <c r="A60" s="196" t="s">
        <v>630</v>
      </c>
      <c r="B60" s="218"/>
      <c r="C60" s="218"/>
      <c r="D60" s="218"/>
      <c r="E60" s="210">
        <f>+B60+C60+D60</f>
        <v>0</v>
      </c>
    </row>
    <row r="61" spans="1:5" ht="20.100000000000001" customHeight="1">
      <c r="A61" s="196" t="s">
        <v>631</v>
      </c>
      <c r="B61" s="218"/>
      <c r="C61" s="218"/>
      <c r="D61" s="218"/>
      <c r="E61" s="210">
        <f>+B61+C61+D61</f>
        <v>0</v>
      </c>
    </row>
    <row r="62" spans="1:5" ht="20.100000000000001" customHeight="1">
      <c r="A62" s="196" t="s">
        <v>632</v>
      </c>
      <c r="B62" s="218"/>
      <c r="C62" s="218"/>
      <c r="D62" s="218"/>
      <c r="E62" s="210">
        <f>+B62+C62+D62</f>
        <v>0</v>
      </c>
    </row>
    <row r="63" spans="1:5" ht="20.100000000000001" customHeight="1">
      <c r="A63" s="196"/>
      <c r="B63" s="196"/>
      <c r="C63" s="196"/>
      <c r="D63" s="196"/>
      <c r="E63" s="6"/>
    </row>
    <row r="64" spans="1:5" ht="20.100000000000001" customHeight="1">
      <c r="A64" s="207" t="s">
        <v>1509</v>
      </c>
      <c r="B64" s="215"/>
      <c r="C64" s="215"/>
      <c r="D64" s="215"/>
      <c r="E64" s="215"/>
    </row>
    <row r="65" spans="1:5" ht="20.100000000000001" customHeight="1">
      <c r="A65" s="196"/>
      <c r="B65" s="196"/>
      <c r="C65" s="196"/>
      <c r="D65" s="196"/>
      <c r="E65" s="196"/>
    </row>
    <row r="66" spans="1:5" ht="20.100000000000001" customHeight="1">
      <c r="A66" s="196"/>
      <c r="B66" s="196"/>
      <c r="C66" s="196"/>
      <c r="D66" s="196"/>
      <c r="E66" s="196"/>
    </row>
    <row r="67" spans="1:5" ht="20.100000000000001" customHeight="1">
      <c r="A67" s="196"/>
      <c r="B67" s="196"/>
      <c r="C67" s="196"/>
      <c r="D67" s="196"/>
      <c r="E67" s="196"/>
    </row>
    <row r="68" spans="1:5" ht="20.100000000000001" customHeight="1">
      <c r="A68" s="196"/>
      <c r="B68" s="196"/>
      <c r="C68" s="196"/>
      <c r="D68" s="196"/>
      <c r="E68" s="196"/>
    </row>
    <row r="69" spans="1:5" ht="15">
      <c r="A69" s="196"/>
      <c r="B69" s="196"/>
      <c r="C69" s="196"/>
      <c r="D69" s="196"/>
      <c r="E69" s="196"/>
    </row>
    <row r="70" spans="1:5" ht="15">
      <c r="A70" s="196"/>
      <c r="B70" s="196"/>
      <c r="C70" s="196"/>
      <c r="D70" s="196"/>
      <c r="E70" s="196"/>
    </row>
    <row r="71" spans="1:5" ht="15">
      <c r="A71" s="196"/>
      <c r="B71" s="196"/>
      <c r="C71" s="196"/>
      <c r="D71" s="196"/>
      <c r="E71" s="196"/>
    </row>
    <row r="72" spans="1:5" ht="15">
      <c r="A72" s="196"/>
      <c r="B72" s="196"/>
      <c r="C72" s="196"/>
      <c r="D72" s="196"/>
      <c r="E72" s="196"/>
    </row>
    <row r="73" spans="1:5" ht="15">
      <c r="A73" s="196"/>
      <c r="B73" s="196"/>
      <c r="C73" s="196"/>
      <c r="D73" s="196"/>
      <c r="E73" s="196"/>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K68"/>
  <sheetViews>
    <sheetView zoomScaleNormal="100" workbookViewId="0">
      <selection activeCell="A2" sqref="A2:E2"/>
    </sheetView>
  </sheetViews>
  <sheetFormatPr defaultRowHeight="12.75"/>
  <cols>
    <col min="1" max="1" width="50.7109375" customWidth="1"/>
    <col min="2" max="2" width="25.28515625" customWidth="1"/>
    <col min="3" max="5" width="20.7109375" customWidth="1"/>
    <col min="6" max="9" width="5.7109375" customWidth="1"/>
  </cols>
  <sheetData>
    <row r="1" spans="1:11" ht="18">
      <c r="A1" s="1355" t="str">
        <f>+'GW-STATEMENT NET POSITION(13A)'!A1</f>
        <v>LOCAL GOVERNMENT NAME:</v>
      </c>
      <c r="B1" s="1355"/>
      <c r="C1" s="1231"/>
      <c r="D1" s="1231"/>
      <c r="E1" s="1231"/>
      <c r="F1" s="2"/>
      <c r="G1" s="2"/>
      <c r="H1" s="2"/>
      <c r="I1" s="2"/>
      <c r="J1" s="2"/>
      <c r="K1" s="2"/>
    </row>
    <row r="2" spans="1:11" ht="18">
      <c r="A2" s="1355" t="s">
        <v>953</v>
      </c>
      <c r="B2" s="1355"/>
      <c r="C2" s="1231"/>
      <c r="D2" s="1231"/>
      <c r="E2" s="1231"/>
      <c r="F2" s="2"/>
      <c r="G2" s="2"/>
      <c r="H2" s="2"/>
      <c r="I2" s="2"/>
      <c r="J2" s="2"/>
      <c r="K2" s="2"/>
    </row>
    <row r="3" spans="1:11" ht="18">
      <c r="A3" s="1355" t="s">
        <v>952</v>
      </c>
      <c r="B3" s="1355"/>
      <c r="C3" s="1231"/>
      <c r="D3" s="1231"/>
      <c r="E3" s="1231"/>
      <c r="F3" s="2"/>
      <c r="G3" s="2"/>
      <c r="H3" s="2"/>
      <c r="I3" s="2"/>
      <c r="J3" s="2"/>
      <c r="K3" s="2"/>
    </row>
    <row r="4" spans="1:11" ht="18">
      <c r="A4" s="1355" t="str">
        <f>+'GW-STATEMENT OF ACTIVITIES(14A)'!B3</f>
        <v>FISCAL YEAR ENDING JUNE 30, 2026</v>
      </c>
      <c r="B4" s="1355"/>
      <c r="C4" s="1231"/>
      <c r="D4" s="1231"/>
      <c r="E4" s="1231"/>
      <c r="F4" s="2"/>
      <c r="G4" s="2"/>
      <c r="H4" s="2"/>
      <c r="I4" s="2"/>
      <c r="J4" s="2"/>
      <c r="K4" s="2"/>
    </row>
    <row r="5" spans="1:11">
      <c r="A5" s="2"/>
      <c r="B5" s="2"/>
      <c r="C5" s="2"/>
      <c r="D5" s="2"/>
      <c r="E5" s="2"/>
      <c r="F5" s="2"/>
      <c r="G5" s="2"/>
      <c r="H5" s="2"/>
    </row>
    <row r="6" spans="1:11" ht="13.5" thickBot="1">
      <c r="E6" s="14"/>
    </row>
    <row r="7" spans="1:11">
      <c r="B7" s="70"/>
      <c r="C7" s="70"/>
      <c r="D7" s="20"/>
      <c r="E7" s="72"/>
    </row>
    <row r="8" spans="1:11">
      <c r="B8" s="61"/>
      <c r="C8" s="61" t="s">
        <v>756</v>
      </c>
      <c r="D8" s="14" t="s">
        <v>946</v>
      </c>
      <c r="E8" s="73"/>
    </row>
    <row r="9" spans="1:11" ht="13.5" thickBot="1">
      <c r="B9" s="71" t="s">
        <v>3147</v>
      </c>
      <c r="C9" s="71" t="s">
        <v>945</v>
      </c>
      <c r="D9" s="59" t="s">
        <v>947</v>
      </c>
      <c r="E9" s="74" t="s">
        <v>948</v>
      </c>
    </row>
    <row r="10" spans="1:11">
      <c r="B10" s="41"/>
      <c r="C10" s="41"/>
      <c r="E10" s="19"/>
    </row>
    <row r="11" spans="1:11" ht="15.75">
      <c r="A11" s="69" t="s">
        <v>944</v>
      </c>
      <c r="B11" s="61"/>
      <c r="C11" s="136"/>
      <c r="D11" s="22"/>
      <c r="E11" s="45"/>
    </row>
    <row r="12" spans="1:11">
      <c r="A12" s="22"/>
      <c r="B12" s="1146"/>
      <c r="C12" s="136"/>
      <c r="D12" s="75"/>
      <c r="E12" s="91"/>
    </row>
    <row r="13" spans="1:11">
      <c r="A13" s="22"/>
      <c r="B13" s="136"/>
      <c r="C13" s="136"/>
      <c r="D13" s="75"/>
      <c r="E13" s="91"/>
    </row>
    <row r="14" spans="1:11">
      <c r="A14" s="22"/>
      <c r="B14" s="136"/>
      <c r="C14" s="136"/>
      <c r="D14" s="75"/>
      <c r="E14" s="91"/>
    </row>
    <row r="15" spans="1:11">
      <c r="A15" s="22"/>
      <c r="B15" s="136"/>
      <c r="C15" s="136"/>
      <c r="D15" s="75"/>
      <c r="E15" s="91"/>
    </row>
    <row r="16" spans="1:11">
      <c r="A16" s="180"/>
      <c r="B16" s="136"/>
      <c r="C16" s="136"/>
      <c r="D16" s="75"/>
      <c r="E16" s="91"/>
    </row>
    <row r="17" spans="1:5" ht="15">
      <c r="A17" s="1075"/>
      <c r="B17" s="136"/>
      <c r="C17" s="136"/>
      <c r="D17" s="75"/>
      <c r="E17" s="91"/>
    </row>
    <row r="18" spans="1:5">
      <c r="A18" s="22"/>
      <c r="B18" s="136"/>
      <c r="C18" s="136"/>
      <c r="D18" s="75"/>
      <c r="E18" s="91"/>
    </row>
    <row r="19" spans="1:5">
      <c r="A19" s="22"/>
      <c r="B19" s="136"/>
      <c r="C19" s="136"/>
      <c r="D19" s="75"/>
      <c r="E19" s="91"/>
    </row>
    <row r="20" spans="1:5">
      <c r="A20" s="22"/>
      <c r="B20" s="136"/>
      <c r="C20" s="136"/>
      <c r="D20" s="75"/>
      <c r="E20" s="91"/>
    </row>
    <row r="21" spans="1:5" ht="13.5" thickBot="1">
      <c r="A21" s="22"/>
      <c r="B21" s="137"/>
      <c r="C21" s="137"/>
      <c r="D21" s="88"/>
      <c r="E21" s="92"/>
    </row>
    <row r="22" spans="1:5" ht="13.5" thickBot="1">
      <c r="A22" s="85" t="s">
        <v>808</v>
      </c>
      <c r="B22" s="98">
        <f>SUM(B12:B21)</f>
        <v>0</v>
      </c>
      <c r="C22" s="136"/>
      <c r="D22" s="75"/>
      <c r="E22" s="91">
        <f>SUM(E12:E21)</f>
        <v>0</v>
      </c>
    </row>
    <row r="23" spans="1:5">
      <c r="A23" s="22"/>
      <c r="B23" s="136"/>
      <c r="C23" s="136"/>
      <c r="D23" s="75"/>
      <c r="E23" s="91"/>
    </row>
    <row r="24" spans="1:5" ht="15.75">
      <c r="A24" s="69" t="s">
        <v>949</v>
      </c>
      <c r="B24" s="446"/>
      <c r="C24" s="446"/>
      <c r="D24" s="447"/>
      <c r="E24" s="448"/>
    </row>
    <row r="25" spans="1:5">
      <c r="A25" s="22"/>
      <c r="B25" s="136"/>
      <c r="C25" s="136"/>
      <c r="D25" s="75"/>
      <c r="E25" s="91"/>
    </row>
    <row r="26" spans="1:5">
      <c r="A26" s="22"/>
      <c r="B26" s="136"/>
      <c r="C26" s="136"/>
      <c r="D26" s="75"/>
      <c r="E26" s="91"/>
    </row>
    <row r="27" spans="1:5">
      <c r="A27" s="22"/>
      <c r="B27" s="136"/>
      <c r="C27" s="136"/>
      <c r="D27" s="75"/>
      <c r="E27" s="91"/>
    </row>
    <row r="28" spans="1:5">
      <c r="A28" s="22"/>
      <c r="B28" s="136"/>
      <c r="C28" s="136"/>
      <c r="D28" s="75"/>
      <c r="E28" s="91"/>
    </row>
    <row r="29" spans="1:5">
      <c r="A29" s="22"/>
      <c r="B29" s="136"/>
      <c r="C29" s="136"/>
      <c r="D29" s="75"/>
      <c r="E29" s="91"/>
    </row>
    <row r="30" spans="1:5">
      <c r="A30" s="22"/>
      <c r="B30" s="136"/>
      <c r="C30" s="136"/>
      <c r="D30" s="75"/>
      <c r="E30" s="91"/>
    </row>
    <row r="31" spans="1:5">
      <c r="A31" s="22"/>
      <c r="B31" s="136"/>
      <c r="C31" s="136"/>
      <c r="D31" s="75"/>
      <c r="E31" s="91"/>
    </row>
    <row r="32" spans="1:5">
      <c r="A32" s="22"/>
      <c r="B32" s="136"/>
      <c r="C32" s="136"/>
      <c r="D32" s="75"/>
      <c r="E32" s="91"/>
    </row>
    <row r="33" spans="1:5">
      <c r="A33" s="22"/>
      <c r="B33" s="136"/>
      <c r="C33" s="136"/>
      <c r="D33" s="75"/>
      <c r="E33" s="91"/>
    </row>
    <row r="34" spans="1:5" ht="13.5" thickBot="1">
      <c r="A34" s="22"/>
      <c r="B34" s="137"/>
      <c r="C34" s="137"/>
      <c r="D34" s="88"/>
      <c r="E34" s="92"/>
    </row>
    <row r="35" spans="1:5" ht="13.5" thickBot="1">
      <c r="A35" s="85" t="s">
        <v>664</v>
      </c>
      <c r="B35" s="98">
        <f>SUM(B25:B34)</f>
        <v>0</v>
      </c>
      <c r="C35" s="136"/>
      <c r="D35" s="75"/>
      <c r="E35" s="91">
        <f>SUM(E25:E34)</f>
        <v>0</v>
      </c>
    </row>
    <row r="36" spans="1:5">
      <c r="B36" s="138"/>
      <c r="C36" s="138"/>
      <c r="D36" s="36"/>
      <c r="E36" s="93"/>
    </row>
    <row r="37" spans="1:5" ht="15.75">
      <c r="A37" s="69" t="s">
        <v>950</v>
      </c>
      <c r="B37" s="136"/>
      <c r="C37" s="136"/>
      <c r="D37" s="22"/>
      <c r="E37" s="91"/>
    </row>
    <row r="38" spans="1:5">
      <c r="A38" s="22"/>
      <c r="B38" s="136"/>
      <c r="C38" s="136"/>
      <c r="D38" s="75"/>
      <c r="E38" s="91"/>
    </row>
    <row r="39" spans="1:5">
      <c r="A39" s="22"/>
      <c r="B39" s="136"/>
      <c r="C39" s="136"/>
      <c r="D39" s="75"/>
      <c r="E39" s="91"/>
    </row>
    <row r="40" spans="1:5">
      <c r="A40" s="22"/>
      <c r="B40" s="136"/>
      <c r="C40" s="136"/>
      <c r="D40" s="75"/>
      <c r="E40" s="91"/>
    </row>
    <row r="41" spans="1:5">
      <c r="A41" s="22"/>
      <c r="B41" s="136"/>
      <c r="C41" s="136"/>
      <c r="D41" s="75"/>
      <c r="E41" s="91"/>
    </row>
    <row r="42" spans="1:5">
      <c r="A42" s="22"/>
      <c r="B42" s="136"/>
      <c r="C42" s="136"/>
      <c r="D42" s="75"/>
      <c r="E42" s="91"/>
    </row>
    <row r="43" spans="1:5">
      <c r="A43" s="22"/>
      <c r="B43" s="136"/>
      <c r="C43" s="136"/>
      <c r="D43" s="75"/>
      <c r="E43" s="91"/>
    </row>
    <row r="44" spans="1:5" ht="13.5" thickBot="1">
      <c r="A44" s="22"/>
      <c r="B44" s="137"/>
      <c r="C44" s="137"/>
      <c r="D44" s="88"/>
      <c r="E44" s="92"/>
    </row>
    <row r="45" spans="1:5" ht="13.5" thickBot="1">
      <c r="A45" s="85" t="s">
        <v>665</v>
      </c>
      <c r="B45" s="98">
        <f>SUM(B38:B44)</f>
        <v>0</v>
      </c>
      <c r="C45" s="136"/>
      <c r="D45" s="75"/>
      <c r="E45" s="91">
        <f>SUM(E38:E44)</f>
        <v>0</v>
      </c>
    </row>
    <row r="46" spans="1:5">
      <c r="A46" s="22"/>
      <c r="B46" s="136"/>
      <c r="C46" s="136"/>
      <c r="D46" s="75"/>
      <c r="E46" s="91"/>
    </row>
    <row r="47" spans="1:5" ht="15.75">
      <c r="A47" s="69" t="s">
        <v>951</v>
      </c>
      <c r="B47" s="139"/>
      <c r="C47" s="139"/>
      <c r="D47" s="31"/>
      <c r="E47" s="94"/>
    </row>
    <row r="48" spans="1:5">
      <c r="A48" s="22"/>
      <c r="B48" s="136"/>
      <c r="C48" s="136"/>
      <c r="D48" s="22"/>
      <c r="E48" s="91"/>
    </row>
    <row r="49" spans="1:5">
      <c r="A49" s="22"/>
      <c r="B49" s="136"/>
      <c r="C49" s="136"/>
      <c r="D49" s="22"/>
      <c r="E49" s="91"/>
    </row>
    <row r="50" spans="1:5">
      <c r="A50" s="22"/>
      <c r="B50" s="136"/>
      <c r="C50" s="136"/>
      <c r="D50" s="22"/>
      <c r="E50" s="91"/>
    </row>
    <row r="51" spans="1:5">
      <c r="A51" s="22"/>
      <c r="B51" s="136"/>
      <c r="C51" s="136"/>
      <c r="D51" s="1076"/>
      <c r="E51" s="91"/>
    </row>
    <row r="52" spans="1:5">
      <c r="A52" s="22"/>
      <c r="B52" s="136"/>
      <c r="C52" s="136"/>
      <c r="D52" s="22"/>
      <c r="E52" s="91"/>
    </row>
    <row r="53" spans="1:5">
      <c r="A53" s="22"/>
      <c r="B53" s="136"/>
      <c r="C53" s="136"/>
      <c r="D53" s="22"/>
      <c r="E53" s="91"/>
    </row>
    <row r="54" spans="1:5">
      <c r="A54" s="22"/>
      <c r="B54" s="136"/>
      <c r="C54" s="136"/>
      <c r="D54" s="1076"/>
      <c r="E54" s="91"/>
    </row>
    <row r="55" spans="1:5">
      <c r="A55" s="22"/>
      <c r="B55" s="136"/>
      <c r="C55" s="136"/>
      <c r="D55" s="22"/>
      <c r="E55" s="91"/>
    </row>
    <row r="56" spans="1:5">
      <c r="A56" s="22"/>
      <c r="B56" s="136"/>
      <c r="C56" s="136"/>
      <c r="D56" s="22"/>
      <c r="E56" s="91"/>
    </row>
    <row r="57" spans="1:5" ht="13.5" thickBot="1">
      <c r="A57" s="22"/>
      <c r="B57" s="137"/>
      <c r="C57" s="137"/>
      <c r="D57" s="29"/>
      <c r="E57" s="92"/>
    </row>
    <row r="58" spans="1:5" ht="13.5" thickBot="1">
      <c r="A58" s="85" t="s">
        <v>666</v>
      </c>
      <c r="B58" s="98">
        <f>SUM(B48:B57)</f>
        <v>0</v>
      </c>
      <c r="C58" s="140"/>
      <c r="D58" s="89"/>
      <c r="E58" s="95">
        <f>SUM(E48:E57)</f>
        <v>0</v>
      </c>
    </row>
    <row r="59" spans="1:5">
      <c r="A59" s="14"/>
      <c r="B59" s="138"/>
      <c r="C59" s="138"/>
      <c r="E59" s="93"/>
    </row>
    <row r="60" spans="1:5" ht="15.75">
      <c r="A60" s="69" t="s">
        <v>1371</v>
      </c>
      <c r="B60" s="138"/>
      <c r="C60" s="138"/>
      <c r="E60" s="93"/>
    </row>
    <row r="61" spans="1:5">
      <c r="A61" s="85"/>
      <c r="B61" s="136"/>
      <c r="C61" s="136"/>
      <c r="D61" s="22"/>
      <c r="E61" s="91"/>
    </row>
    <row r="62" spans="1:5" ht="13.5" thickBot="1">
      <c r="A62" s="488"/>
      <c r="B62" s="27"/>
      <c r="C62" s="27"/>
      <c r="D62" s="1"/>
      <c r="E62" s="97">
        <f>SUM(E60:E61)</f>
        <v>0</v>
      </c>
    </row>
    <row r="63" spans="1:5">
      <c r="B63" s="41"/>
      <c r="C63" s="41"/>
      <c r="E63" s="93"/>
    </row>
    <row r="64" spans="1:5" ht="16.5" thickBot="1">
      <c r="A64" s="9" t="s">
        <v>752</v>
      </c>
      <c r="B64" s="1147">
        <f>+B22+B35+B45+B58+B62</f>
        <v>0</v>
      </c>
      <c r="C64" s="43"/>
      <c r="D64" s="22"/>
      <c r="E64" s="96">
        <f>+E22+E35+E45+E58+E62</f>
        <v>0</v>
      </c>
    </row>
    <row r="65" spans="1:5" ht="13.5" hidden="1" thickTop="1">
      <c r="C65" s="41"/>
      <c r="E65" s="86"/>
    </row>
    <row r="66" spans="1:5" ht="13.5" hidden="1" thickBot="1">
      <c r="C66" s="27"/>
      <c r="D66" s="1"/>
      <c r="E66" s="87"/>
    </row>
    <row r="67" spans="1:5" ht="13.5" thickTop="1"/>
    <row r="68" spans="1:5" ht="15.75">
      <c r="A68" s="83" t="s">
        <v>1510</v>
      </c>
      <c r="B68" s="83"/>
      <c r="C68" s="2"/>
      <c r="D68" s="2"/>
      <c r="E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E1"/>
    <mergeCell ref="A2:E2"/>
    <mergeCell ref="A3:E3"/>
    <mergeCell ref="A4:E4"/>
  </mergeCells>
  <phoneticPr fontId="0" type="noConversion"/>
  <printOptions horizontalCentered="1" verticalCentered="1"/>
  <pageMargins left="0.25" right="0.25" top="0.75" bottom="0.75" header="0.3" footer="0.3"/>
  <pageSetup scale="75" orientation="portrait" horizontalDpi="360" verticalDpi="360"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sqref="A1:K1"/>
    </sheetView>
  </sheetViews>
  <sheetFormatPr defaultRowHeight="12.75"/>
  <sheetData>
    <row r="1" spans="1:11" ht="60">
      <c r="A1" s="1331" t="s">
        <v>60</v>
      </c>
      <c r="B1" s="1233"/>
      <c r="C1" s="1233"/>
      <c r="D1" s="1233"/>
      <c r="E1" s="1233"/>
      <c r="F1" s="1233"/>
      <c r="G1" s="1233"/>
      <c r="H1" s="1233"/>
      <c r="I1" s="1233"/>
      <c r="J1" s="1233"/>
      <c r="K1" s="1233"/>
    </row>
    <row r="2" spans="1:11">
      <c r="A2" s="2"/>
      <c r="B2" s="2"/>
      <c r="C2" s="2"/>
      <c r="D2" s="2"/>
      <c r="E2" s="2"/>
      <c r="F2" s="2"/>
      <c r="G2" s="2"/>
      <c r="H2" s="2"/>
      <c r="I2" s="2"/>
      <c r="J2" s="2"/>
      <c r="K2" s="2"/>
    </row>
    <row r="3" spans="1:11">
      <c r="A3" s="2"/>
      <c r="B3" s="2"/>
      <c r="C3" s="2"/>
      <c r="D3" s="2"/>
      <c r="E3" s="2"/>
      <c r="F3" s="2"/>
      <c r="G3" s="2"/>
      <c r="H3" s="2"/>
      <c r="I3" s="2"/>
      <c r="J3" s="2"/>
      <c r="K3" s="2"/>
    </row>
    <row r="4" spans="1:11" ht="60">
      <c r="A4" s="1331" t="s">
        <v>718</v>
      </c>
      <c r="B4" s="1231"/>
      <c r="C4" s="1231"/>
      <c r="D4" s="1231"/>
      <c r="E4" s="1231"/>
      <c r="F4" s="1231"/>
      <c r="G4" s="1231"/>
      <c r="H4" s="1231"/>
      <c r="I4" s="1231"/>
      <c r="J4" s="1231"/>
      <c r="K4" s="1231"/>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331" t="s">
        <v>34</v>
      </c>
      <c r="B8" s="1231"/>
      <c r="C8" s="1231"/>
      <c r="D8" s="1231"/>
      <c r="E8" s="1231"/>
      <c r="F8" s="1231"/>
      <c r="G8" s="1231"/>
      <c r="H8" s="1231"/>
      <c r="I8" s="1231"/>
      <c r="J8" s="1231"/>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zoomScaleNormal="100" workbookViewId="0">
      <selection sqref="A1:C1"/>
    </sheetView>
  </sheetViews>
  <sheetFormatPr defaultRowHeight="12.75"/>
  <cols>
    <col min="1" max="1" width="30.7109375" customWidth="1"/>
    <col min="2" max="2" width="60.7109375" customWidth="1"/>
    <col min="3" max="3" width="20.7109375" customWidth="1"/>
  </cols>
  <sheetData>
    <row r="1" spans="1:15" ht="18">
      <c r="A1" s="1335" t="str">
        <f>+'TABLE OF CONTENTS'!A1</f>
        <v>LOCAL GOVERNMENT NAME:</v>
      </c>
      <c r="B1" s="1336"/>
      <c r="C1" s="1337"/>
      <c r="D1" s="2"/>
      <c r="E1" s="2"/>
      <c r="F1" s="2"/>
      <c r="G1" s="2"/>
      <c r="H1" s="2"/>
      <c r="I1" s="2"/>
      <c r="J1" s="2"/>
      <c r="K1" s="2"/>
      <c r="L1" s="2"/>
      <c r="M1" s="2"/>
      <c r="N1" s="2"/>
      <c r="O1" s="2"/>
    </row>
    <row r="2" spans="1:15" ht="18.75" thickBot="1">
      <c r="A2" s="1338" t="s">
        <v>694</v>
      </c>
      <c r="B2" s="1339"/>
      <c r="C2" s="1340"/>
      <c r="D2" s="2"/>
      <c r="E2" s="2"/>
      <c r="F2" s="2"/>
      <c r="G2" s="2"/>
      <c r="H2" s="2"/>
      <c r="I2" s="2"/>
      <c r="J2" s="2"/>
      <c r="K2" s="2"/>
      <c r="L2" s="2"/>
      <c r="M2" s="2"/>
      <c r="N2" s="2"/>
      <c r="O2" s="2"/>
    </row>
    <row r="3" spans="1:15">
      <c r="A3" s="501"/>
      <c r="B3" s="501"/>
      <c r="C3" s="501"/>
    </row>
    <row r="4" spans="1:15">
      <c r="A4" s="502" t="s">
        <v>695</v>
      </c>
      <c r="B4" s="251" t="s">
        <v>700</v>
      </c>
      <c r="C4" s="502" t="s">
        <v>704</v>
      </c>
    </row>
    <row r="5" spans="1:15" ht="13.5" thickBot="1">
      <c r="A5" s="503"/>
      <c r="B5" s="512"/>
      <c r="C5" s="502" t="s">
        <v>705</v>
      </c>
    </row>
    <row r="6" spans="1:15">
      <c r="A6" s="495" t="s">
        <v>696</v>
      </c>
      <c r="B6" s="496"/>
      <c r="C6" s="495"/>
    </row>
    <row r="7" spans="1:15">
      <c r="A7" s="497" t="s">
        <v>697</v>
      </c>
      <c r="B7" s="263"/>
      <c r="C7" s="497"/>
    </row>
    <row r="8" spans="1:15">
      <c r="A8" s="497" t="s">
        <v>697</v>
      </c>
      <c r="B8" s="263"/>
      <c r="C8" s="497"/>
    </row>
    <row r="9" spans="1:15">
      <c r="A9" s="497" t="s">
        <v>505</v>
      </c>
      <c r="B9" s="255"/>
      <c r="C9" s="498"/>
    </row>
    <row r="10" spans="1:15">
      <c r="A10" s="497" t="s">
        <v>507</v>
      </c>
      <c r="B10" s="255"/>
      <c r="C10" s="498"/>
    </row>
    <row r="11" spans="1:15">
      <c r="A11" s="497" t="s">
        <v>506</v>
      </c>
      <c r="B11" s="263"/>
      <c r="C11" s="497"/>
    </row>
    <row r="12" spans="1:15">
      <c r="A12" s="497" t="s">
        <v>689</v>
      </c>
      <c r="B12" s="263"/>
      <c r="C12" s="497"/>
    </row>
    <row r="13" spans="1:15">
      <c r="A13" s="782" t="s">
        <v>688</v>
      </c>
      <c r="B13" s="263"/>
      <c r="C13" s="497"/>
    </row>
    <row r="14" spans="1:15">
      <c r="A14" s="497" t="s">
        <v>291</v>
      </c>
      <c r="B14" s="263"/>
      <c r="C14" s="497"/>
    </row>
    <row r="15" spans="1:15">
      <c r="A15" s="497" t="s">
        <v>508</v>
      </c>
      <c r="B15" s="263"/>
      <c r="C15" s="497"/>
    </row>
    <row r="16" spans="1:15">
      <c r="A16" s="497" t="s">
        <v>698</v>
      </c>
      <c r="B16" s="263"/>
      <c r="C16" s="497"/>
    </row>
    <row r="17" spans="1:3">
      <c r="A17" s="497" t="s">
        <v>698</v>
      </c>
      <c r="B17" s="263"/>
      <c r="C17" s="497"/>
    </row>
    <row r="18" spans="1:3">
      <c r="A18" s="497" t="s">
        <v>290</v>
      </c>
      <c r="B18" s="263"/>
      <c r="C18" s="497"/>
    </row>
    <row r="19" spans="1:3">
      <c r="A19" s="497" t="s">
        <v>687</v>
      </c>
      <c r="B19" s="263"/>
      <c r="C19" s="497"/>
    </row>
    <row r="20" spans="1:3">
      <c r="A20" s="497"/>
      <c r="B20" s="263"/>
      <c r="C20" s="497"/>
    </row>
    <row r="21" spans="1:3">
      <c r="A21" s="497"/>
      <c r="B21" s="263"/>
      <c r="C21" s="497"/>
    </row>
    <row r="22" spans="1:3" ht="13.5" thickBot="1">
      <c r="A22" s="499"/>
      <c r="B22" s="500"/>
      <c r="C22" s="499"/>
    </row>
    <row r="23" spans="1:3">
      <c r="A23" s="501"/>
      <c r="B23" s="501"/>
      <c r="C23" s="501"/>
    </row>
    <row r="24" spans="1:3">
      <c r="A24" s="502" t="s">
        <v>695</v>
      </c>
      <c r="B24" s="251" t="s">
        <v>699</v>
      </c>
      <c r="C24" s="502" t="s">
        <v>704</v>
      </c>
    </row>
    <row r="25" spans="1:3" ht="13.5" thickBot="1">
      <c r="A25" s="503"/>
      <c r="B25" s="503"/>
      <c r="C25" s="502" t="s">
        <v>705</v>
      </c>
    </row>
    <row r="26" spans="1:3">
      <c r="A26" s="504" t="s">
        <v>690</v>
      </c>
      <c r="B26" s="495"/>
      <c r="C26" s="505"/>
    </row>
    <row r="27" spans="1:3">
      <c r="A27" s="267" t="s">
        <v>701</v>
      </c>
      <c r="B27" s="498"/>
      <c r="C27" s="268"/>
    </row>
    <row r="28" spans="1:3">
      <c r="A28" s="267" t="s">
        <v>701</v>
      </c>
      <c r="B28" s="498"/>
      <c r="C28" s="268"/>
    </row>
    <row r="29" spans="1:3">
      <c r="A29" s="267" t="s">
        <v>701</v>
      </c>
      <c r="B29" s="498"/>
      <c r="C29" s="268"/>
    </row>
    <row r="30" spans="1:3">
      <c r="A30" s="267" t="s">
        <v>701</v>
      </c>
      <c r="B30" s="498"/>
      <c r="C30" s="268"/>
    </row>
    <row r="31" spans="1:3">
      <c r="A31" s="267" t="s">
        <v>701</v>
      </c>
      <c r="B31" s="498"/>
      <c r="C31" s="268"/>
    </row>
    <row r="32" spans="1:3">
      <c r="A32" s="267" t="s">
        <v>701</v>
      </c>
      <c r="B32" s="498"/>
      <c r="C32" s="268"/>
    </row>
    <row r="33" spans="1:3">
      <c r="A33" s="267" t="s">
        <v>701</v>
      </c>
      <c r="B33" s="498"/>
      <c r="C33" s="268"/>
    </row>
    <row r="34" spans="1:3">
      <c r="A34" s="267" t="s">
        <v>701</v>
      </c>
      <c r="B34" s="498"/>
      <c r="C34" s="268"/>
    </row>
    <row r="35" spans="1:3">
      <c r="A35" s="267" t="s">
        <v>691</v>
      </c>
      <c r="B35" s="498"/>
      <c r="C35" s="268"/>
    </row>
    <row r="36" spans="1:3">
      <c r="A36" s="267" t="s">
        <v>505</v>
      </c>
      <c r="B36" s="498"/>
      <c r="C36" s="268"/>
    </row>
    <row r="37" spans="1:3">
      <c r="A37" s="267" t="s">
        <v>692</v>
      </c>
      <c r="B37" s="498"/>
      <c r="C37" s="268"/>
    </row>
    <row r="38" spans="1:3">
      <c r="A38" s="267" t="s">
        <v>693</v>
      </c>
      <c r="B38" s="498"/>
      <c r="C38" s="268"/>
    </row>
    <row r="39" spans="1:3">
      <c r="A39" s="267" t="s">
        <v>702</v>
      </c>
      <c r="B39" s="498"/>
      <c r="C39" s="268"/>
    </row>
    <row r="40" spans="1:3">
      <c r="A40" s="267" t="s">
        <v>703</v>
      </c>
      <c r="B40" s="498"/>
      <c r="C40" s="268"/>
    </row>
    <row r="41" spans="1:3">
      <c r="A41" s="267" t="s">
        <v>463</v>
      </c>
      <c r="B41" s="498"/>
      <c r="C41" s="268"/>
    </row>
    <row r="42" spans="1:3">
      <c r="A42" s="267" t="s">
        <v>689</v>
      </c>
      <c r="B42" s="498"/>
      <c r="C42" s="268"/>
    </row>
    <row r="43" spans="1:3">
      <c r="A43" s="506" t="s">
        <v>464</v>
      </c>
      <c r="B43" s="497"/>
      <c r="C43" s="507"/>
    </row>
    <row r="44" spans="1:3">
      <c r="A44" s="506"/>
      <c r="B44" s="497"/>
      <c r="C44" s="507"/>
    </row>
    <row r="45" spans="1:3" ht="13.5" thickBot="1">
      <c r="A45" s="508"/>
      <c r="B45" s="499"/>
      <c r="C45" s="509"/>
    </row>
    <row r="46" spans="1:3" ht="14.25">
      <c r="A46" s="1341" t="s">
        <v>2037</v>
      </c>
      <c r="B46" s="1342"/>
      <c r="C46" s="1343"/>
    </row>
    <row r="47" spans="1:3" ht="14.25">
      <c r="A47" s="1332" t="str">
        <f>A1</f>
        <v>LOCAL GOVERNMENT NAME:</v>
      </c>
      <c r="B47" s="1333"/>
      <c r="C47" s="1334"/>
    </row>
    <row r="48" spans="1:3" ht="14.25">
      <c r="A48" s="1332" t="s">
        <v>1053</v>
      </c>
      <c r="B48" s="1333"/>
      <c r="C48" s="1334"/>
    </row>
    <row r="49" spans="1:3" ht="14.25">
      <c r="A49" s="1332" t="str">
        <f>'COVER PAGE'!A30</f>
        <v>FISCAL YEAR ENDING JUNE 30, 2026</v>
      </c>
      <c r="B49" s="1333"/>
      <c r="C49" s="1334"/>
    </row>
    <row r="50" spans="1:3">
      <c r="A50" s="41"/>
      <c r="B50" s="30"/>
      <c r="C50" s="19"/>
    </row>
    <row r="51" spans="1:3">
      <c r="A51" s="41"/>
      <c r="C51" s="19"/>
    </row>
    <row r="52" spans="1:3">
      <c r="A52" s="41"/>
      <c r="B52" s="251" t="s">
        <v>1997</v>
      </c>
      <c r="C52" s="19"/>
    </row>
    <row r="53" spans="1:3">
      <c r="A53" s="41"/>
      <c r="C53" s="19"/>
    </row>
    <row r="54" spans="1:3">
      <c r="A54" s="41"/>
      <c r="B54" s="251"/>
      <c r="C54" s="19"/>
    </row>
    <row r="55" spans="1:3" ht="13.5" thickBot="1">
      <c r="A55" s="41"/>
      <c r="B55" s="753"/>
      <c r="C55" s="19"/>
    </row>
    <row r="56" spans="1:3">
      <c r="A56" s="41"/>
      <c r="B56" s="251" t="s">
        <v>2570</v>
      </c>
      <c r="C56" s="19"/>
    </row>
    <row r="57" spans="1:3">
      <c r="A57" s="265"/>
      <c r="B57" s="194"/>
      <c r="C57" s="266"/>
    </row>
    <row r="58" spans="1:3">
      <c r="A58" s="265"/>
      <c r="B58" s="251"/>
      <c r="C58" s="266"/>
    </row>
    <row r="59" spans="1:3" ht="13.5" thickBot="1">
      <c r="A59" s="265"/>
      <c r="B59" s="753"/>
      <c r="C59" s="266"/>
    </row>
    <row r="60" spans="1:3">
      <c r="A60" s="265"/>
      <c r="B60" s="251" t="s">
        <v>300</v>
      </c>
      <c r="C60" s="266"/>
    </row>
    <row r="61" spans="1:3" ht="15.75">
      <c r="A61" s="493"/>
      <c r="B61" s="251"/>
      <c r="C61" s="494"/>
    </row>
    <row r="62" spans="1:3">
      <c r="A62" s="265"/>
      <c r="B62" s="252" t="s">
        <v>2038</v>
      </c>
      <c r="C62" s="266"/>
    </row>
    <row r="63" spans="1:3">
      <c r="A63" s="755" t="s">
        <v>1995</v>
      </c>
      <c r="B63" s="756"/>
      <c r="C63" s="266"/>
    </row>
    <row r="64" spans="1:3">
      <c r="A64" s="758" t="s">
        <v>1996</v>
      </c>
      <c r="B64" s="757"/>
      <c r="C64" s="266"/>
    </row>
    <row r="65" spans="1:3" ht="13.5" thickBot="1">
      <c r="A65" s="27"/>
      <c r="B65" s="1"/>
      <c r="C65" s="18"/>
    </row>
    <row r="66" spans="1:3" ht="15.75">
      <c r="A66" s="83" t="s">
        <v>465</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Q62" sqref="Q62"/>
    </sheetView>
  </sheetViews>
  <sheetFormatPr defaultRowHeight="12.75"/>
  <cols>
    <col min="1" max="2" width="15.7109375" customWidth="1"/>
  </cols>
  <sheetData>
    <row r="1" spans="1:11" ht="13.5" thickBot="1"/>
    <row r="2" spans="1:11" ht="18">
      <c r="A2" s="63" t="s">
        <v>35</v>
      </c>
      <c r="B2" s="53"/>
      <c r="C2" s="53"/>
      <c r="D2" s="53"/>
      <c r="E2" s="53"/>
      <c r="F2" s="53"/>
      <c r="G2" s="53"/>
      <c r="H2" s="53"/>
      <c r="I2" s="53"/>
      <c r="J2" s="53"/>
      <c r="K2" s="58"/>
    </row>
    <row r="3" spans="1:11" ht="13.5" thickBot="1">
      <c r="A3" s="62" t="s">
        <v>1375</v>
      </c>
      <c r="B3" s="11"/>
      <c r="C3" s="11"/>
      <c r="D3" s="11"/>
      <c r="E3" s="11"/>
      <c r="F3" s="11"/>
      <c r="G3" s="11"/>
      <c r="H3" s="11"/>
      <c r="I3" s="11"/>
      <c r="J3" s="11"/>
      <c r="K3" s="65"/>
    </row>
    <row r="4" spans="1:11" ht="20.100000000000001" customHeight="1">
      <c r="A4" s="68" t="s">
        <v>89</v>
      </c>
      <c r="B4" s="28"/>
      <c r="C4" s="28"/>
      <c r="D4" s="110"/>
      <c r="E4" s="47"/>
      <c r="F4" s="47"/>
      <c r="G4" s="47"/>
      <c r="H4" s="47"/>
      <c r="I4" s="47"/>
      <c r="J4" s="47"/>
      <c r="K4" s="48"/>
    </row>
    <row r="5" spans="1:11" ht="20.100000000000001" customHeight="1">
      <c r="A5" s="26" t="s">
        <v>90</v>
      </c>
      <c r="B5" s="24"/>
      <c r="C5" s="24"/>
      <c r="D5" s="111"/>
      <c r="E5" s="39"/>
      <c r="F5" s="39"/>
      <c r="G5" s="39"/>
      <c r="H5" s="39"/>
      <c r="I5" s="39"/>
      <c r="J5" s="39"/>
      <c r="K5" s="112"/>
    </row>
    <row r="6" spans="1:11" ht="20.100000000000001" customHeight="1">
      <c r="A6" s="26" t="s">
        <v>91</v>
      </c>
      <c r="B6" s="24"/>
      <c r="C6" s="24"/>
      <c r="D6" s="111"/>
      <c r="E6" s="39"/>
      <c r="F6" s="39"/>
      <c r="G6" s="39"/>
      <c r="H6" s="39"/>
      <c r="I6" s="39"/>
      <c r="J6" s="39"/>
      <c r="K6" s="112"/>
    </row>
    <row r="7" spans="1:11" ht="20.100000000000001" customHeight="1">
      <c r="A7" s="26" t="s">
        <v>92</v>
      </c>
      <c r="B7" s="24"/>
      <c r="C7" s="24"/>
      <c r="D7" s="111"/>
      <c r="E7" s="39"/>
      <c r="F7" s="39"/>
      <c r="G7" s="39"/>
      <c r="H7" s="39"/>
      <c r="I7" s="39"/>
      <c r="J7" s="39"/>
      <c r="K7" s="112"/>
    </row>
    <row r="8" spans="1:11" ht="20.100000000000001" customHeight="1">
      <c r="A8" s="26" t="s">
        <v>93</v>
      </c>
      <c r="B8" s="24"/>
      <c r="C8" s="24"/>
      <c r="D8" s="109"/>
      <c r="E8" s="39"/>
      <c r="F8" s="39"/>
      <c r="G8" s="39"/>
      <c r="H8" s="39"/>
      <c r="I8" s="39"/>
      <c r="J8" s="39"/>
      <c r="K8" s="112"/>
    </row>
    <row r="9" spans="1:11" ht="20.100000000000001" customHeight="1">
      <c r="A9" s="26" t="s">
        <v>94</v>
      </c>
      <c r="B9" s="24"/>
      <c r="C9" s="24"/>
      <c r="D9" s="111"/>
      <c r="E9" s="39"/>
      <c r="F9" s="39"/>
      <c r="G9" s="39"/>
      <c r="H9" s="39"/>
      <c r="I9" s="39"/>
      <c r="J9" s="39"/>
      <c r="K9" s="112"/>
    </row>
    <row r="10" spans="1:11" ht="20.100000000000001" customHeight="1">
      <c r="A10" s="26" t="s">
        <v>95</v>
      </c>
      <c r="B10" s="24"/>
      <c r="C10" s="24"/>
      <c r="D10" s="111"/>
      <c r="E10" s="39"/>
      <c r="F10" s="39"/>
      <c r="G10" s="39"/>
      <c r="H10" s="39"/>
      <c r="I10" s="39"/>
      <c r="J10" s="39"/>
      <c r="K10" s="112"/>
    </row>
    <row r="11" spans="1:11" ht="20.100000000000001" customHeight="1">
      <c r="A11" s="26" t="s">
        <v>96</v>
      </c>
      <c r="B11" s="24"/>
      <c r="C11" s="24"/>
      <c r="D11" s="109"/>
      <c r="E11" s="39"/>
      <c r="F11" s="39"/>
      <c r="G11" s="39"/>
      <c r="H11" s="39"/>
      <c r="I11" s="39"/>
      <c r="J11" s="39"/>
      <c r="K11" s="112"/>
    </row>
    <row r="12" spans="1:11" ht="20.100000000000001" customHeight="1">
      <c r="A12" s="26" t="s">
        <v>97</v>
      </c>
      <c r="B12" s="24"/>
      <c r="C12" s="24"/>
      <c r="D12" s="111"/>
      <c r="E12" s="39"/>
      <c r="F12" s="39"/>
      <c r="G12" s="39"/>
      <c r="H12" s="39"/>
      <c r="I12" s="39"/>
      <c r="J12" s="39"/>
      <c r="K12" s="112"/>
    </row>
    <row r="13" spans="1:11" ht="20.100000000000001" customHeight="1">
      <c r="A13" s="26" t="s">
        <v>98</v>
      </c>
      <c r="B13" s="24"/>
      <c r="C13" s="24"/>
      <c r="D13" s="111"/>
      <c r="E13" s="39"/>
      <c r="F13" s="39"/>
      <c r="G13" s="39"/>
      <c r="H13" s="39"/>
      <c r="I13" s="39"/>
      <c r="J13" s="39"/>
      <c r="K13" s="112"/>
    </row>
    <row r="14" spans="1:11" ht="20.100000000000001" customHeight="1">
      <c r="A14" s="26" t="s">
        <v>99</v>
      </c>
      <c r="B14" s="24"/>
      <c r="C14" s="24"/>
      <c r="D14" s="111"/>
      <c r="E14" s="39"/>
      <c r="F14" s="39"/>
      <c r="G14" s="39"/>
      <c r="H14" s="39"/>
      <c r="I14" s="39"/>
      <c r="J14" s="39"/>
      <c r="K14" s="112"/>
    </row>
    <row r="15" spans="1:11" ht="20.100000000000001" customHeight="1">
      <c r="A15" s="26" t="s">
        <v>100</v>
      </c>
      <c r="B15" s="24"/>
      <c r="C15" s="24"/>
      <c r="D15" s="111"/>
      <c r="E15" s="39"/>
      <c r="F15" s="39"/>
      <c r="G15" s="39"/>
      <c r="H15" s="39"/>
      <c r="I15" s="39"/>
      <c r="J15" s="39"/>
      <c r="K15" s="112"/>
    </row>
    <row r="16" spans="1:11" ht="20.100000000000001" customHeight="1">
      <c r="A16" s="26" t="s">
        <v>101</v>
      </c>
      <c r="B16" s="24"/>
      <c r="C16" s="24"/>
      <c r="D16" s="111"/>
      <c r="E16" s="39"/>
      <c r="F16" s="39"/>
      <c r="G16" s="39"/>
      <c r="H16" s="39"/>
      <c r="I16" s="39"/>
      <c r="J16" s="39"/>
      <c r="K16" s="112"/>
    </row>
    <row r="17" spans="1:11" ht="20.100000000000001" customHeight="1">
      <c r="A17" s="26" t="s">
        <v>102</v>
      </c>
      <c r="B17" s="24"/>
      <c r="C17" s="24"/>
      <c r="D17" s="111"/>
      <c r="E17" s="39"/>
      <c r="F17" s="39"/>
      <c r="G17" s="39"/>
      <c r="H17" s="39"/>
      <c r="I17" s="39"/>
      <c r="J17" s="39"/>
      <c r="K17" s="112"/>
    </row>
    <row r="18" spans="1:11" ht="20.100000000000001" customHeight="1">
      <c r="A18" s="43" t="s">
        <v>103</v>
      </c>
      <c r="B18" s="22"/>
      <c r="C18" s="22"/>
      <c r="D18" s="113"/>
      <c r="E18" s="114"/>
      <c r="F18" s="114"/>
      <c r="G18" s="114"/>
      <c r="H18" s="114"/>
      <c r="I18" s="114"/>
      <c r="J18" s="114"/>
      <c r="K18" s="108"/>
    </row>
    <row r="19" spans="1:11" ht="18">
      <c r="A19" s="60" t="s">
        <v>104</v>
      </c>
      <c r="B19" s="2"/>
      <c r="C19" s="2"/>
      <c r="D19" s="2"/>
      <c r="E19" s="2"/>
      <c r="F19" s="2"/>
      <c r="G19" s="2"/>
      <c r="H19" s="2"/>
      <c r="I19" s="2"/>
      <c r="J19" s="2"/>
      <c r="K19" s="64"/>
    </row>
    <row r="20" spans="1:11" ht="13.5" thickBot="1">
      <c r="A20" s="62" t="s">
        <v>105</v>
      </c>
      <c r="B20" s="11"/>
      <c r="C20" s="11"/>
      <c r="D20" s="11"/>
      <c r="E20" s="11"/>
      <c r="F20" s="11"/>
      <c r="G20" s="11"/>
      <c r="H20" s="11"/>
      <c r="I20" s="11"/>
      <c r="J20" s="11"/>
      <c r="K20" s="65"/>
    </row>
    <row r="21" spans="1:11">
      <c r="A21" s="42" t="s">
        <v>798</v>
      </c>
      <c r="B21" s="2"/>
      <c r="C21" s="2"/>
      <c r="D21" s="2"/>
      <c r="E21" s="2"/>
      <c r="F21" s="2"/>
      <c r="G21" s="2"/>
      <c r="H21" s="56" t="s">
        <v>799</v>
      </c>
      <c r="I21" s="3"/>
      <c r="J21" s="3"/>
      <c r="K21" s="44"/>
    </row>
    <row r="22" spans="1:11" ht="13.5" thickBot="1">
      <c r="A22" s="66"/>
      <c r="B22" s="11"/>
      <c r="C22" s="11"/>
      <c r="D22" s="11"/>
      <c r="E22" s="11"/>
      <c r="F22" s="11"/>
      <c r="G22" s="11"/>
      <c r="H22" s="62"/>
      <c r="I22" s="12"/>
      <c r="J22" s="12"/>
      <c r="K22" s="67"/>
    </row>
    <row r="23" spans="1:11" ht="15.95" customHeight="1">
      <c r="A23" s="130"/>
      <c r="B23" s="131"/>
      <c r="C23" s="131"/>
      <c r="D23" s="131"/>
      <c r="E23" s="131"/>
      <c r="F23" s="131"/>
      <c r="G23" s="131"/>
      <c r="H23" s="115"/>
      <c r="I23" s="116"/>
      <c r="J23" s="116"/>
      <c r="K23" s="117"/>
    </row>
    <row r="24" spans="1:11" ht="15.95" customHeight="1">
      <c r="A24" s="132"/>
      <c r="B24" s="133"/>
      <c r="C24" s="133"/>
      <c r="D24" s="133"/>
      <c r="E24" s="133"/>
      <c r="F24" s="133"/>
      <c r="G24" s="133"/>
      <c r="H24" s="118"/>
      <c r="I24" s="119"/>
      <c r="J24" s="119"/>
      <c r="K24" s="120"/>
    </row>
    <row r="25" spans="1:11" ht="15.95" customHeight="1">
      <c r="A25" s="132"/>
      <c r="B25" s="133"/>
      <c r="C25" s="133"/>
      <c r="D25" s="133"/>
      <c r="E25" s="133"/>
      <c r="F25" s="133"/>
      <c r="G25" s="133"/>
      <c r="H25" s="118"/>
      <c r="I25" s="119"/>
      <c r="J25" s="119"/>
      <c r="K25" s="120"/>
    </row>
    <row r="26" spans="1:11" ht="15.95" customHeight="1">
      <c r="A26" s="132"/>
      <c r="B26" s="133"/>
      <c r="C26" s="133"/>
      <c r="D26" s="133"/>
      <c r="E26" s="133"/>
      <c r="F26" s="133"/>
      <c r="G26" s="133"/>
      <c r="H26" s="118"/>
      <c r="I26" s="119"/>
      <c r="J26" s="119"/>
      <c r="K26" s="120"/>
    </row>
    <row r="27" spans="1:11" ht="15.95" customHeight="1">
      <c r="A27" s="132"/>
      <c r="B27" s="133"/>
      <c r="C27" s="133"/>
      <c r="D27" s="133"/>
      <c r="E27" s="133"/>
      <c r="F27" s="133"/>
      <c r="G27" s="133"/>
      <c r="H27" s="118"/>
      <c r="I27" s="119"/>
      <c r="J27" s="119"/>
      <c r="K27" s="120"/>
    </row>
    <row r="28" spans="1:11" ht="15.95" customHeight="1">
      <c r="A28" s="132"/>
      <c r="B28" s="133"/>
      <c r="C28" s="133"/>
      <c r="D28" s="133"/>
      <c r="E28" s="133"/>
      <c r="F28" s="133"/>
      <c r="G28" s="133"/>
      <c r="H28" s="118"/>
      <c r="I28" s="119"/>
      <c r="J28" s="119"/>
      <c r="K28" s="120"/>
    </row>
    <row r="29" spans="1:11" ht="15.95" customHeight="1">
      <c r="A29" s="132"/>
      <c r="B29" s="133"/>
      <c r="C29" s="133"/>
      <c r="D29" s="133"/>
      <c r="E29" s="133"/>
      <c r="F29" s="133"/>
      <c r="G29" s="133"/>
      <c r="H29" s="118"/>
      <c r="I29" s="119"/>
      <c r="J29" s="119"/>
      <c r="K29" s="120"/>
    </row>
    <row r="30" spans="1:11" ht="15.95" customHeight="1">
      <c r="A30" s="132"/>
      <c r="B30" s="133"/>
      <c r="C30" s="133"/>
      <c r="D30" s="133"/>
      <c r="E30" s="133"/>
      <c r="F30" s="133"/>
      <c r="G30" s="133"/>
      <c r="H30" s="118"/>
      <c r="I30" s="119"/>
      <c r="J30" s="119"/>
      <c r="K30" s="120"/>
    </row>
    <row r="31" spans="1:11" ht="15.95" customHeight="1">
      <c r="A31" s="132"/>
      <c r="B31" s="133"/>
      <c r="C31" s="133"/>
      <c r="D31" s="133"/>
      <c r="E31" s="133"/>
      <c r="F31" s="133"/>
      <c r="G31" s="133"/>
      <c r="H31" s="118"/>
      <c r="I31" s="119"/>
      <c r="J31" s="119"/>
      <c r="K31" s="120"/>
    </row>
    <row r="32" spans="1:11" ht="15.95" customHeight="1">
      <c r="A32" s="132"/>
      <c r="B32" s="133"/>
      <c r="C32" s="133"/>
      <c r="D32" s="133"/>
      <c r="E32" s="133"/>
      <c r="F32" s="133"/>
      <c r="G32" s="133"/>
      <c r="H32" s="118"/>
      <c r="I32" s="119"/>
      <c r="J32" s="119"/>
      <c r="K32" s="120"/>
    </row>
    <row r="33" spans="1:11" ht="15.95" customHeight="1">
      <c r="A33" s="132"/>
      <c r="B33" s="133"/>
      <c r="C33" s="133"/>
      <c r="D33" s="133"/>
      <c r="E33" s="133"/>
      <c r="F33" s="133"/>
      <c r="G33" s="133"/>
      <c r="H33" s="118"/>
      <c r="I33" s="119"/>
      <c r="J33" s="119"/>
      <c r="K33" s="120"/>
    </row>
    <row r="34" spans="1:11" ht="15.95" customHeight="1">
      <c r="A34" s="132"/>
      <c r="B34" s="133"/>
      <c r="C34" s="133"/>
      <c r="D34" s="133"/>
      <c r="E34" s="133"/>
      <c r="F34" s="133"/>
      <c r="G34" s="133"/>
      <c r="H34" s="118"/>
      <c r="I34" s="119"/>
      <c r="J34" s="119"/>
      <c r="K34" s="120"/>
    </row>
    <row r="35" spans="1:11" ht="15.95" customHeight="1">
      <c r="A35" s="132"/>
      <c r="B35" s="133"/>
      <c r="C35" s="133"/>
      <c r="D35" s="133"/>
      <c r="E35" s="133"/>
      <c r="F35" s="133"/>
      <c r="G35" s="133"/>
      <c r="H35" s="118"/>
      <c r="I35" s="119"/>
      <c r="J35" s="119"/>
      <c r="K35" s="120"/>
    </row>
    <row r="36" spans="1:11" ht="15.95" customHeight="1">
      <c r="A36" s="132"/>
      <c r="B36" s="133"/>
      <c r="C36" s="133"/>
      <c r="D36" s="133"/>
      <c r="E36" s="133"/>
      <c r="F36" s="133"/>
      <c r="G36" s="133"/>
      <c r="H36" s="118"/>
      <c r="I36" s="119"/>
      <c r="J36" s="119"/>
      <c r="K36" s="120"/>
    </row>
    <row r="37" spans="1:11" ht="15.95" customHeight="1">
      <c r="A37" s="132"/>
      <c r="B37" s="133"/>
      <c r="C37" s="133"/>
      <c r="D37" s="133"/>
      <c r="E37" s="133"/>
      <c r="F37" s="133"/>
      <c r="G37" s="133"/>
      <c r="H37" s="118"/>
      <c r="I37" s="119"/>
      <c r="J37" s="119"/>
      <c r="K37" s="120"/>
    </row>
    <row r="38" spans="1:11" ht="15.95" customHeight="1">
      <c r="A38" s="132"/>
      <c r="B38" s="133"/>
      <c r="C38" s="133"/>
      <c r="D38" s="133"/>
      <c r="E38" s="133"/>
      <c r="F38" s="133"/>
      <c r="G38" s="133"/>
      <c r="H38" s="118"/>
      <c r="I38" s="119"/>
      <c r="J38" s="119"/>
      <c r="K38" s="120"/>
    </row>
    <row r="39" spans="1:11" ht="15.95" customHeight="1">
      <c r="A39" s="132"/>
      <c r="B39" s="133"/>
      <c r="C39" s="133"/>
      <c r="D39" s="133"/>
      <c r="E39" s="133"/>
      <c r="F39" s="133"/>
      <c r="G39" s="133"/>
      <c r="H39" s="118"/>
      <c r="I39" s="119"/>
      <c r="J39" s="119"/>
      <c r="K39" s="120"/>
    </row>
    <row r="40" spans="1:11" ht="15.95" customHeight="1">
      <c r="A40" s="132"/>
      <c r="B40" s="133"/>
      <c r="C40" s="133"/>
      <c r="D40" s="133"/>
      <c r="E40" s="133"/>
      <c r="F40" s="133"/>
      <c r="G40" s="133"/>
      <c r="H40" s="118"/>
      <c r="I40" s="119"/>
      <c r="J40" s="119"/>
      <c r="K40" s="120"/>
    </row>
    <row r="41" spans="1:11" ht="15.95" customHeight="1">
      <c r="A41" s="132"/>
      <c r="B41" s="133"/>
      <c r="C41" s="133"/>
      <c r="D41" s="133"/>
      <c r="E41" s="133"/>
      <c r="F41" s="133"/>
      <c r="G41" s="133"/>
      <c r="H41" s="118"/>
      <c r="I41" s="119"/>
      <c r="J41" s="119"/>
      <c r="K41" s="120"/>
    </row>
    <row r="42" spans="1:11" ht="15.95" customHeight="1">
      <c r="A42" s="132"/>
      <c r="B42" s="133"/>
      <c r="C42" s="133"/>
      <c r="D42" s="133"/>
      <c r="E42" s="133"/>
      <c r="F42" s="133"/>
      <c r="G42" s="133"/>
      <c r="H42" s="118"/>
      <c r="I42" s="119"/>
      <c r="J42" s="119"/>
      <c r="K42" s="120"/>
    </row>
    <row r="43" spans="1:11" ht="15.95" customHeight="1" thickBot="1">
      <c r="A43" s="134"/>
      <c r="B43" s="135"/>
      <c r="C43" s="135"/>
      <c r="D43" s="135"/>
      <c r="E43" s="135"/>
      <c r="F43" s="135"/>
      <c r="G43" s="135"/>
      <c r="H43" s="121"/>
      <c r="I43" s="122"/>
      <c r="J43" s="122"/>
      <c r="K43" s="123"/>
    </row>
    <row r="44" spans="1:11" ht="15.95" customHeight="1">
      <c r="A44" s="25"/>
      <c r="H44" s="124"/>
      <c r="I44" s="125"/>
      <c r="J44" s="125"/>
      <c r="K44" s="126"/>
    </row>
    <row r="45" spans="1:11" ht="15.95" customHeight="1">
      <c r="A45" s="41"/>
      <c r="C45" s="17" t="s">
        <v>800</v>
      </c>
      <c r="H45" s="124">
        <f>SUM(H23:H43)</f>
        <v>0</v>
      </c>
      <c r="I45" s="125"/>
      <c r="J45" s="125"/>
      <c r="K45" s="126"/>
    </row>
    <row r="46" spans="1:11" ht="15.95" customHeight="1" thickBot="1">
      <c r="A46" s="27"/>
      <c r="B46" s="1"/>
      <c r="C46" s="1"/>
      <c r="D46" s="1"/>
      <c r="E46" s="1"/>
      <c r="F46" s="1"/>
      <c r="G46" s="1"/>
      <c r="H46" s="127"/>
      <c r="I46" s="128"/>
      <c r="J46" s="128"/>
      <c r="K46" s="129"/>
    </row>
    <row r="48" spans="1:11" ht="15.75">
      <c r="A48" s="83" t="s">
        <v>1511</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K24"/>
  <sheetViews>
    <sheetView topLeftCell="A10" workbookViewId="0">
      <selection activeCell="E22" sqref="E22"/>
    </sheetView>
  </sheetViews>
  <sheetFormatPr defaultRowHeight="12.75"/>
  <sheetData>
    <row r="6" spans="1:11" ht="90" customHeight="1">
      <c r="A6" s="1704" t="s">
        <v>1346</v>
      </c>
      <c r="B6" s="1704"/>
      <c r="C6" s="1704"/>
      <c r="D6" s="1704"/>
      <c r="E6" s="1704"/>
      <c r="F6" s="1704"/>
      <c r="G6" s="1704"/>
      <c r="H6" s="1704"/>
      <c r="I6" s="1704"/>
      <c r="J6" s="1704"/>
    </row>
    <row r="7" spans="1:11" ht="90" customHeight="1">
      <c r="A7" s="1704" t="s">
        <v>1304</v>
      </c>
      <c r="B7" s="1704"/>
      <c r="C7" s="1704"/>
      <c r="D7" s="1704"/>
      <c r="E7" s="1704"/>
      <c r="F7" s="1704"/>
      <c r="G7" s="1704"/>
      <c r="H7" s="1704"/>
      <c r="I7" s="1704"/>
      <c r="J7" s="1704"/>
    </row>
    <row r="9" spans="1:11">
      <c r="A9" s="38"/>
    </row>
    <row r="10" spans="1:11" ht="33">
      <c r="F10" s="438"/>
    </row>
    <row r="11" spans="1:11" ht="57" customHeight="1">
      <c r="A11" s="1330" t="s">
        <v>2558</v>
      </c>
      <c r="B11" s="1330"/>
      <c r="C11" s="1330"/>
      <c r="D11" s="1330"/>
      <c r="E11" s="1330"/>
      <c r="F11" s="1330"/>
      <c r="G11" s="1330"/>
      <c r="H11" s="1330"/>
      <c r="I11" s="1330"/>
      <c r="J11" s="1330"/>
    </row>
    <row r="12" spans="1:11">
      <c r="A12" s="17"/>
      <c r="B12" s="17"/>
      <c r="C12" s="17"/>
      <c r="D12" s="17"/>
      <c r="E12" s="17"/>
      <c r="F12" s="17"/>
      <c r="G12" s="17"/>
      <c r="H12" s="17"/>
      <c r="I12" s="17"/>
      <c r="J12" s="17"/>
    </row>
    <row r="13" spans="1:11" ht="15.75">
      <c r="A13" s="1130" t="s">
        <v>2557</v>
      </c>
      <c r="B13" s="1131"/>
      <c r="C13" s="1131"/>
      <c r="D13" s="1131"/>
      <c r="E13" s="1131"/>
      <c r="F13" s="1131"/>
      <c r="G13" s="1131"/>
      <c r="H13" s="1131"/>
      <c r="I13" s="1131"/>
      <c r="J13" s="1131"/>
      <c r="K13" s="1132"/>
    </row>
    <row r="14" spans="1:11">
      <c r="A14" s="17"/>
      <c r="B14" s="17"/>
      <c r="C14" s="17"/>
      <c r="D14" s="17"/>
      <c r="E14" s="17"/>
      <c r="F14" s="17"/>
      <c r="G14" s="17"/>
      <c r="H14" s="17"/>
      <c r="I14" s="17"/>
      <c r="J14" s="17"/>
    </row>
    <row r="15" spans="1:11" ht="15.75">
      <c r="A15" s="1090" t="s">
        <v>2549</v>
      </c>
      <c r="B15" s="1090"/>
      <c r="C15" s="8"/>
      <c r="D15" s="8"/>
      <c r="E15" s="8"/>
      <c r="F15" s="8"/>
      <c r="G15" s="8"/>
      <c r="H15" s="8"/>
      <c r="I15" s="8"/>
      <c r="J15" s="17"/>
    </row>
    <row r="16" spans="1:11" ht="15.75">
      <c r="A16" s="1090" t="s">
        <v>2550</v>
      </c>
      <c r="B16" s="1090"/>
      <c r="C16" s="8"/>
      <c r="D16" s="8"/>
      <c r="E16" s="8"/>
      <c r="F16" s="8"/>
      <c r="G16" s="8"/>
      <c r="H16" s="8"/>
      <c r="I16" s="8"/>
      <c r="J16" s="17"/>
    </row>
    <row r="17" spans="1:10" ht="15.75">
      <c r="A17" s="1090" t="s">
        <v>2551</v>
      </c>
      <c r="B17" s="1090"/>
      <c r="C17" s="8"/>
      <c r="D17" s="8"/>
      <c r="E17" s="8"/>
      <c r="F17" s="8"/>
      <c r="G17" s="8"/>
      <c r="H17" s="8"/>
      <c r="I17" s="8"/>
      <c r="J17" s="17"/>
    </row>
    <row r="18" spans="1:10" ht="15.75">
      <c r="A18" s="1090" t="s">
        <v>2552</v>
      </c>
      <c r="B18" s="1090"/>
      <c r="C18" s="8"/>
      <c r="D18" s="8"/>
      <c r="E18" s="8"/>
      <c r="F18" s="8"/>
      <c r="G18" s="8"/>
      <c r="H18" s="8"/>
      <c r="I18" s="8"/>
      <c r="J18" s="17"/>
    </row>
    <row r="19" spans="1:10" ht="15.75">
      <c r="A19" s="1090" t="s">
        <v>2553</v>
      </c>
      <c r="B19" s="1090"/>
      <c r="C19" s="8"/>
      <c r="D19" s="8"/>
      <c r="E19" s="8"/>
      <c r="F19" s="8"/>
      <c r="G19" s="8"/>
      <c r="H19" s="8"/>
      <c r="I19" s="8"/>
      <c r="J19" s="17"/>
    </row>
    <row r="20" spans="1:10" ht="15.75">
      <c r="A20" s="1090" t="s">
        <v>2554</v>
      </c>
      <c r="B20" s="1090"/>
      <c r="C20" s="8"/>
      <c r="D20" s="8"/>
      <c r="E20" s="8"/>
      <c r="F20" s="8"/>
      <c r="G20" s="8"/>
      <c r="H20" s="8"/>
      <c r="I20" s="8"/>
      <c r="J20" s="17"/>
    </row>
    <row r="21" spans="1:10" ht="15.75">
      <c r="A21" s="1090" t="s">
        <v>2555</v>
      </c>
      <c r="B21" s="1090"/>
      <c r="C21" s="8"/>
      <c r="D21" s="8"/>
      <c r="E21" s="8"/>
      <c r="F21" s="8"/>
      <c r="G21" s="8"/>
      <c r="H21" s="8"/>
      <c r="I21" s="8"/>
      <c r="J21" s="17"/>
    </row>
    <row r="22" spans="1:10" ht="15.75">
      <c r="A22" s="1090" t="s">
        <v>2556</v>
      </c>
      <c r="B22" s="8"/>
      <c r="C22" s="8"/>
      <c r="D22" s="8"/>
      <c r="E22" s="8"/>
      <c r="F22" s="8"/>
      <c r="G22" s="8"/>
      <c r="H22" s="8"/>
      <c r="I22" s="8"/>
      <c r="J22" s="17"/>
    </row>
    <row r="23" spans="1:10" ht="15.75">
      <c r="A23" s="8"/>
      <c r="B23" s="8"/>
      <c r="C23" s="8"/>
      <c r="D23" s="8"/>
      <c r="E23" s="8"/>
      <c r="F23" s="8"/>
      <c r="G23" s="8"/>
      <c r="H23" s="8"/>
      <c r="I23" s="8"/>
      <c r="J23" s="17"/>
    </row>
    <row r="24" spans="1:10" ht="54.75" customHeight="1">
      <c r="A24" s="1330" t="s">
        <v>2575</v>
      </c>
      <c r="B24" s="1330"/>
      <c r="C24" s="1330"/>
      <c r="D24" s="1330"/>
      <c r="E24" s="1330"/>
      <c r="F24" s="1330"/>
      <c r="G24" s="1330"/>
      <c r="H24" s="1330"/>
      <c r="I24" s="1330"/>
      <c r="J24" s="1330"/>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G7" sqref="G7"/>
    </sheetView>
  </sheetViews>
  <sheetFormatPr defaultColWidth="8.85546875" defaultRowHeight="12.75"/>
  <cols>
    <col min="1" max="1" width="10.7109375" style="194" customWidth="1"/>
    <col min="2" max="2" width="44.28515625" style="194" customWidth="1"/>
    <col min="3" max="3" width="18.42578125" style="194" customWidth="1"/>
    <col min="4" max="4" width="14.5703125" style="194" customWidth="1"/>
    <col min="5" max="13" width="16.7109375" style="194" customWidth="1"/>
    <col min="14" max="16384" width="8.85546875" style="194"/>
  </cols>
  <sheetData>
    <row r="1" spans="1:13" ht="18">
      <c r="A1" s="192" t="str">
        <f>'COVER PAGE'!A9</f>
        <v>LOCAL GOVERNMENT NAME:</v>
      </c>
      <c r="B1" s="209"/>
      <c r="C1" s="209"/>
      <c r="D1" s="209"/>
      <c r="E1" s="209"/>
      <c r="F1" s="209"/>
      <c r="G1" s="209"/>
      <c r="H1" s="209"/>
      <c r="I1" s="209"/>
      <c r="J1" s="209"/>
      <c r="K1" s="209"/>
      <c r="L1" s="209"/>
      <c r="M1" s="209"/>
    </row>
    <row r="2" spans="1:13" ht="18">
      <c r="A2" s="192" t="s">
        <v>586</v>
      </c>
      <c r="B2" s="209"/>
      <c r="C2" s="209"/>
      <c r="D2" s="209"/>
      <c r="E2" s="209"/>
      <c r="F2" s="209"/>
      <c r="G2" s="209"/>
      <c r="H2" s="209"/>
      <c r="I2" s="209"/>
      <c r="J2" s="209"/>
      <c r="K2" s="209"/>
      <c r="L2" s="209"/>
      <c r="M2" s="209"/>
    </row>
    <row r="3" spans="1:13" ht="18">
      <c r="A3" s="192" t="s">
        <v>1249</v>
      </c>
      <c r="B3" s="209"/>
      <c r="C3" s="209"/>
      <c r="D3" s="209"/>
      <c r="E3" s="209"/>
      <c r="F3" s="209"/>
      <c r="G3" s="209"/>
      <c r="H3" s="209"/>
      <c r="I3" s="209"/>
      <c r="J3" s="209"/>
      <c r="K3" s="209"/>
      <c r="L3" s="209"/>
      <c r="M3" s="209"/>
    </row>
    <row r="4" spans="1:13" ht="18">
      <c r="A4" s="192" t="str">
        <f>'COVER PAGE'!A30</f>
        <v>FISCAL YEAR ENDING JUNE 30, 2026</v>
      </c>
      <c r="B4" s="209"/>
      <c r="C4" s="209"/>
      <c r="D4" s="209"/>
      <c r="E4" s="209"/>
      <c r="F4" s="209"/>
      <c r="G4" s="209"/>
      <c r="H4" s="209"/>
      <c r="I4" s="209"/>
      <c r="J4" s="209"/>
      <c r="K4" s="209"/>
      <c r="L4" s="209"/>
      <c r="M4" s="209"/>
    </row>
    <row r="5" spans="1:13" ht="9" customHeight="1">
      <c r="A5" s="209"/>
      <c r="B5" s="209"/>
      <c r="C5" s="209"/>
      <c r="D5" s="209"/>
      <c r="E5" s="209"/>
      <c r="F5" s="209"/>
      <c r="G5" s="209"/>
      <c r="H5" s="209"/>
      <c r="I5" s="209"/>
      <c r="J5" s="209"/>
      <c r="K5" s="209"/>
      <c r="L5" s="209"/>
      <c r="M5" s="209"/>
    </row>
    <row r="6" spans="1:13" ht="12.75" customHeight="1"/>
    <row r="7" spans="1:13" ht="182.25" customHeight="1">
      <c r="C7" s="300" t="s">
        <v>587</v>
      </c>
      <c r="D7" s="585" t="s">
        <v>1929</v>
      </c>
      <c r="E7" s="300" t="s">
        <v>1939</v>
      </c>
      <c r="F7" s="300" t="s">
        <v>2458</v>
      </c>
      <c r="G7" s="300" t="s">
        <v>1687</v>
      </c>
      <c r="H7" s="300" t="s">
        <v>2457</v>
      </c>
      <c r="I7" s="300" t="s">
        <v>2475</v>
      </c>
      <c r="J7" s="300" t="s">
        <v>1924</v>
      </c>
      <c r="K7" s="300" t="s">
        <v>1248</v>
      </c>
      <c r="L7" s="300" t="s">
        <v>440</v>
      </c>
      <c r="M7" s="300" t="s">
        <v>564</v>
      </c>
    </row>
    <row r="8" spans="1:13">
      <c r="B8" s="252" t="s">
        <v>779</v>
      </c>
      <c r="C8" s="227"/>
      <c r="D8" s="227"/>
      <c r="E8" s="227"/>
      <c r="F8" s="227"/>
      <c r="G8" s="227"/>
      <c r="H8" s="227"/>
      <c r="I8" s="227"/>
      <c r="J8" s="227"/>
      <c r="K8" s="227"/>
      <c r="L8" s="227"/>
      <c r="M8" s="99"/>
    </row>
    <row r="9" spans="1:13">
      <c r="A9" s="194">
        <v>101000</v>
      </c>
      <c r="B9" s="194" t="s">
        <v>780</v>
      </c>
      <c r="C9" s="99">
        <f>+'GOVERNMENTAL FUNDS - BS(15)'!M11</f>
        <v>0</v>
      </c>
      <c r="D9" s="440"/>
      <c r="E9" s="301"/>
      <c r="F9" s="301"/>
      <c r="G9" s="301"/>
      <c r="H9" s="301"/>
      <c r="I9" s="301"/>
      <c r="J9" s="301"/>
      <c r="K9" s="227"/>
      <c r="L9" s="227"/>
      <c r="M9" s="99">
        <f>SUM(C9:L9)</f>
        <v>0</v>
      </c>
    </row>
    <row r="10" spans="1:13">
      <c r="A10" s="194">
        <v>103000</v>
      </c>
      <c r="B10" s="194" t="s">
        <v>878</v>
      </c>
      <c r="C10" s="99">
        <f>+'GOVERNMENTAL FUNDS - BS(15)'!M12</f>
        <v>0</v>
      </c>
      <c r="D10" s="440"/>
      <c r="E10" s="301"/>
      <c r="F10" s="301"/>
      <c r="G10" s="301"/>
      <c r="H10" s="301"/>
      <c r="I10" s="301"/>
      <c r="J10" s="301"/>
      <c r="K10" s="227"/>
      <c r="L10" s="227"/>
      <c r="M10" s="99">
        <f>SUM(C10:L10)</f>
        <v>0</v>
      </c>
    </row>
    <row r="11" spans="1:13">
      <c r="A11" s="194">
        <v>101100</v>
      </c>
      <c r="B11" s="194" t="s">
        <v>781</v>
      </c>
      <c r="C11" s="99">
        <f>+'GOVERNMENTAL FUNDS - BS(15)'!M13</f>
        <v>0</v>
      </c>
      <c r="D11" s="440"/>
      <c r="E11" s="301"/>
      <c r="F11" s="301"/>
      <c r="G11" s="301"/>
      <c r="H11" s="301"/>
      <c r="I11" s="301"/>
      <c r="J11" s="301"/>
      <c r="K11" s="227"/>
      <c r="L11" s="227"/>
      <c r="M11" s="99">
        <f>SUM(C11:L11)</f>
        <v>0</v>
      </c>
    </row>
    <row r="12" spans="1:13">
      <c r="B12" s="252" t="s">
        <v>785</v>
      </c>
      <c r="C12" s="99"/>
      <c r="D12" s="440"/>
      <c r="E12" s="301"/>
      <c r="F12" s="301"/>
      <c r="G12" s="301"/>
      <c r="H12" s="301"/>
      <c r="I12" s="301"/>
      <c r="J12" s="301"/>
      <c r="K12" s="227"/>
      <c r="L12" s="227"/>
      <c r="M12" s="99"/>
    </row>
    <row r="13" spans="1:13">
      <c r="A13" s="194">
        <v>102200</v>
      </c>
      <c r="B13" s="194" t="s">
        <v>879</v>
      </c>
      <c r="C13" s="99">
        <f>+'GOVERNMENTAL FUNDS - BS(15)'!M15</f>
        <v>0</v>
      </c>
      <c r="D13" s="440"/>
      <c r="E13" s="301"/>
      <c r="F13" s="301"/>
      <c r="G13" s="301"/>
      <c r="H13" s="301"/>
      <c r="I13" s="301"/>
      <c r="J13" s="301"/>
      <c r="K13" s="227"/>
      <c r="L13" s="227"/>
      <c r="M13" s="99">
        <f t="shared" ref="M13:M26" si="0">SUM(C13:L13)</f>
        <v>0</v>
      </c>
    </row>
    <row r="14" spans="1:13">
      <c r="A14" s="194">
        <v>102300</v>
      </c>
      <c r="B14" s="194" t="s">
        <v>880</v>
      </c>
      <c r="C14" s="99">
        <f>+'GOVERNMENTAL FUNDS - BS(15)'!M16</f>
        <v>0</v>
      </c>
      <c r="D14" s="440"/>
      <c r="E14" s="301"/>
      <c r="F14" s="301"/>
      <c r="G14" s="301"/>
      <c r="H14" s="301"/>
      <c r="I14" s="301"/>
      <c r="J14" s="301"/>
      <c r="K14" s="227"/>
      <c r="L14" s="227"/>
      <c r="M14" s="99">
        <f t="shared" si="0"/>
        <v>0</v>
      </c>
    </row>
    <row r="15" spans="1:13">
      <c r="A15" s="194">
        <v>106000</v>
      </c>
      <c r="B15" s="264" t="s">
        <v>742</v>
      </c>
      <c r="C15" s="99">
        <f>+'GOVERNMENTAL FUNDS - BS(15)'!M17</f>
        <v>0</v>
      </c>
      <c r="D15" s="440"/>
      <c r="E15" s="301"/>
      <c r="F15" s="301"/>
      <c r="G15" s="301"/>
      <c r="H15" s="301"/>
      <c r="I15" s="301"/>
      <c r="J15" s="301"/>
      <c r="K15" s="227"/>
      <c r="L15" s="227"/>
      <c r="M15" s="99">
        <f t="shared" si="0"/>
        <v>0</v>
      </c>
    </row>
    <row r="16" spans="1:13" ht="25.5">
      <c r="A16" s="194">
        <v>110000</v>
      </c>
      <c r="B16" s="303" t="s">
        <v>2059</v>
      </c>
      <c r="C16" s="99">
        <f>+'GOVERNMENTAL FUNDS - BS(15)'!M18</f>
        <v>0</v>
      </c>
      <c r="D16" s="440"/>
      <c r="E16" s="301"/>
      <c r="F16" s="301"/>
      <c r="G16" s="301"/>
      <c r="H16" s="301"/>
      <c r="I16" s="301"/>
      <c r="J16" s="301"/>
      <c r="K16" s="227"/>
      <c r="L16" s="227"/>
      <c r="M16" s="99">
        <f t="shared" si="0"/>
        <v>0</v>
      </c>
    </row>
    <row r="17" spans="1:13" ht="25.5" customHeight="1">
      <c r="A17" s="194">
        <v>120000</v>
      </c>
      <c r="B17" s="303" t="s">
        <v>2060</v>
      </c>
      <c r="C17" s="99">
        <f>+'GOVERNMENTAL FUNDS - BS(15)'!M19</f>
        <v>0</v>
      </c>
      <c r="D17" s="440"/>
      <c r="E17" s="301"/>
      <c r="F17" s="301"/>
      <c r="G17" s="301"/>
      <c r="H17" s="301"/>
      <c r="I17" s="301"/>
      <c r="J17" s="301"/>
      <c r="K17" s="227"/>
      <c r="L17" s="227"/>
      <c r="M17" s="99">
        <f t="shared" si="0"/>
        <v>0</v>
      </c>
    </row>
    <row r="18" spans="1:13" ht="12" customHeight="1">
      <c r="A18" s="194">
        <v>127500</v>
      </c>
      <c r="B18" s="303" t="s">
        <v>2444</v>
      </c>
      <c r="C18" s="99">
        <f>'GOVERNMENTAL FUNDS - BS(15)'!M20</f>
        <v>0</v>
      </c>
      <c r="D18" s="440"/>
      <c r="E18" s="301"/>
      <c r="F18" s="301"/>
      <c r="G18" s="301"/>
      <c r="H18" s="301"/>
      <c r="I18" s="301"/>
      <c r="J18" s="301"/>
      <c r="K18" s="227"/>
      <c r="L18" s="227"/>
      <c r="M18" s="99">
        <f t="shared" si="0"/>
        <v>0</v>
      </c>
    </row>
    <row r="19" spans="1:13" ht="12" customHeight="1">
      <c r="A19" s="194">
        <v>131000</v>
      </c>
      <c r="B19" s="194" t="s">
        <v>183</v>
      </c>
      <c r="C19" s="99">
        <f>+'GOVERNMENTAL FUNDS - BS(15)'!M21</f>
        <v>0</v>
      </c>
      <c r="D19" s="440"/>
      <c r="E19" s="301"/>
      <c r="F19" s="301"/>
      <c r="G19" s="301"/>
      <c r="H19" s="301"/>
      <c r="I19" s="301"/>
      <c r="J19" s="227"/>
      <c r="K19" s="227"/>
      <c r="L19" s="227"/>
      <c r="M19" s="99">
        <f t="shared" si="0"/>
        <v>0</v>
      </c>
    </row>
    <row r="20" spans="1:13" ht="12" customHeight="1">
      <c r="A20" s="194">
        <v>132000</v>
      </c>
      <c r="B20" s="194" t="s">
        <v>184</v>
      </c>
      <c r="C20" s="99">
        <f>+'GOVERNMENTAL FUNDS - BS(15)'!M22</f>
        <v>0</v>
      </c>
      <c r="D20" s="440"/>
      <c r="E20" s="301"/>
      <c r="F20" s="301"/>
      <c r="G20" s="301"/>
      <c r="H20" s="301"/>
      <c r="I20" s="301"/>
      <c r="J20" s="301"/>
      <c r="K20" s="227"/>
      <c r="L20" s="227"/>
      <c r="M20" s="99">
        <f t="shared" si="0"/>
        <v>0</v>
      </c>
    </row>
    <row r="21" spans="1:13">
      <c r="A21" s="194">
        <v>133000</v>
      </c>
      <c r="B21" s="194" t="s">
        <v>882</v>
      </c>
      <c r="C21" s="99">
        <f>+'GOVERNMENTAL FUNDS - BS(15)'!M23</f>
        <v>0</v>
      </c>
      <c r="D21" s="440"/>
      <c r="E21" s="301"/>
      <c r="F21" s="301"/>
      <c r="G21" s="301"/>
      <c r="H21" s="301"/>
      <c r="I21" s="301"/>
      <c r="J21" s="227"/>
      <c r="K21" s="227"/>
      <c r="L21" s="227"/>
      <c r="M21" s="99">
        <f t="shared" si="0"/>
        <v>0</v>
      </c>
    </row>
    <row r="22" spans="1:13">
      <c r="A22" s="194">
        <v>140000</v>
      </c>
      <c r="B22" s="194" t="s">
        <v>783</v>
      </c>
      <c r="C22" s="99">
        <f>+'GOVERNMENTAL FUNDS - BS(15)'!M24</f>
        <v>0</v>
      </c>
      <c r="D22" s="440"/>
      <c r="E22" s="301"/>
      <c r="F22" s="301"/>
      <c r="G22" s="301"/>
      <c r="H22" s="301"/>
      <c r="I22" s="301"/>
      <c r="J22" s="301"/>
      <c r="K22" s="227"/>
      <c r="L22" s="227"/>
      <c r="M22" s="99">
        <f t="shared" si="0"/>
        <v>0</v>
      </c>
    </row>
    <row r="23" spans="1:13">
      <c r="A23" s="194">
        <v>150000</v>
      </c>
      <c r="B23" s="194" t="s">
        <v>784</v>
      </c>
      <c r="C23" s="99">
        <f>+'GOVERNMENTAL FUNDS - BS(15)'!M25</f>
        <v>0</v>
      </c>
      <c r="D23" s="440"/>
      <c r="E23" s="301"/>
      <c r="F23" s="301"/>
      <c r="G23" s="301"/>
      <c r="H23" s="301"/>
      <c r="I23" s="301"/>
      <c r="J23" s="301"/>
      <c r="K23" s="227"/>
      <c r="L23" s="227"/>
      <c r="M23" s="99">
        <f t="shared" si="0"/>
        <v>0</v>
      </c>
    </row>
    <row r="24" spans="1:13">
      <c r="A24" s="194">
        <v>170000</v>
      </c>
      <c r="B24" s="194" t="s">
        <v>125</v>
      </c>
      <c r="C24" s="99">
        <f>+'GOVERNMENTAL FUNDS - BS(15)'!M26</f>
        <v>0</v>
      </c>
      <c r="D24" s="440"/>
      <c r="E24" s="301"/>
      <c r="F24" s="301"/>
      <c r="G24" s="301"/>
      <c r="H24" s="301"/>
      <c r="I24" s="301"/>
      <c r="J24" s="301"/>
      <c r="K24" s="227"/>
      <c r="L24" s="227"/>
      <c r="M24" s="99">
        <f t="shared" si="0"/>
        <v>0</v>
      </c>
    </row>
    <row r="25" spans="1:13">
      <c r="A25" s="194">
        <v>180000</v>
      </c>
      <c r="B25" s="194" t="s">
        <v>1059</v>
      </c>
      <c r="C25" s="99"/>
      <c r="D25" s="440"/>
      <c r="E25" s="301"/>
      <c r="F25" s="301"/>
      <c r="G25" s="301"/>
      <c r="H25" s="99">
        <f>+'GOV CAP ASSETS-9000(GCAAG)'!H8+'GOV CAP ASSETS-9000(GCAAG)'!H9+'GOV CAP ASSETS-9000(GCAAG)'!H11+'GOV CAP ASSETS-9000(GCAAG)'!H17+'GOV CAP ASSETS-9000(GCAAG)'!H20+'GOV CAP ASSETS-9000(GCAAG)'!H23+'GOV CAP ASSETS-9000(GCAAG)'!H14</f>
        <v>0</v>
      </c>
      <c r="I25" s="99">
        <f>+'GOV CAP ASSETS-9000(GCAAG)'!H12+'GOV CAP ASSETS-9000(GCAAG)'!H18+'GOV CAP ASSETS-9000(GCAAG)'!H21+'GOV CAP ASSETS-9000(GCAAG)'!H24+'GOV CAP ASSETS-9000(GCAAG)'!H15</f>
        <v>0</v>
      </c>
      <c r="J25" s="301"/>
      <c r="K25" s="227"/>
      <c r="L25" s="227"/>
      <c r="M25" s="99">
        <f t="shared" si="0"/>
        <v>0</v>
      </c>
    </row>
    <row r="26" spans="1:13" ht="13.5" thickBot="1">
      <c r="A26" s="375" t="s">
        <v>2395</v>
      </c>
      <c r="B26" s="194" t="s">
        <v>2460</v>
      </c>
      <c r="C26" s="90"/>
      <c r="D26" s="439"/>
      <c r="E26" s="439"/>
      <c r="F26" s="439"/>
      <c r="G26" s="439"/>
      <c r="H26" s="90">
        <f>'GOV CAP ASSETS-9000(GCAAG)'!H42+'GOV CAP ASSETS-9000(GCAAG)'!H43+'GOV CAP ASSETS-9000(GCAAG)'!H45+'GOV CAP ASSETS-9000(GCAAG)'!H48+'GOV CAP ASSETS-9000(GCAAG)'!H51+'GOV CAP ASSETS-9000(GCAAG)'!H54+'GOV CAP ASSETS-9000(GCAAG)'!H57</f>
        <v>0</v>
      </c>
      <c r="I26" s="90">
        <f>'GOV CAP ASSETS-9000(GCAAG)'!H46+'GOV CAP ASSETS-9000(GCAAG)'!H49+'GOV CAP ASSETS-9000(GCAAG)'!H52+'GOV CAP ASSETS-9000(GCAAG)'!H55+'GOV CAP ASSETS-9000(GCAAG)'!H58</f>
        <v>0</v>
      </c>
      <c r="J26" s="439"/>
      <c r="K26" s="90"/>
      <c r="L26" s="90"/>
      <c r="M26" s="90">
        <f t="shared" si="0"/>
        <v>0</v>
      </c>
    </row>
    <row r="27" spans="1:13">
      <c r="B27" s="252" t="s">
        <v>788</v>
      </c>
      <c r="C27" s="99">
        <f t="shared" ref="C27:M27" si="1">SUM(C8:C26)</f>
        <v>0</v>
      </c>
      <c r="D27" s="99"/>
      <c r="E27" s="99">
        <f t="shared" si="1"/>
        <v>0</v>
      </c>
      <c r="F27" s="99">
        <f t="shared" si="1"/>
        <v>0</v>
      </c>
      <c r="G27" s="99">
        <f t="shared" si="1"/>
        <v>0</v>
      </c>
      <c r="H27" s="99">
        <f t="shared" si="1"/>
        <v>0</v>
      </c>
      <c r="I27" s="99">
        <f t="shared" si="1"/>
        <v>0</v>
      </c>
      <c r="J27" s="99">
        <f t="shared" si="1"/>
        <v>0</v>
      </c>
      <c r="K27" s="99">
        <f t="shared" si="1"/>
        <v>0</v>
      </c>
      <c r="L27" s="99">
        <f t="shared" si="1"/>
        <v>0</v>
      </c>
      <c r="M27" s="99">
        <f t="shared" si="1"/>
        <v>0</v>
      </c>
    </row>
    <row r="28" spans="1:13">
      <c r="B28" s="252"/>
      <c r="C28" s="99"/>
      <c r="D28" s="99"/>
      <c r="E28" s="99"/>
      <c r="F28" s="99"/>
      <c r="G28" s="99"/>
      <c r="H28" s="99"/>
      <c r="I28" s="99"/>
      <c r="J28" s="99"/>
      <c r="K28" s="99"/>
      <c r="L28" s="99"/>
      <c r="M28" s="99"/>
    </row>
    <row r="29" spans="1:13">
      <c r="A29" s="194">
        <v>190000</v>
      </c>
      <c r="B29" s="264" t="s">
        <v>1928</v>
      </c>
      <c r="C29" s="744"/>
      <c r="D29" s="1077"/>
      <c r="E29" s="1077"/>
      <c r="F29" s="99"/>
      <c r="G29" s="99"/>
      <c r="H29" s="99"/>
      <c r="I29" s="99"/>
      <c r="J29" s="99"/>
      <c r="K29" s="227"/>
      <c r="L29" s="227"/>
      <c r="M29" s="99">
        <f>SUM(C29:L29)</f>
        <v>0</v>
      </c>
    </row>
    <row r="30" spans="1:13">
      <c r="A30" s="373" t="s">
        <v>1307</v>
      </c>
      <c r="B30" s="264" t="s">
        <v>1921</v>
      </c>
      <c r="C30" s="744"/>
      <c r="D30" s="1077"/>
      <c r="E30" s="1077"/>
      <c r="F30" s="99"/>
      <c r="G30" s="99"/>
      <c r="H30" s="99"/>
      <c r="I30" s="99"/>
      <c r="J30" s="99"/>
      <c r="K30" s="227"/>
      <c r="L30" s="227"/>
      <c r="M30" s="99">
        <f>SUM(C30:L30)</f>
        <v>0</v>
      </c>
    </row>
    <row r="31" spans="1:13">
      <c r="A31" s="373" t="s">
        <v>1307</v>
      </c>
      <c r="B31" s="264" t="s">
        <v>2399</v>
      </c>
      <c r="C31" s="744"/>
      <c r="D31" s="227"/>
      <c r="E31" s="227"/>
      <c r="F31" s="99"/>
      <c r="G31" s="99"/>
      <c r="H31" s="99"/>
      <c r="I31" s="99"/>
      <c r="J31" s="99"/>
      <c r="K31" s="227"/>
      <c r="L31" s="227"/>
      <c r="M31" s="99">
        <f>SUM(C31:L31)</f>
        <v>0</v>
      </c>
    </row>
    <row r="32" spans="1:13" ht="13.5" thickBot="1">
      <c r="A32" s="373" t="s">
        <v>1307</v>
      </c>
      <c r="B32" s="264" t="s">
        <v>1306</v>
      </c>
      <c r="C32" s="90">
        <f>'GOVERNMENTAL FUNDS - BS(15)'!M31+'GOVERNMENTAL FUNDS - BS(15)'!M30</f>
        <v>0</v>
      </c>
      <c r="D32" s="304"/>
      <c r="E32" s="304"/>
      <c r="F32" s="90"/>
      <c r="G32" s="90"/>
      <c r="H32" s="90"/>
      <c r="I32" s="90"/>
      <c r="J32" s="90"/>
      <c r="K32" s="304"/>
      <c r="L32" s="304"/>
      <c r="M32" s="90">
        <f>SUM(C32:L32)</f>
        <v>0</v>
      </c>
    </row>
    <row r="33" spans="1:13">
      <c r="B33" s="252" t="s">
        <v>1298</v>
      </c>
      <c r="C33" s="99">
        <f>SUM(C29:C32)</f>
        <v>0</v>
      </c>
      <c r="D33" s="99"/>
      <c r="E33" s="99">
        <f>SUM(E29:E32)</f>
        <v>0</v>
      </c>
      <c r="F33" s="99">
        <f t="shared" ref="F33:L33" si="2">SUM(F29:F32)</f>
        <v>0</v>
      </c>
      <c r="G33" s="99">
        <f t="shared" si="2"/>
        <v>0</v>
      </c>
      <c r="H33" s="99">
        <f t="shared" si="2"/>
        <v>0</v>
      </c>
      <c r="I33" s="99">
        <f t="shared" si="2"/>
        <v>0</v>
      </c>
      <c r="J33" s="99">
        <f t="shared" si="2"/>
        <v>0</v>
      </c>
      <c r="K33" s="99">
        <f t="shared" si="2"/>
        <v>0</v>
      </c>
      <c r="L33" s="99">
        <f t="shared" si="2"/>
        <v>0</v>
      </c>
      <c r="M33" s="99">
        <f>SUM(M29:M32)</f>
        <v>0</v>
      </c>
    </row>
    <row r="34" spans="1:13">
      <c r="A34"/>
      <c r="B34"/>
      <c r="C34" s="99"/>
      <c r="D34" s="99"/>
      <c r="E34" s="99"/>
      <c r="F34" s="99"/>
      <c r="G34" s="99"/>
      <c r="H34" s="99"/>
      <c r="I34" s="99"/>
      <c r="J34" s="99"/>
      <c r="K34" s="99"/>
      <c r="L34" s="99"/>
      <c r="M34" s="99"/>
    </row>
    <row r="35" spans="1:13">
      <c r="A35"/>
      <c r="B35" s="17" t="s">
        <v>883</v>
      </c>
      <c r="C35" s="99"/>
      <c r="D35" s="99"/>
      <c r="E35" s="99"/>
      <c r="F35" s="99"/>
      <c r="G35" s="99"/>
      <c r="H35" s="99"/>
      <c r="I35" s="99"/>
      <c r="J35" s="99"/>
      <c r="K35" s="99"/>
      <c r="L35" s="99"/>
      <c r="M35" s="99"/>
    </row>
    <row r="36" spans="1:13">
      <c r="A36"/>
      <c r="B36" s="17" t="s">
        <v>884</v>
      </c>
      <c r="C36" s="99"/>
      <c r="D36" s="99"/>
      <c r="E36" s="99"/>
      <c r="F36" s="99"/>
      <c r="G36" s="99"/>
      <c r="H36" s="99"/>
      <c r="I36" s="99"/>
      <c r="J36" s="99"/>
      <c r="K36" s="99"/>
      <c r="L36" s="99"/>
      <c r="M36" s="99"/>
    </row>
    <row r="37" spans="1:13">
      <c r="A37" s="194">
        <v>201000</v>
      </c>
      <c r="B37" s="264" t="s">
        <v>723</v>
      </c>
      <c r="C37" s="99">
        <f>+'GOVERNMENTAL FUNDS - BS(15)'!M35</f>
        <v>0</v>
      </c>
      <c r="D37" s="99"/>
      <c r="E37" s="227"/>
      <c r="F37" s="227"/>
      <c r="G37" s="227"/>
      <c r="H37" s="227"/>
      <c r="I37" s="227"/>
      <c r="J37" s="227"/>
      <c r="K37" s="227"/>
      <c r="L37" s="227"/>
      <c r="M37" s="99">
        <f t="shared" ref="M37:M51" si="3">SUM(C37:L37)</f>
        <v>0</v>
      </c>
    </row>
    <row r="38" spans="1:13">
      <c r="A38" s="194">
        <v>202100</v>
      </c>
      <c r="B38" s="194" t="s">
        <v>885</v>
      </c>
      <c r="C38" s="99">
        <f>+'GOVERNMENTAL FUNDS - BS(15)'!M36</f>
        <v>0</v>
      </c>
      <c r="D38" s="440"/>
      <c r="E38" s="301"/>
      <c r="F38" s="301"/>
      <c r="G38" s="301"/>
      <c r="H38" s="301"/>
      <c r="I38" s="301"/>
      <c r="J38" s="301"/>
      <c r="K38" s="227"/>
      <c r="L38" s="227"/>
      <c r="M38" s="99">
        <f t="shared" si="3"/>
        <v>0</v>
      </c>
    </row>
    <row r="39" spans="1:13">
      <c r="A39" s="194">
        <v>204000</v>
      </c>
      <c r="B39" s="264" t="s">
        <v>2445</v>
      </c>
      <c r="C39" s="99">
        <f>+'GOVERNMENTAL FUNDS - BS(15)'!M38</f>
        <v>0</v>
      </c>
      <c r="D39" s="440"/>
      <c r="E39" s="301"/>
      <c r="F39" s="301"/>
      <c r="G39" s="301"/>
      <c r="H39" s="301"/>
      <c r="I39" s="301"/>
      <c r="J39" s="301"/>
      <c r="K39" s="227"/>
      <c r="L39" s="227"/>
      <c r="M39" s="99">
        <f t="shared" si="3"/>
        <v>0</v>
      </c>
    </row>
    <row r="40" spans="1:13">
      <c r="A40" s="194">
        <v>205500</v>
      </c>
      <c r="B40" s="264" t="s">
        <v>2459</v>
      </c>
      <c r="C40" s="99">
        <f>'GOVERNMENTAL FUNDS - BS(15)'!M40</f>
        <v>0</v>
      </c>
      <c r="D40" s="440"/>
      <c r="E40" s="301"/>
      <c r="F40" s="301"/>
      <c r="G40" s="301"/>
      <c r="H40" s="301"/>
      <c r="I40" s="301"/>
      <c r="J40" s="301"/>
      <c r="K40" s="227"/>
      <c r="L40" s="227"/>
      <c r="M40" s="99">
        <f t="shared" si="3"/>
        <v>0</v>
      </c>
    </row>
    <row r="41" spans="1:13">
      <c r="A41" s="194">
        <v>211000</v>
      </c>
      <c r="B41" s="194" t="s">
        <v>186</v>
      </c>
      <c r="C41" s="99">
        <f>+'GOVERNMENTAL FUNDS - BS(15)'!M42</f>
        <v>0</v>
      </c>
      <c r="D41" s="440"/>
      <c r="E41" s="301"/>
      <c r="F41" s="301"/>
      <c r="G41" s="301"/>
      <c r="H41" s="301"/>
      <c r="I41" s="301"/>
      <c r="J41" s="227"/>
      <c r="K41" s="227"/>
      <c r="L41" s="227"/>
      <c r="M41" s="99">
        <f t="shared" si="3"/>
        <v>0</v>
      </c>
    </row>
    <row r="42" spans="1:13">
      <c r="A42" s="194">
        <v>212000</v>
      </c>
      <c r="B42" s="194" t="s">
        <v>185</v>
      </c>
      <c r="C42" s="99">
        <f>+'GOVERNMENTAL FUNDS - BS(15)'!M43</f>
        <v>0</v>
      </c>
      <c r="D42" s="440"/>
      <c r="E42" s="301"/>
      <c r="F42" s="301"/>
      <c r="G42" s="301"/>
      <c r="H42" s="301"/>
      <c r="I42" s="301"/>
      <c r="J42" s="301"/>
      <c r="K42" s="227"/>
      <c r="L42" s="227"/>
      <c r="M42" s="99">
        <f t="shared" si="3"/>
        <v>0</v>
      </c>
    </row>
    <row r="43" spans="1:13">
      <c r="A43" s="194">
        <v>216000</v>
      </c>
      <c r="B43" s="264" t="s">
        <v>1359</v>
      </c>
      <c r="C43" s="99">
        <f>'GOVERNMENTAL FUNDS - BS(15)'!M45</f>
        <v>0</v>
      </c>
      <c r="D43" s="440"/>
      <c r="E43" s="301"/>
      <c r="F43" s="301"/>
      <c r="G43" s="301"/>
      <c r="H43" s="301"/>
      <c r="I43" s="301"/>
      <c r="J43" s="301"/>
      <c r="K43" s="227"/>
      <c r="L43" s="227"/>
      <c r="M43" s="99">
        <f t="shared" si="3"/>
        <v>0</v>
      </c>
    </row>
    <row r="44" spans="1:13">
      <c r="A44" s="194">
        <v>205200</v>
      </c>
      <c r="B44" s="194" t="s">
        <v>886</v>
      </c>
      <c r="C44" s="99">
        <f>+'GOVERNMENTAL FUNDS - BS(15)'!M39</f>
        <v>0</v>
      </c>
      <c r="D44" s="440"/>
      <c r="E44" s="301"/>
      <c r="F44" s="301"/>
      <c r="G44" s="301"/>
      <c r="H44" s="301"/>
      <c r="I44" s="301"/>
      <c r="J44" s="301"/>
      <c r="K44" s="227"/>
      <c r="L44" s="227"/>
      <c r="M44" s="99">
        <f t="shared" si="3"/>
        <v>0</v>
      </c>
    </row>
    <row r="45" spans="1:13">
      <c r="A45" s="194">
        <v>206100</v>
      </c>
      <c r="B45" s="194" t="s">
        <v>193</v>
      </c>
      <c r="C45" s="99">
        <f>+'GOVERNMENTAL FUNDS - BS(15)'!M41+'GOVERNMENTAL FUNDS - BS(15)'!M44+'GOVERNMENTAL FUNDS - BS(15)'!M37</f>
        <v>0</v>
      </c>
      <c r="D45" s="440"/>
      <c r="E45" s="301"/>
      <c r="F45" s="301"/>
      <c r="G45" s="301"/>
      <c r="H45" s="301"/>
      <c r="I45" s="301"/>
      <c r="J45" s="301"/>
      <c r="K45" s="227"/>
      <c r="L45" s="227"/>
      <c r="M45" s="99">
        <f t="shared" si="3"/>
        <v>0</v>
      </c>
    </row>
    <row r="46" spans="1:13">
      <c r="A46" s="194">
        <v>233000</v>
      </c>
      <c r="B46" s="194" t="s">
        <v>126</v>
      </c>
      <c r="C46" s="99">
        <f>+'GOVERNMENTAL FUNDS - BS(15)'!M46</f>
        <v>0</v>
      </c>
      <c r="D46" s="440"/>
      <c r="E46" s="301"/>
      <c r="F46" s="301"/>
      <c r="G46" s="301"/>
      <c r="H46" s="301"/>
      <c r="I46" s="301"/>
      <c r="J46" s="227"/>
      <c r="K46" s="227"/>
      <c r="L46" s="227"/>
      <c r="M46" s="99">
        <f t="shared" si="3"/>
        <v>0</v>
      </c>
    </row>
    <row r="47" spans="1:13">
      <c r="B47" s="194" t="s">
        <v>791</v>
      </c>
      <c r="C47" s="99"/>
      <c r="D47" s="440"/>
      <c r="E47" s="307"/>
      <c r="F47" s="307"/>
      <c r="G47" s="307"/>
      <c r="H47" s="307"/>
      <c r="I47" s="307"/>
      <c r="J47" s="307"/>
      <c r="K47" s="227"/>
      <c r="L47" s="227"/>
      <c r="M47" s="99"/>
    </row>
    <row r="48" spans="1:13">
      <c r="B48" s="194" t="s">
        <v>449</v>
      </c>
      <c r="C48" s="99"/>
      <c r="D48" s="440"/>
      <c r="E48" s="301"/>
      <c r="F48" s="301"/>
      <c r="G48" s="301"/>
      <c r="H48" s="301"/>
      <c r="I48" s="301"/>
      <c r="J48" s="301"/>
      <c r="K48" s="227"/>
      <c r="L48" s="227"/>
      <c r="M48" s="99">
        <f t="shared" si="3"/>
        <v>0</v>
      </c>
    </row>
    <row r="49" spans="1:13">
      <c r="B49" s="194" t="s">
        <v>792</v>
      </c>
      <c r="C49" s="99"/>
      <c r="D49" s="440"/>
      <c r="E49" s="301"/>
      <c r="F49" s="99">
        <f>+'GOV DEBT-9500(GLTDAG)'!F42-'GOV DEBT-9500(GLTDAG)'!F40-'GOV DEBT-9500(GLTDAG)'!F39-'GOV DEBT-9500(GLTDAG)'!F38</f>
        <v>0</v>
      </c>
      <c r="G49" s="99">
        <f>+'GOV DEBT-9500(GLTDAG)'!F40</f>
        <v>0</v>
      </c>
      <c r="H49" s="301"/>
      <c r="I49" s="301"/>
      <c r="J49" s="301"/>
      <c r="K49" s="227"/>
      <c r="L49" s="227"/>
      <c r="M49" s="99">
        <f t="shared" si="3"/>
        <v>0</v>
      </c>
    </row>
    <row r="50" spans="1:13">
      <c r="A50">
        <v>237000</v>
      </c>
      <c r="B50" s="264" t="s">
        <v>1677</v>
      </c>
      <c r="C50" s="99"/>
      <c r="D50" s="99"/>
      <c r="E50" s="99"/>
      <c r="F50" s="99"/>
      <c r="G50" s="99">
        <f>'GOV DEBT-9500(GLTDAG)'!F38</f>
        <v>0</v>
      </c>
      <c r="H50" s="99"/>
      <c r="I50" s="99"/>
      <c r="J50" s="99"/>
      <c r="K50" s="99"/>
      <c r="L50" s="99"/>
      <c r="M50" s="99">
        <f t="shared" si="3"/>
        <v>0</v>
      </c>
    </row>
    <row r="51" spans="1:13" ht="13.5" thickBot="1">
      <c r="A51">
        <v>238000</v>
      </c>
      <c r="B51" s="264" t="s">
        <v>1008</v>
      </c>
      <c r="C51" s="90"/>
      <c r="D51" s="90"/>
      <c r="E51" s="90"/>
      <c r="F51" s="90"/>
      <c r="G51" s="90">
        <f>'GOV DEBT-9500(GLTDAG)'!F39</f>
        <v>0</v>
      </c>
      <c r="H51" s="90"/>
      <c r="I51" s="90"/>
      <c r="J51" s="90"/>
      <c r="K51" s="90"/>
      <c r="L51" s="90"/>
      <c r="M51" s="90">
        <f t="shared" si="3"/>
        <v>0</v>
      </c>
    </row>
    <row r="52" spans="1:13">
      <c r="B52" s="252" t="s">
        <v>793</v>
      </c>
      <c r="C52" s="99">
        <f>SUM(C36:C51)</f>
        <v>0</v>
      </c>
      <c r="D52" s="99"/>
      <c r="E52" s="99">
        <f t="shared" ref="E52:M52" si="4">SUM(E36:E51)</f>
        <v>0</v>
      </c>
      <c r="F52" s="99">
        <f t="shared" si="4"/>
        <v>0</v>
      </c>
      <c r="G52" s="99">
        <f t="shared" si="4"/>
        <v>0</v>
      </c>
      <c r="H52" s="99">
        <f t="shared" si="4"/>
        <v>0</v>
      </c>
      <c r="I52" s="99">
        <f t="shared" si="4"/>
        <v>0</v>
      </c>
      <c r="J52" s="99">
        <f t="shared" si="4"/>
        <v>0</v>
      </c>
      <c r="K52" s="99">
        <f t="shared" si="4"/>
        <v>0</v>
      </c>
      <c r="L52" s="99">
        <f t="shared" si="4"/>
        <v>0</v>
      </c>
      <c r="M52" s="99">
        <f t="shared" si="4"/>
        <v>0</v>
      </c>
    </row>
    <row r="53" spans="1:13">
      <c r="B53" s="252"/>
      <c r="C53" s="99"/>
      <c r="D53" s="99"/>
      <c r="E53" s="99"/>
      <c r="F53" s="99"/>
      <c r="G53" s="99"/>
      <c r="H53" s="99"/>
      <c r="I53" s="99"/>
      <c r="J53" s="99"/>
      <c r="K53" s="99"/>
      <c r="L53" s="99"/>
      <c r="M53" s="99"/>
    </row>
    <row r="54" spans="1:13">
      <c r="A54" s="194">
        <v>220000</v>
      </c>
      <c r="B54" s="264" t="s">
        <v>1927</v>
      </c>
      <c r="C54" s="744"/>
      <c r="D54" s="1077"/>
      <c r="E54" s="1077"/>
      <c r="F54" s="440"/>
      <c r="G54" s="440"/>
      <c r="H54" s="440"/>
      <c r="I54" s="440"/>
      <c r="J54" s="440"/>
      <c r="K54" s="227"/>
      <c r="L54" s="227"/>
      <c r="M54" s="99">
        <f>SUM(C54:L54)</f>
        <v>0</v>
      </c>
    </row>
    <row r="55" spans="1:13">
      <c r="A55" s="373" t="s">
        <v>1923</v>
      </c>
      <c r="B55" s="264" t="s">
        <v>1922</v>
      </c>
      <c r="C55" s="744"/>
      <c r="D55" s="1077"/>
      <c r="E55" s="1077"/>
      <c r="F55" s="440"/>
      <c r="G55" s="440"/>
      <c r="H55" s="440"/>
      <c r="I55" s="440"/>
      <c r="J55" s="440"/>
      <c r="K55" s="227"/>
      <c r="L55" s="227"/>
      <c r="M55" s="99">
        <f>SUM(C55:L55)</f>
        <v>0</v>
      </c>
    </row>
    <row r="56" spans="1:13">
      <c r="A56" s="373" t="s">
        <v>1923</v>
      </c>
      <c r="B56" s="264" t="s">
        <v>2398</v>
      </c>
      <c r="C56" s="99"/>
      <c r="D56" s="985"/>
      <c r="E56" s="985"/>
      <c r="F56" s="440"/>
      <c r="G56" s="440"/>
      <c r="H56" s="440"/>
      <c r="I56" s="440"/>
      <c r="J56" s="440"/>
      <c r="K56" s="227"/>
      <c r="L56" s="227"/>
      <c r="M56" s="99">
        <f>SUM(C56:L56)</f>
        <v>0</v>
      </c>
    </row>
    <row r="57" spans="1:13">
      <c r="A57" s="373" t="s">
        <v>1925</v>
      </c>
      <c r="B57" s="264" t="s">
        <v>1926</v>
      </c>
      <c r="C57" s="99">
        <f>'GOVERNMENTAL FUNDS - BS(15)'!M50</f>
        <v>0</v>
      </c>
      <c r="D57" s="227"/>
      <c r="E57" s="227"/>
      <c r="F57" s="440"/>
      <c r="G57" s="440"/>
      <c r="H57" s="440"/>
      <c r="I57" s="440"/>
      <c r="J57" s="440"/>
      <c r="K57" s="227"/>
      <c r="L57" s="227"/>
      <c r="M57" s="99">
        <f>SUM(C57:L57)</f>
        <v>0</v>
      </c>
    </row>
    <row r="58" spans="1:13" ht="13.5" thickBot="1">
      <c r="A58" s="194">
        <v>223000</v>
      </c>
      <c r="B58" s="264" t="s">
        <v>1308</v>
      </c>
      <c r="C58" s="90">
        <f>'GOVERNMENTAL FUNDS - BS(15)'!M51</f>
        <v>0</v>
      </c>
      <c r="D58" s="304"/>
      <c r="E58" s="752">
        <f>-C58</f>
        <v>0</v>
      </c>
      <c r="F58" s="439"/>
      <c r="G58" s="439"/>
      <c r="H58" s="439"/>
      <c r="I58" s="439"/>
      <c r="J58" s="439"/>
      <c r="K58" s="304"/>
      <c r="L58" s="304"/>
      <c r="M58" s="90">
        <f>SUM(C58:L58)</f>
        <v>0</v>
      </c>
    </row>
    <row r="59" spans="1:13">
      <c r="B59" s="252"/>
      <c r="C59" s="99">
        <f>SUM(C54:C58)</f>
        <v>0</v>
      </c>
      <c r="D59" s="99"/>
      <c r="E59" s="99">
        <f>SUM(E54:E58)</f>
        <v>0</v>
      </c>
      <c r="F59" s="99">
        <f t="shared" ref="F59:L59" si="5">SUM(F54:F58)</f>
        <v>0</v>
      </c>
      <c r="G59" s="99">
        <f t="shared" si="5"/>
        <v>0</v>
      </c>
      <c r="H59" s="99">
        <f t="shared" si="5"/>
        <v>0</v>
      </c>
      <c r="I59" s="99">
        <f t="shared" si="5"/>
        <v>0</v>
      </c>
      <c r="J59" s="99">
        <f t="shared" si="5"/>
        <v>0</v>
      </c>
      <c r="K59" s="99">
        <f t="shared" si="5"/>
        <v>0</v>
      </c>
      <c r="L59" s="99">
        <f t="shared" si="5"/>
        <v>0</v>
      </c>
      <c r="M59" s="99">
        <f>SUM(M54:M58)</f>
        <v>0</v>
      </c>
    </row>
    <row r="60" spans="1:13">
      <c r="C60" s="99"/>
      <c r="D60" s="99"/>
      <c r="E60" s="227"/>
      <c r="F60" s="227"/>
      <c r="G60" s="227"/>
      <c r="H60" s="227"/>
      <c r="I60" s="227"/>
      <c r="J60" s="227"/>
      <c r="K60" s="227"/>
      <c r="L60" s="227"/>
      <c r="M60" s="99"/>
    </row>
    <row r="61" spans="1:13">
      <c r="B61" s="252" t="s">
        <v>1247</v>
      </c>
      <c r="C61" s="99"/>
      <c r="D61" s="99"/>
      <c r="E61" s="227"/>
      <c r="F61" s="227"/>
      <c r="G61" s="227"/>
      <c r="H61" s="227"/>
      <c r="I61" s="227"/>
      <c r="J61" s="227"/>
      <c r="K61" s="227"/>
      <c r="L61" s="227"/>
      <c r="M61" s="99"/>
    </row>
    <row r="62" spans="1:13">
      <c r="B62" s="264" t="s">
        <v>1271</v>
      </c>
      <c r="C62" s="99"/>
      <c r="D62" s="440"/>
      <c r="E62" s="301"/>
      <c r="F62" s="99">
        <f>-F49</f>
        <v>0</v>
      </c>
      <c r="G62" s="307"/>
      <c r="H62" s="99">
        <f>+H25+H26</f>
        <v>0</v>
      </c>
      <c r="I62" s="99">
        <f>+I25+I26</f>
        <v>0</v>
      </c>
      <c r="J62" s="301"/>
      <c r="K62" s="227"/>
      <c r="L62" s="227"/>
      <c r="M62" s="99">
        <f>SUM(C62:L62)</f>
        <v>0</v>
      </c>
    </row>
    <row r="63" spans="1:13">
      <c r="B63"/>
      <c r="C63" s="99"/>
      <c r="D63" s="440"/>
      <c r="E63" s="307"/>
      <c r="F63" s="307"/>
      <c r="G63" s="307"/>
      <c r="H63" s="307"/>
      <c r="I63" s="307"/>
      <c r="J63" s="307"/>
      <c r="K63" s="227"/>
      <c r="L63" s="227"/>
      <c r="M63" s="99"/>
    </row>
    <row r="64" spans="1:13">
      <c r="B64"/>
      <c r="C64" s="99"/>
      <c r="D64" s="440"/>
      <c r="E64" s="307"/>
      <c r="F64" s="307"/>
      <c r="G64" s="307"/>
      <c r="H64" s="307"/>
      <c r="I64" s="307"/>
      <c r="J64" s="307"/>
      <c r="K64" s="227"/>
      <c r="L64" s="227"/>
      <c r="M64" s="99"/>
    </row>
    <row r="65" spans="1:13">
      <c r="B65" s="17" t="s">
        <v>565</v>
      </c>
      <c r="C65" s="99"/>
      <c r="D65" s="440"/>
      <c r="E65" s="307"/>
      <c r="F65" s="307"/>
      <c r="G65" s="307"/>
      <c r="H65" s="307"/>
      <c r="I65" s="307"/>
      <c r="J65" s="307"/>
      <c r="K65" s="227"/>
      <c r="L65" s="227"/>
      <c r="M65" s="99"/>
    </row>
    <row r="66" spans="1:13">
      <c r="A66" s="373">
        <v>250100</v>
      </c>
      <c r="B66" s="264" t="s">
        <v>1121</v>
      </c>
      <c r="C66" s="99">
        <f>'GOVERNMENTAL FUNDS - BS(15)'!M55+'GOVERNMENTAL FUNDS - BS(15)'!M56</f>
        <v>0</v>
      </c>
      <c r="D66" s="440"/>
      <c r="E66" s="301"/>
      <c r="F66" s="301"/>
      <c r="G66" s="301"/>
      <c r="H66" s="301"/>
      <c r="I66" s="301"/>
      <c r="J66" s="301"/>
      <c r="K66" s="227"/>
      <c r="L66" s="227"/>
      <c r="M66" s="99">
        <f>SUM(C66:L66)</f>
        <v>0</v>
      </c>
    </row>
    <row r="67" spans="1:13">
      <c r="A67" s="194">
        <v>250200</v>
      </c>
      <c r="B67" s="264" t="s">
        <v>1122</v>
      </c>
      <c r="C67" s="99">
        <f>'GOVERNMENTAL FUNDS - BS(15)'!M57+'GOVERNMENTAL FUNDS - BS(15)'!M58+'GOVERNMENTAL FUNDS - BS(15)'!M60+'GOVERNMENTAL FUNDS - BS(15)'!M61+'GOVERNMENTAL FUNDS - BS(15)'!M62+'GOVERNMENTAL FUNDS - BS(15)'!M59</f>
        <v>0</v>
      </c>
      <c r="D67" s="440"/>
      <c r="E67" s="227"/>
      <c r="F67" s="301"/>
      <c r="G67" s="301"/>
      <c r="H67" s="301"/>
      <c r="I67" s="301"/>
      <c r="J67" s="301"/>
      <c r="K67" s="227"/>
      <c r="L67" s="227"/>
      <c r="M67" s="99">
        <f>SUM(C67:L67)</f>
        <v>0</v>
      </c>
    </row>
    <row r="68" spans="1:13">
      <c r="B68" s="264"/>
      <c r="C68" s="99"/>
      <c r="D68" s="440"/>
      <c r="E68" s="301"/>
      <c r="F68" s="301"/>
      <c r="G68" s="301"/>
      <c r="H68" s="301"/>
      <c r="I68" s="301"/>
      <c r="J68" s="301"/>
      <c r="K68" s="227"/>
      <c r="L68" s="227"/>
      <c r="M68" s="99">
        <f>SUM(C68:L68)</f>
        <v>0</v>
      </c>
    </row>
    <row r="69" spans="1:13">
      <c r="B69" s="264"/>
      <c r="C69" s="99"/>
      <c r="D69" s="440"/>
      <c r="E69" s="301"/>
      <c r="F69" s="301"/>
      <c r="G69" s="301"/>
      <c r="H69" s="301"/>
      <c r="I69" s="301"/>
      <c r="J69" s="301"/>
      <c r="K69" s="227"/>
      <c r="L69" s="227"/>
      <c r="M69" s="99">
        <f>SUM(C69:L69)</f>
        <v>0</v>
      </c>
    </row>
    <row r="70" spans="1:13">
      <c r="B70" s="17"/>
      <c r="C70" s="99"/>
      <c r="D70" s="440"/>
      <c r="E70" s="307"/>
      <c r="F70" s="307"/>
      <c r="G70" s="307"/>
      <c r="H70" s="307"/>
      <c r="I70" s="307"/>
      <c r="J70" s="307"/>
      <c r="K70" s="227"/>
      <c r="L70" s="227"/>
      <c r="M70" s="99"/>
    </row>
    <row r="71" spans="1:13">
      <c r="A71" s="375" t="s">
        <v>1197</v>
      </c>
      <c r="B71" s="17" t="s">
        <v>1119</v>
      </c>
      <c r="C71" s="99"/>
      <c r="D71" s="440"/>
      <c r="E71" s="301"/>
      <c r="F71" s="301"/>
      <c r="G71" s="301"/>
      <c r="H71" s="301"/>
      <c r="I71" s="301"/>
      <c r="J71" s="301"/>
      <c r="K71" s="227"/>
      <c r="L71" s="227"/>
      <c r="M71" s="99">
        <f>SUM(C71:L71)</f>
        <v>0</v>
      </c>
    </row>
    <row r="72" spans="1:13">
      <c r="A72" s="194">
        <v>271000</v>
      </c>
      <c r="B72" s="264" t="s">
        <v>1120</v>
      </c>
      <c r="C72" s="99">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99">
        <f>D29+D30-D54-D55</f>
        <v>0</v>
      </c>
      <c r="E72" s="99">
        <f>-E59+E33</f>
        <v>0</v>
      </c>
      <c r="F72" s="307"/>
      <c r="G72" s="99">
        <f>-G49-G50-G51</f>
        <v>0</v>
      </c>
      <c r="H72" s="301"/>
      <c r="I72" s="301"/>
      <c r="J72" s="301"/>
      <c r="K72" s="227"/>
      <c r="L72" s="227"/>
      <c r="M72" s="99">
        <f>SUM(C72:L72)</f>
        <v>0</v>
      </c>
    </row>
    <row r="73" spans="1:13">
      <c r="C73" s="99"/>
      <c r="D73" s="440"/>
      <c r="E73" s="301"/>
      <c r="F73" s="301"/>
      <c r="G73" s="301"/>
      <c r="H73" s="301"/>
      <c r="I73" s="301"/>
      <c r="J73" s="301"/>
      <c r="K73" s="227"/>
      <c r="L73" s="227"/>
      <c r="M73" s="99">
        <f>SUM(C73:L73)</f>
        <v>0</v>
      </c>
    </row>
    <row r="74" spans="1:13">
      <c r="C74" s="99"/>
      <c r="D74" s="440"/>
      <c r="E74" s="301"/>
      <c r="F74" s="301"/>
      <c r="G74" s="301"/>
      <c r="H74" s="301"/>
      <c r="I74" s="301"/>
      <c r="J74" s="301"/>
      <c r="K74" s="227"/>
      <c r="L74" s="227"/>
      <c r="M74" s="99">
        <f>SUM(C74:L74)</f>
        <v>0</v>
      </c>
    </row>
    <row r="75" spans="1:13" ht="13.5" thickBot="1">
      <c r="A75"/>
      <c r="B75"/>
      <c r="C75" s="90"/>
      <c r="D75" s="90"/>
      <c r="E75" s="90"/>
      <c r="F75" s="90"/>
      <c r="G75" s="90"/>
      <c r="H75" s="90"/>
      <c r="I75" s="90"/>
      <c r="J75" s="90"/>
      <c r="K75" s="304"/>
      <c r="L75" s="304"/>
      <c r="M75" s="90"/>
    </row>
    <row r="76" spans="1:13" ht="13.5" thickBot="1">
      <c r="B76" s="252" t="s">
        <v>887</v>
      </c>
      <c r="C76" s="305">
        <f>SUM(C61:C75)</f>
        <v>0</v>
      </c>
      <c r="D76" s="305">
        <f>D72</f>
        <v>0</v>
      </c>
      <c r="E76" s="305">
        <f t="shared" ref="E76:M76" si="6">SUM(E61:E75)</f>
        <v>0</v>
      </c>
      <c r="F76" s="305">
        <f t="shared" si="6"/>
        <v>0</v>
      </c>
      <c r="G76" s="305">
        <f t="shared" si="6"/>
        <v>0</v>
      </c>
      <c r="H76" s="305">
        <f t="shared" si="6"/>
        <v>0</v>
      </c>
      <c r="I76" s="305">
        <f t="shared" si="6"/>
        <v>0</v>
      </c>
      <c r="J76" s="305">
        <f t="shared" si="6"/>
        <v>0</v>
      </c>
      <c r="K76" s="305">
        <f t="shared" si="6"/>
        <v>0</v>
      </c>
      <c r="L76" s="305">
        <f t="shared" si="6"/>
        <v>0</v>
      </c>
      <c r="M76" s="305">
        <f t="shared" si="6"/>
        <v>0</v>
      </c>
    </row>
    <row r="77" spans="1:13" ht="27.75" customHeight="1" thickBot="1">
      <c r="A77" s="302"/>
      <c r="B77" s="311" t="s">
        <v>1309</v>
      </c>
      <c r="C77" s="306">
        <f t="shared" ref="C77:M77" si="7">+C52+C76+C59</f>
        <v>0</v>
      </c>
      <c r="D77" s="306">
        <f>D76</f>
        <v>0</v>
      </c>
      <c r="E77" s="306">
        <f t="shared" si="7"/>
        <v>0</v>
      </c>
      <c r="F77" s="306">
        <f t="shared" si="7"/>
        <v>0</v>
      </c>
      <c r="G77" s="306">
        <f t="shared" si="7"/>
        <v>0</v>
      </c>
      <c r="H77" s="306">
        <f t="shared" si="7"/>
        <v>0</v>
      </c>
      <c r="I77" s="306">
        <f t="shared" si="7"/>
        <v>0</v>
      </c>
      <c r="J77" s="306">
        <f t="shared" si="7"/>
        <v>0</v>
      </c>
      <c r="K77" s="306">
        <f t="shared" si="7"/>
        <v>0</v>
      </c>
      <c r="L77" s="306">
        <f t="shared" si="7"/>
        <v>0</v>
      </c>
      <c r="M77" s="306">
        <f t="shared" si="7"/>
        <v>0</v>
      </c>
    </row>
    <row r="78" spans="1:13" ht="13.5" thickTop="1"/>
    <row r="79" spans="1:13">
      <c r="M79" s="227"/>
    </row>
    <row r="80" spans="1:13">
      <c r="M80" s="227">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61"/>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sheetView>
  </sheetViews>
  <sheetFormatPr defaultColWidth="8.85546875" defaultRowHeight="12.75"/>
  <cols>
    <col min="1" max="1" width="12" style="194" customWidth="1"/>
    <col min="2" max="2" width="40.42578125" style="194" customWidth="1"/>
    <col min="3" max="3" width="18.42578125" style="194" customWidth="1"/>
    <col min="4" max="5" width="15.7109375" style="194" customWidth="1"/>
    <col min="6" max="6" width="17.5703125" style="194" customWidth="1"/>
    <col min="7" max="16" width="15.7109375" style="194" customWidth="1"/>
    <col min="17" max="17" width="16.28515625" style="194" customWidth="1"/>
    <col min="18" max="19" width="15.7109375" style="194" customWidth="1"/>
    <col min="20" max="16384" width="8.85546875" style="194"/>
  </cols>
  <sheetData>
    <row r="1" spans="1:17" ht="18">
      <c r="A1" s="4" t="str">
        <f>+'COVER PAGE'!A9</f>
        <v>LOCAL GOVERNMENT NAME:</v>
      </c>
      <c r="B1" s="209"/>
      <c r="C1" s="209"/>
      <c r="D1" s="209"/>
      <c r="E1" s="209"/>
      <c r="F1" s="209"/>
      <c r="G1" s="209"/>
      <c r="H1" s="209"/>
      <c r="I1" s="209"/>
      <c r="J1" s="209"/>
      <c r="K1" s="209"/>
      <c r="L1" s="209"/>
      <c r="M1" s="209"/>
      <c r="N1" s="209"/>
      <c r="O1" s="209"/>
      <c r="P1" s="209"/>
      <c r="Q1" s="209"/>
    </row>
    <row r="2" spans="1:17" ht="18">
      <c r="A2" s="192" t="s">
        <v>586</v>
      </c>
      <c r="B2" s="209"/>
      <c r="C2" s="209"/>
      <c r="D2" s="209"/>
      <c r="E2" s="209"/>
      <c r="F2" s="209"/>
      <c r="G2" s="209"/>
      <c r="H2" s="209"/>
      <c r="I2" s="209"/>
      <c r="J2" s="209"/>
      <c r="K2" s="209"/>
      <c r="L2" s="209"/>
      <c r="M2" s="209"/>
      <c r="N2" s="209"/>
      <c r="O2" s="209"/>
      <c r="P2" s="209"/>
      <c r="Q2" s="209"/>
    </row>
    <row r="3" spans="1:17" ht="18">
      <c r="A3" s="192" t="s">
        <v>459</v>
      </c>
      <c r="B3" s="209"/>
      <c r="C3" s="209"/>
      <c r="D3" s="209"/>
      <c r="E3" s="209"/>
      <c r="F3" s="209"/>
      <c r="G3" s="209"/>
      <c r="H3" s="209"/>
      <c r="I3" s="209"/>
      <c r="J3" s="209"/>
      <c r="K3" s="209"/>
      <c r="L3" s="209"/>
      <c r="M3" s="209"/>
      <c r="N3" s="209"/>
      <c r="O3" s="209"/>
      <c r="P3" s="209"/>
      <c r="Q3" s="209"/>
    </row>
    <row r="4" spans="1:17" ht="18">
      <c r="A4" s="4" t="str">
        <f>'COVER PAGE'!A30</f>
        <v>FISCAL YEAR ENDING JUNE 30, 2026</v>
      </c>
      <c r="B4" s="209"/>
      <c r="C4" s="209"/>
      <c r="D4" s="209"/>
      <c r="E4" s="209"/>
      <c r="F4" s="209"/>
      <c r="G4" s="209"/>
      <c r="H4" s="209"/>
      <c r="I4" s="209"/>
      <c r="J4" s="209"/>
      <c r="K4" s="209"/>
      <c r="L4" s="209"/>
      <c r="M4" s="209"/>
      <c r="N4" s="209"/>
      <c r="O4" s="209"/>
      <c r="P4" s="209"/>
      <c r="Q4" s="209"/>
    </row>
    <row r="6" spans="1:17" hidden="1"/>
    <row r="7" spans="1:17" hidden="1"/>
    <row r="8" spans="1:17" ht="9" hidden="1" customHeight="1">
      <c r="A8" s="199"/>
      <c r="B8" s="196"/>
    </row>
    <row r="9" spans="1:17" ht="316.5" customHeight="1" thickBot="1">
      <c r="A9" s="308" t="s">
        <v>276</v>
      </c>
      <c r="B9" s="200" t="s">
        <v>124</v>
      </c>
      <c r="C9" s="300" t="s">
        <v>277</v>
      </c>
      <c r="D9" s="300" t="s">
        <v>2057</v>
      </c>
      <c r="E9" s="300" t="s">
        <v>1949</v>
      </c>
      <c r="F9" s="300" t="s">
        <v>1948</v>
      </c>
      <c r="G9" s="300" t="s">
        <v>2474</v>
      </c>
      <c r="H9" s="300" t="s">
        <v>2058</v>
      </c>
      <c r="I9" s="300" t="s">
        <v>278</v>
      </c>
      <c r="J9" s="300" t="s">
        <v>1950</v>
      </c>
      <c r="K9" s="300" t="s">
        <v>2471</v>
      </c>
      <c r="L9" s="300" t="s">
        <v>72</v>
      </c>
      <c r="M9" s="300" t="s">
        <v>2476</v>
      </c>
      <c r="N9" s="300" t="s">
        <v>801</v>
      </c>
      <c r="O9" s="300" t="s">
        <v>263</v>
      </c>
      <c r="P9" s="300" t="s">
        <v>1268</v>
      </c>
      <c r="Q9" s="300" t="s">
        <v>667</v>
      </c>
    </row>
    <row r="10" spans="1:17" ht="15.75">
      <c r="A10" s="6"/>
      <c r="B10" s="8" t="s">
        <v>153</v>
      </c>
      <c r="C10"/>
      <c r="D10"/>
      <c r="E10"/>
      <c r="F10"/>
      <c r="G10"/>
      <c r="H10"/>
      <c r="I10"/>
      <c r="J10"/>
      <c r="K10"/>
      <c r="L10"/>
      <c r="M10"/>
      <c r="N10"/>
      <c r="O10"/>
      <c r="P10"/>
      <c r="Q10"/>
    </row>
    <row r="11" spans="1:17" ht="30" customHeight="1">
      <c r="A11" s="230" t="s">
        <v>127</v>
      </c>
      <c r="B11" s="196" t="s">
        <v>155</v>
      </c>
      <c r="C11" s="99">
        <f>+'GOVERMENTAL FUNDS-OPERATING(16)'!M11</f>
        <v>0</v>
      </c>
      <c r="D11" s="99">
        <f>'BS Conversion'!C58</f>
        <v>0</v>
      </c>
      <c r="E11" s="1078"/>
      <c r="F11" s="745"/>
      <c r="G11" s="745"/>
      <c r="H11" s="745"/>
      <c r="I11" s="745"/>
      <c r="J11" s="745"/>
      <c r="K11" s="745"/>
      <c r="L11" s="745"/>
      <c r="M11" s="745"/>
      <c r="N11" s="745"/>
      <c r="O11" s="745"/>
      <c r="P11" s="745"/>
      <c r="Q11" s="99">
        <f>SUM(C11:P11)</f>
        <v>0</v>
      </c>
    </row>
    <row r="12" spans="1:17" ht="15">
      <c r="A12" s="226">
        <v>320000</v>
      </c>
      <c r="B12" s="196" t="s">
        <v>154</v>
      </c>
      <c r="C12" s="99">
        <f>+'GOVERMENTAL FUNDS-OPERATING(16)'!M12</f>
        <v>0</v>
      </c>
      <c r="D12" s="745"/>
      <c r="E12" s="745"/>
      <c r="F12" s="745"/>
      <c r="G12" s="745"/>
      <c r="H12" s="745"/>
      <c r="I12" s="745"/>
      <c r="J12" s="745"/>
      <c r="K12" s="745"/>
      <c r="L12" s="745"/>
      <c r="M12" s="745"/>
      <c r="N12" s="745"/>
      <c r="O12" s="745"/>
      <c r="P12" s="745"/>
      <c r="Q12" s="99">
        <f t="shared" ref="Q12:Q17" si="0">SUM(C12:P12)</f>
        <v>0</v>
      </c>
    </row>
    <row r="13" spans="1:17" ht="15">
      <c r="A13" s="226">
        <v>330000</v>
      </c>
      <c r="B13" s="196" t="s">
        <v>156</v>
      </c>
      <c r="C13" s="99">
        <f>+'GOVERMENTAL FUNDS-OPERATING(16)'!M13</f>
        <v>0</v>
      </c>
      <c r="D13" s="745"/>
      <c r="E13" s="745"/>
      <c r="F13" s="548"/>
      <c r="G13" s="745"/>
      <c r="H13" s="745"/>
      <c r="I13" s="745"/>
      <c r="J13" s="745"/>
      <c r="K13" s="745"/>
      <c r="L13" s="745"/>
      <c r="M13" s="745"/>
      <c r="N13" s="745"/>
      <c r="O13" s="745"/>
      <c r="P13" s="745"/>
      <c r="Q13" s="99">
        <f t="shared" si="0"/>
        <v>0</v>
      </c>
    </row>
    <row r="14" spans="1:17" ht="15">
      <c r="A14" s="226">
        <v>340000</v>
      </c>
      <c r="B14" s="196" t="s">
        <v>157</v>
      </c>
      <c r="C14" s="99">
        <f>+'GOVERMENTAL FUNDS-OPERATING(16)'!M14</f>
        <v>0</v>
      </c>
      <c r="D14" s="745"/>
      <c r="E14" s="745"/>
      <c r="F14" s="745"/>
      <c r="G14" s="745"/>
      <c r="H14" s="745"/>
      <c r="I14" s="745"/>
      <c r="J14" s="745"/>
      <c r="K14" s="745"/>
      <c r="L14" s="745"/>
      <c r="M14" s="745"/>
      <c r="N14" s="745"/>
      <c r="O14" s="745"/>
      <c r="P14" s="745"/>
      <c r="Q14" s="99">
        <f t="shared" si="0"/>
        <v>0</v>
      </c>
    </row>
    <row r="15" spans="1:17" ht="15">
      <c r="A15" s="226">
        <v>350000</v>
      </c>
      <c r="B15" s="196" t="s">
        <v>158</v>
      </c>
      <c r="C15" s="99">
        <f>+'GOVERMENTAL FUNDS-OPERATING(16)'!M15</f>
        <v>0</v>
      </c>
      <c r="D15" s="745"/>
      <c r="E15" s="745"/>
      <c r="F15" s="745"/>
      <c r="G15" s="745"/>
      <c r="H15" s="745"/>
      <c r="I15" s="745"/>
      <c r="J15" s="745"/>
      <c r="K15" s="745"/>
      <c r="L15" s="745"/>
      <c r="M15" s="745"/>
      <c r="N15" s="745"/>
      <c r="O15" s="745"/>
      <c r="P15" s="745"/>
      <c r="Q15" s="99">
        <f t="shared" si="0"/>
        <v>0</v>
      </c>
    </row>
    <row r="16" spans="1:17" ht="15">
      <c r="A16" s="226">
        <v>360000</v>
      </c>
      <c r="B16" s="196" t="s">
        <v>159</v>
      </c>
      <c r="C16" s="99">
        <f>+'GOVERMENTAL FUNDS-OPERATING(16)'!M16</f>
        <v>0</v>
      </c>
      <c r="D16" s="745"/>
      <c r="E16" s="227"/>
      <c r="F16" s="745"/>
      <c r="G16" s="745"/>
      <c r="H16" s="745"/>
      <c r="I16" s="745"/>
      <c r="J16" s="745"/>
      <c r="K16" s="745"/>
      <c r="L16" s="745"/>
      <c r="M16" s="745"/>
      <c r="N16" s="745"/>
      <c r="O16" s="745"/>
      <c r="P16" s="745"/>
      <c r="Q16" s="99">
        <f t="shared" si="0"/>
        <v>0</v>
      </c>
    </row>
    <row r="17" spans="1:17" ht="15.75" thickBot="1">
      <c r="A17" s="226">
        <v>370000</v>
      </c>
      <c r="B17" s="196" t="s">
        <v>160</v>
      </c>
      <c r="C17" s="99">
        <f>+'GOVERMENTAL FUNDS-OPERATING(16)'!M17</f>
        <v>0</v>
      </c>
      <c r="D17" s="227"/>
      <c r="E17" s="227"/>
      <c r="F17" s="745"/>
      <c r="G17" s="745"/>
      <c r="H17" s="745"/>
      <c r="I17" s="745"/>
      <c r="J17" s="745"/>
      <c r="K17" s="745"/>
      <c r="L17" s="745"/>
      <c r="M17" s="745"/>
      <c r="N17" s="745"/>
      <c r="O17" s="745"/>
      <c r="P17" s="745"/>
      <c r="Q17" s="99">
        <f t="shared" si="0"/>
        <v>0</v>
      </c>
    </row>
    <row r="18" spans="1:17" ht="15.75" thickBot="1">
      <c r="A18" s="226"/>
      <c r="B18" s="283" t="s">
        <v>1546</v>
      </c>
      <c r="C18" s="304"/>
      <c r="D18" s="304"/>
      <c r="E18" s="304"/>
      <c r="F18" s="304"/>
      <c r="G18" s="304"/>
      <c r="H18" s="304"/>
      <c r="I18" s="304"/>
      <c r="J18" s="304"/>
      <c r="K18" s="304"/>
      <c r="L18" s="747"/>
      <c r="M18" s="304"/>
      <c r="N18" s="304"/>
      <c r="O18" s="304"/>
      <c r="P18" s="304"/>
      <c r="Q18" s="90">
        <f>SUM(C18:P18)</f>
        <v>0</v>
      </c>
    </row>
    <row r="19" spans="1:17" ht="15.75">
      <c r="A19" s="226"/>
      <c r="B19" s="9" t="s">
        <v>161</v>
      </c>
      <c r="C19" s="99">
        <f>SUM(C11:C18)</f>
        <v>0</v>
      </c>
      <c r="D19" s="99">
        <f t="shared" ref="D19:P19" si="1">SUM(D11:D18)</f>
        <v>0</v>
      </c>
      <c r="E19" s="99">
        <f t="shared" si="1"/>
        <v>0</v>
      </c>
      <c r="F19" s="99">
        <f t="shared" si="1"/>
        <v>0</v>
      </c>
      <c r="G19" s="99">
        <f t="shared" si="1"/>
        <v>0</v>
      </c>
      <c r="H19" s="99">
        <f t="shared" si="1"/>
        <v>0</v>
      </c>
      <c r="I19" s="99">
        <f t="shared" si="1"/>
        <v>0</v>
      </c>
      <c r="J19" s="99">
        <f t="shared" si="1"/>
        <v>0</v>
      </c>
      <c r="K19" s="99">
        <f t="shared" si="1"/>
        <v>0</v>
      </c>
      <c r="L19" s="99">
        <f t="shared" si="1"/>
        <v>0</v>
      </c>
      <c r="M19" s="99">
        <f t="shared" si="1"/>
        <v>0</v>
      </c>
      <c r="N19" s="99">
        <f t="shared" si="1"/>
        <v>0</v>
      </c>
      <c r="O19" s="99">
        <f t="shared" si="1"/>
        <v>0</v>
      </c>
      <c r="P19" s="99">
        <f t="shared" si="1"/>
        <v>0</v>
      </c>
      <c r="Q19" s="99">
        <f>SUM(Q11:Q18)</f>
        <v>0</v>
      </c>
    </row>
    <row r="20" spans="1:17" ht="15">
      <c r="A20" s="285"/>
      <c r="B20" s="6"/>
      <c r="C20" s="99"/>
      <c r="D20" s="99"/>
      <c r="E20" s="99"/>
      <c r="F20" s="99"/>
      <c r="G20" s="99"/>
      <c r="H20" s="99"/>
      <c r="I20" s="99"/>
      <c r="J20" s="99"/>
      <c r="K20" s="99"/>
      <c r="L20" s="99"/>
      <c r="M20" s="99"/>
      <c r="N20" s="99"/>
      <c r="O20" s="99"/>
      <c r="P20" s="99"/>
      <c r="Q20" s="99"/>
    </row>
    <row r="21" spans="1:17" ht="15.75">
      <c r="A21" s="285"/>
      <c r="B21" s="8" t="s">
        <v>162</v>
      </c>
      <c r="C21" s="99"/>
      <c r="D21" s="99"/>
      <c r="E21" s="99"/>
      <c r="F21" s="99"/>
      <c r="G21" s="99"/>
      <c r="H21" s="99"/>
      <c r="I21" s="99"/>
      <c r="J21" s="99"/>
      <c r="K21" s="99"/>
      <c r="L21" s="99"/>
      <c r="M21" s="99"/>
      <c r="N21" s="99"/>
      <c r="O21" s="99"/>
      <c r="P21" s="99"/>
      <c r="Q21" s="99"/>
    </row>
    <row r="22" spans="1:17" ht="15">
      <c r="A22" s="285"/>
      <c r="B22" s="6" t="s">
        <v>163</v>
      </c>
      <c r="C22" s="99"/>
      <c r="D22" s="99"/>
      <c r="E22" s="99"/>
      <c r="F22" s="99"/>
      <c r="G22" s="99"/>
      <c r="H22" s="99"/>
      <c r="I22" s="99"/>
      <c r="J22" s="99"/>
      <c r="K22" s="99"/>
      <c r="L22" s="99"/>
      <c r="M22" s="99"/>
      <c r="N22" s="99"/>
      <c r="O22" s="99"/>
      <c r="P22" s="99"/>
      <c r="Q22" s="99"/>
    </row>
    <row r="23" spans="1:17" ht="15">
      <c r="A23" s="226">
        <v>410000</v>
      </c>
      <c r="B23" s="196" t="s">
        <v>330</v>
      </c>
      <c r="C23" s="99">
        <f>+'GOVERMENTAL FUNDS-OPERATING(16)'!M23</f>
        <v>0</v>
      </c>
      <c r="D23" s="745"/>
      <c r="E23" s="745"/>
      <c r="F23" s="1077"/>
      <c r="G23" s="745"/>
      <c r="H23" s="745"/>
      <c r="I23" s="745"/>
      <c r="J23" s="745"/>
      <c r="K23" s="99">
        <f>+'GOV CAP ASSETS-9000(GCAAG)'!E64+'GOV CAP ASSETS-9000(GCAAG)'!E30</f>
        <v>0</v>
      </c>
      <c r="L23" s="745"/>
      <c r="M23" s="1079"/>
      <c r="N23" s="745"/>
      <c r="O23" s="745"/>
      <c r="P23" s="745"/>
      <c r="Q23" s="99">
        <f t="shared" ref="Q23:Q30" si="2">SUM(C23:P23)</f>
        <v>0</v>
      </c>
    </row>
    <row r="24" spans="1:17" ht="15">
      <c r="A24" s="226">
        <v>420000</v>
      </c>
      <c r="B24" s="196" t="s">
        <v>164</v>
      </c>
      <c r="C24" s="99">
        <f>+'GOVERMENTAL FUNDS-OPERATING(16)'!M24</f>
        <v>0</v>
      </c>
      <c r="D24" s="745"/>
      <c r="E24" s="745"/>
      <c r="F24" s="1077"/>
      <c r="G24" s="745"/>
      <c r="H24" s="745"/>
      <c r="I24" s="745"/>
      <c r="J24" s="745"/>
      <c r="K24" s="99">
        <f>+'GOV CAP ASSETS-9000(GCAAG)'!E65+'GOV CAP ASSETS-9000(GCAAG)'!E31</f>
        <v>0</v>
      </c>
      <c r="L24" s="745"/>
      <c r="M24" s="750"/>
      <c r="N24" s="745"/>
      <c r="O24" s="745"/>
      <c r="P24" s="745"/>
      <c r="Q24" s="99">
        <f t="shared" si="2"/>
        <v>0</v>
      </c>
    </row>
    <row r="25" spans="1:17" ht="15">
      <c r="A25" s="226">
        <v>430000</v>
      </c>
      <c r="B25" s="196" t="s">
        <v>165</v>
      </c>
      <c r="C25" s="99">
        <f>+'GOVERMENTAL FUNDS-OPERATING(16)'!M25</f>
        <v>0</v>
      </c>
      <c r="D25" s="745"/>
      <c r="E25" s="745"/>
      <c r="F25" s="1077"/>
      <c r="G25" s="745"/>
      <c r="H25" s="745"/>
      <c r="I25" s="745"/>
      <c r="J25" s="745"/>
      <c r="K25" s="99">
        <f>+'GOV CAP ASSETS-9000(GCAAG)'!E66+'GOV CAP ASSETS-9000(GCAAG)'!E32</f>
        <v>0</v>
      </c>
      <c r="L25" s="745"/>
      <c r="M25" s="750"/>
      <c r="N25" s="745"/>
      <c r="O25" s="745"/>
      <c r="P25" s="745"/>
      <c r="Q25" s="99">
        <f t="shared" si="2"/>
        <v>0</v>
      </c>
    </row>
    <row r="26" spans="1:17" ht="15">
      <c r="A26" s="226">
        <v>440000</v>
      </c>
      <c r="B26" s="196" t="s">
        <v>166</v>
      </c>
      <c r="C26" s="99">
        <f>+'GOVERMENTAL FUNDS-OPERATING(16)'!M26</f>
        <v>0</v>
      </c>
      <c r="D26" s="745"/>
      <c r="E26" s="745"/>
      <c r="F26" s="1077"/>
      <c r="G26" s="745"/>
      <c r="H26" s="745"/>
      <c r="I26" s="745"/>
      <c r="J26" s="745"/>
      <c r="K26" s="99">
        <f>+'GOV CAP ASSETS-9000(GCAAG)'!E67+'GOV CAP ASSETS-9000(GCAAG)'!E33</f>
        <v>0</v>
      </c>
      <c r="L26" s="745"/>
      <c r="M26" s="750"/>
      <c r="N26" s="745"/>
      <c r="O26" s="745"/>
      <c r="P26" s="745"/>
      <c r="Q26" s="99">
        <f t="shared" si="2"/>
        <v>0</v>
      </c>
    </row>
    <row r="27" spans="1:17" ht="15">
      <c r="A27" s="226">
        <v>450000</v>
      </c>
      <c r="B27" s="196" t="s">
        <v>167</v>
      </c>
      <c r="C27" s="99">
        <f>+'GOVERMENTAL FUNDS-OPERATING(16)'!M27</f>
        <v>0</v>
      </c>
      <c r="D27" s="745"/>
      <c r="E27" s="745"/>
      <c r="F27" s="1077"/>
      <c r="G27" s="745"/>
      <c r="H27" s="745"/>
      <c r="I27" s="745"/>
      <c r="J27" s="745"/>
      <c r="K27" s="99">
        <f>+'GOV CAP ASSETS-9000(GCAAG)'!E68+'GOV CAP ASSETS-9000(GCAAG)'!E34</f>
        <v>0</v>
      </c>
      <c r="L27" s="745"/>
      <c r="M27" s="750"/>
      <c r="N27" s="745"/>
      <c r="O27" s="745"/>
      <c r="P27" s="745"/>
      <c r="Q27" s="99">
        <f t="shared" si="2"/>
        <v>0</v>
      </c>
    </row>
    <row r="28" spans="1:17" ht="15">
      <c r="A28" s="226">
        <v>460000</v>
      </c>
      <c r="B28" s="196" t="s">
        <v>168</v>
      </c>
      <c r="C28" s="99">
        <f>+'GOVERMENTAL FUNDS-OPERATING(16)'!M28</f>
        <v>0</v>
      </c>
      <c r="D28" s="745"/>
      <c r="E28" s="745"/>
      <c r="F28" s="1077"/>
      <c r="G28" s="745"/>
      <c r="H28" s="745"/>
      <c r="I28" s="745"/>
      <c r="J28" s="745"/>
      <c r="K28" s="99">
        <f>+'GOV CAP ASSETS-9000(GCAAG)'!E69+'GOV CAP ASSETS-9000(GCAAG)'!E35</f>
        <v>0</v>
      </c>
      <c r="L28" s="745"/>
      <c r="M28" s="750"/>
      <c r="N28" s="745"/>
      <c r="O28" s="745"/>
      <c r="P28" s="745"/>
      <c r="Q28" s="99">
        <f t="shared" si="2"/>
        <v>0</v>
      </c>
    </row>
    <row r="29" spans="1:17" ht="15">
      <c r="A29" s="226">
        <v>470000</v>
      </c>
      <c r="B29" s="196" t="s">
        <v>169</v>
      </c>
      <c r="C29" s="99">
        <f>+'GOVERMENTAL FUNDS-OPERATING(16)'!M29</f>
        <v>0</v>
      </c>
      <c r="D29" s="745"/>
      <c r="E29" s="745"/>
      <c r="F29" s="548"/>
      <c r="G29" s="745"/>
      <c r="H29" s="745"/>
      <c r="I29" s="745"/>
      <c r="J29" s="745"/>
      <c r="K29" s="99">
        <f>+'GOV CAP ASSETS-9000(GCAAG)'!E70+'GOV CAP ASSETS-9000(GCAAG)'!E36</f>
        <v>0</v>
      </c>
      <c r="L29" s="745"/>
      <c r="M29" s="750"/>
      <c r="N29" s="745"/>
      <c r="O29" s="745"/>
      <c r="P29" s="745"/>
      <c r="Q29" s="99">
        <f t="shared" si="2"/>
        <v>0</v>
      </c>
    </row>
    <row r="30" spans="1:17" ht="15">
      <c r="A30" s="226">
        <v>480000</v>
      </c>
      <c r="B30" s="196" t="s">
        <v>170</v>
      </c>
      <c r="C30" s="99">
        <f>+'GOVERMENTAL FUNDS-OPERATING(16)'!M30</f>
        <v>0</v>
      </c>
      <c r="D30" s="745"/>
      <c r="E30" s="745"/>
      <c r="F30" s="548"/>
      <c r="G30" s="745"/>
      <c r="H30" s="745"/>
      <c r="I30" s="745"/>
      <c r="J30" s="745"/>
      <c r="K30" s="99">
        <f>+'GOV CAP ASSETS-9000(GCAAG)'!E71+'GOV CAP ASSETS-9000(GCAAG)'!E37</f>
        <v>0</v>
      </c>
      <c r="L30" s="745"/>
      <c r="M30" s="751"/>
      <c r="N30" s="745"/>
      <c r="O30" s="745"/>
      <c r="P30" s="745"/>
      <c r="Q30" s="99">
        <f t="shared" si="2"/>
        <v>0</v>
      </c>
    </row>
    <row r="31" spans="1:17" ht="15">
      <c r="A31" s="226">
        <v>490000</v>
      </c>
      <c r="B31" s="196" t="s">
        <v>2456</v>
      </c>
      <c r="C31" s="99"/>
      <c r="D31" s="745"/>
      <c r="E31" s="745"/>
      <c r="F31" s="745"/>
      <c r="G31" s="745"/>
      <c r="H31" s="745"/>
      <c r="I31" s="745"/>
      <c r="J31" s="745"/>
      <c r="K31" s="744"/>
      <c r="L31" s="745"/>
      <c r="M31" s="745"/>
      <c r="N31" s="745"/>
      <c r="O31" s="745"/>
      <c r="P31" s="745"/>
      <c r="Q31" s="99"/>
    </row>
    <row r="32" spans="1:17" ht="15">
      <c r="A32" s="226"/>
      <c r="B32" s="196" t="s">
        <v>171</v>
      </c>
      <c r="C32" s="99">
        <f>+'GOVERMENTAL FUNDS-OPERATING(16)'!M32</f>
        <v>0</v>
      </c>
      <c r="D32" s="745"/>
      <c r="E32" s="745"/>
      <c r="F32" s="745"/>
      <c r="G32" s="745"/>
      <c r="H32" s="99">
        <f>-'GOV DEBT-9500(GLTDAG)'!D20-'GOV DEBT-9500(GLTDAG)'!D22-'GOV DEBT-9500(GLTDAG)'!D24-'GOV DEBT-9500(GLTDAG)'!D25-'GOV DEBT-9500(GLTDAG)'!D26-'GOV DEBT-9500(GLTDAG)'!D27-'GOV DEBT-9500(GLTDAG)'!D29-'GOV DEBT-9500(GLTDAG)'!D31-'GOV DEBT-9500(GLTDAG)'!D33-'GOV DEBT-9500(GLTDAG)'!D35-'GOV DEBT-9500(GLTDAG)'!D37</f>
        <v>0</v>
      </c>
      <c r="I32" s="745"/>
      <c r="J32" s="745"/>
      <c r="K32" s="744"/>
      <c r="L32" s="745"/>
      <c r="M32" s="745"/>
      <c r="N32" s="745"/>
      <c r="O32" s="745"/>
      <c r="P32" s="745"/>
      <c r="Q32" s="99">
        <f t="shared" ref="Q32:Q37" si="3">SUM(C32:P32)</f>
        <v>0</v>
      </c>
    </row>
    <row r="33" spans="1:17" ht="15">
      <c r="A33" s="226"/>
      <c r="B33" s="196" t="s">
        <v>172</v>
      </c>
      <c r="C33" s="99">
        <f>+'GOVERMENTAL FUNDS-OPERATING(16)'!M33</f>
        <v>0</v>
      </c>
      <c r="D33" s="745"/>
      <c r="E33" s="745"/>
      <c r="F33" s="745"/>
      <c r="G33" s="745"/>
      <c r="H33" s="745"/>
      <c r="I33" s="745"/>
      <c r="J33" s="745"/>
      <c r="K33" s="744"/>
      <c r="L33" s="745"/>
      <c r="M33" s="745"/>
      <c r="N33" s="745"/>
      <c r="O33" s="745"/>
      <c r="P33" s="745"/>
      <c r="Q33" s="99">
        <f t="shared" si="3"/>
        <v>0</v>
      </c>
    </row>
    <row r="34" spans="1:17" ht="15" customHeight="1">
      <c r="A34" s="226"/>
      <c r="B34" s="196" t="s">
        <v>893</v>
      </c>
      <c r="C34" s="99"/>
      <c r="D34" s="745"/>
      <c r="E34" s="745"/>
      <c r="F34" s="548"/>
      <c r="G34" s="745"/>
      <c r="H34" s="745"/>
      <c r="I34" s="745"/>
      <c r="J34" s="745"/>
      <c r="K34" s="99">
        <f>'GOV CAP ASSETS-9000(GCAAG)'!E72+'GOV CAP ASSETS-9000(GCAAG)'!E38</f>
        <v>0</v>
      </c>
      <c r="L34" s="745"/>
      <c r="M34" s="748"/>
      <c r="N34" s="745"/>
      <c r="O34" s="745"/>
      <c r="P34" s="745"/>
      <c r="Q34" s="99">
        <f t="shared" si="3"/>
        <v>0</v>
      </c>
    </row>
    <row r="35" spans="1:17" ht="15">
      <c r="A35" s="226"/>
      <c r="B35" s="196" t="s">
        <v>128</v>
      </c>
      <c r="C35" s="99">
        <f>+'GOVERMENTAL FUNDS-OPERATING(16)'!M35</f>
        <v>0</v>
      </c>
      <c r="D35" s="745"/>
      <c r="E35" s="745"/>
      <c r="F35" s="745"/>
      <c r="G35" s="745"/>
      <c r="H35" s="745"/>
      <c r="I35" s="1170">
        <f>-C35</f>
        <v>0</v>
      </c>
      <c r="J35" s="745"/>
      <c r="K35" s="745"/>
      <c r="L35" s="745"/>
      <c r="M35" s="745"/>
      <c r="N35" s="745"/>
      <c r="O35" s="745"/>
      <c r="P35" s="745"/>
      <c r="Q35" s="99">
        <f t="shared" si="3"/>
        <v>0</v>
      </c>
    </row>
    <row r="36" spans="1:17" ht="15">
      <c r="A36" s="226">
        <v>500000</v>
      </c>
      <c r="B36" s="196" t="s">
        <v>129</v>
      </c>
      <c r="C36" s="99">
        <f>+'GOVERMENTAL FUNDS-OPERATING(16)'!M36</f>
        <v>0</v>
      </c>
      <c r="D36" s="745"/>
      <c r="E36" s="745"/>
      <c r="F36" s="1171"/>
      <c r="G36" s="745"/>
      <c r="H36" s="745"/>
      <c r="I36" s="745"/>
      <c r="J36" s="745"/>
      <c r="K36" s="227"/>
      <c r="L36" s="745"/>
      <c r="M36" s="745"/>
      <c r="N36" s="745"/>
      <c r="O36" s="745"/>
      <c r="P36" s="745"/>
      <c r="Q36" s="99">
        <f t="shared" si="3"/>
        <v>0</v>
      </c>
    </row>
    <row r="37" spans="1:17" ht="15.75" thickBot="1">
      <c r="A37" s="226">
        <v>510000</v>
      </c>
      <c r="B37" s="196" t="s">
        <v>130</v>
      </c>
      <c r="C37" s="90">
        <f>+'GOVERMENTAL FUNDS-OPERATING(16)'!M37</f>
        <v>0</v>
      </c>
      <c r="D37" s="746"/>
      <c r="E37" s="746"/>
      <c r="F37" s="1172"/>
      <c r="G37" s="746"/>
      <c r="H37" s="746"/>
      <c r="I37" s="746"/>
      <c r="J37" s="746"/>
      <c r="K37" s="304"/>
      <c r="L37" s="746"/>
      <c r="M37" s="746"/>
      <c r="N37" s="746"/>
      <c r="O37" s="746"/>
      <c r="P37" s="746"/>
      <c r="Q37" s="90">
        <f t="shared" si="3"/>
        <v>0</v>
      </c>
    </row>
    <row r="38" spans="1:17" ht="15.75">
      <c r="A38" s="226"/>
      <c r="B38" s="199" t="s">
        <v>173</v>
      </c>
      <c r="C38" s="99">
        <f>SUM(C22:C37)</f>
        <v>0</v>
      </c>
      <c r="D38" s="99">
        <f t="shared" ref="D38:P38" si="4">SUM(D22:D37)</f>
        <v>0</v>
      </c>
      <c r="E38" s="99">
        <f t="shared" si="4"/>
        <v>0</v>
      </c>
      <c r="F38" s="99">
        <f t="shared" si="4"/>
        <v>0</v>
      </c>
      <c r="G38" s="99">
        <f>SUM(G22:G37)</f>
        <v>0</v>
      </c>
      <c r="H38" s="99">
        <f t="shared" si="4"/>
        <v>0</v>
      </c>
      <c r="I38" s="99">
        <f t="shared" si="4"/>
        <v>0</v>
      </c>
      <c r="J38" s="99">
        <f t="shared" si="4"/>
        <v>0</v>
      </c>
      <c r="K38" s="99">
        <f t="shared" si="4"/>
        <v>0</v>
      </c>
      <c r="L38" s="99">
        <f t="shared" si="4"/>
        <v>0</v>
      </c>
      <c r="M38" s="99">
        <f t="shared" si="4"/>
        <v>0</v>
      </c>
      <c r="N38" s="99">
        <f t="shared" si="4"/>
        <v>0</v>
      </c>
      <c r="O38" s="99">
        <f t="shared" si="4"/>
        <v>0</v>
      </c>
      <c r="P38" s="99">
        <f t="shared" si="4"/>
        <v>0</v>
      </c>
      <c r="Q38" s="99">
        <f>SUM(Q22:Q37)</f>
        <v>0</v>
      </c>
    </row>
    <row r="39" spans="1:17" ht="15" customHeight="1">
      <c r="A39" s="226"/>
      <c r="B39" s="232" t="s">
        <v>616</v>
      </c>
      <c r="C39" s="99">
        <f>+C19-C38</f>
        <v>0</v>
      </c>
      <c r="D39" s="99">
        <f t="shared" ref="D39:P39" si="5">+D19-D38</f>
        <v>0</v>
      </c>
      <c r="E39" s="99">
        <f t="shared" si="5"/>
        <v>0</v>
      </c>
      <c r="F39" s="99">
        <f t="shared" si="5"/>
        <v>0</v>
      </c>
      <c r="G39" s="99">
        <f>+G19-G38</f>
        <v>0</v>
      </c>
      <c r="H39" s="99">
        <f t="shared" si="5"/>
        <v>0</v>
      </c>
      <c r="I39" s="99">
        <f t="shared" si="5"/>
        <v>0</v>
      </c>
      <c r="J39" s="99">
        <f t="shared" si="5"/>
        <v>0</v>
      </c>
      <c r="K39" s="99">
        <f t="shared" si="5"/>
        <v>0</v>
      </c>
      <c r="L39" s="99">
        <f t="shared" si="5"/>
        <v>0</v>
      </c>
      <c r="M39" s="99">
        <f t="shared" si="5"/>
        <v>0</v>
      </c>
      <c r="N39" s="99">
        <f t="shared" si="5"/>
        <v>0</v>
      </c>
      <c r="O39" s="99">
        <f t="shared" si="5"/>
        <v>0</v>
      </c>
      <c r="P39" s="99">
        <f t="shared" si="5"/>
        <v>0</v>
      </c>
      <c r="Q39" s="99">
        <f>+Q19-Q38</f>
        <v>0</v>
      </c>
    </row>
    <row r="40" spans="1:17" ht="15.75">
      <c r="A40" s="226"/>
      <c r="B40" s="201" t="s">
        <v>174</v>
      </c>
      <c r="C40" s="99"/>
      <c r="D40" s="99"/>
      <c r="E40" s="99"/>
      <c r="F40" s="99"/>
      <c r="G40" s="99"/>
      <c r="H40" s="99"/>
      <c r="I40" s="99"/>
      <c r="J40" s="99"/>
      <c r="K40" s="99"/>
      <c r="L40" s="99"/>
      <c r="M40" s="99"/>
      <c r="N40" s="99"/>
      <c r="O40" s="99"/>
      <c r="P40" s="99"/>
      <c r="Q40" s="99"/>
    </row>
    <row r="41" spans="1:17" ht="15">
      <c r="A41" s="226" t="s">
        <v>131</v>
      </c>
      <c r="B41" s="196" t="s">
        <v>314</v>
      </c>
      <c r="C41" s="99">
        <f>+'GOVERMENTAL FUNDS-OPERATING(16)'!M41</f>
        <v>0</v>
      </c>
      <c r="D41" s="745"/>
      <c r="E41" s="745"/>
      <c r="F41" s="745"/>
      <c r="G41" s="749"/>
      <c r="H41" s="745"/>
      <c r="I41" s="745"/>
      <c r="J41" s="745"/>
      <c r="K41" s="745"/>
      <c r="L41" s="745"/>
      <c r="M41" s="745"/>
      <c r="N41" s="745"/>
      <c r="O41" s="745"/>
      <c r="P41" s="745"/>
      <c r="Q41" s="99">
        <f t="shared" ref="Q41:Q53" si="6">SUM(C41:P41)</f>
        <v>0</v>
      </c>
    </row>
    <row r="42" spans="1:17" ht="15">
      <c r="A42" s="226" t="s">
        <v>131</v>
      </c>
      <c r="B42" s="196" t="s">
        <v>315</v>
      </c>
      <c r="C42" s="99">
        <f>+'GOVERMENTAL FUNDS-OPERATING(16)'!M42</f>
        <v>0</v>
      </c>
      <c r="D42" s="745"/>
      <c r="E42" s="745"/>
      <c r="F42" s="745"/>
      <c r="G42" s="750"/>
      <c r="H42" s="745"/>
      <c r="I42" s="745"/>
      <c r="J42" s="745"/>
      <c r="K42" s="745"/>
      <c r="L42" s="745"/>
      <c r="M42" s="745"/>
      <c r="N42" s="745"/>
      <c r="O42" s="745"/>
      <c r="P42" s="745"/>
      <c r="Q42" s="99">
        <f t="shared" si="6"/>
        <v>0</v>
      </c>
    </row>
    <row r="43" spans="1:17" ht="15">
      <c r="A43" s="226">
        <v>381050</v>
      </c>
      <c r="B43" s="196" t="s">
        <v>2548</v>
      </c>
      <c r="C43" s="99">
        <f>+'GOVERMENTAL FUNDS-OPERATING(16)'!M43</f>
        <v>0</v>
      </c>
      <c r="D43" s="745"/>
      <c r="E43" s="745"/>
      <c r="F43" s="745"/>
      <c r="G43" s="750"/>
      <c r="H43" s="745"/>
      <c r="I43" s="745"/>
      <c r="J43" s="745"/>
      <c r="K43" s="745"/>
      <c r="L43" s="745"/>
      <c r="M43" s="745"/>
      <c r="N43" s="745"/>
      <c r="O43" s="745"/>
      <c r="P43" s="745"/>
      <c r="Q43" s="99">
        <f t="shared" si="6"/>
        <v>0</v>
      </c>
    </row>
    <row r="44" spans="1:17" ht="15">
      <c r="A44" s="226">
        <v>381070</v>
      </c>
      <c r="B44" s="196" t="s">
        <v>370</v>
      </c>
      <c r="C44" s="99">
        <f>+'GOVERMENTAL FUNDS-OPERATING(16)'!M44</f>
        <v>0</v>
      </c>
      <c r="D44" s="745"/>
      <c r="E44" s="745"/>
      <c r="F44" s="745"/>
      <c r="G44" s="751"/>
      <c r="H44" s="745"/>
      <c r="I44" s="745"/>
      <c r="J44" s="745"/>
      <c r="K44" s="745"/>
      <c r="L44" s="745"/>
      <c r="M44" s="745"/>
      <c r="N44" s="745"/>
      <c r="O44" s="745"/>
      <c r="P44" s="745"/>
      <c r="Q44" s="99">
        <f t="shared" si="6"/>
        <v>0</v>
      </c>
    </row>
    <row r="45" spans="1:17" ht="15">
      <c r="A45" s="226">
        <v>382010</v>
      </c>
      <c r="B45" s="196" t="s">
        <v>849</v>
      </c>
      <c r="C45" s="99">
        <f>+'GOVERMENTAL FUNDS-OPERATING(16)'!M45</f>
        <v>0</v>
      </c>
      <c r="D45" s="745"/>
      <c r="E45" s="745"/>
      <c r="F45" s="745"/>
      <c r="G45" s="227"/>
      <c r="H45" s="745"/>
      <c r="I45" s="745"/>
      <c r="J45" s="745"/>
      <c r="K45" s="745"/>
      <c r="L45" s="745"/>
      <c r="M45" s="745"/>
      <c r="N45" s="1170"/>
      <c r="O45" s="227"/>
      <c r="P45" s="227"/>
      <c r="Q45" s="99">
        <f t="shared" si="6"/>
        <v>0</v>
      </c>
    </row>
    <row r="46" spans="1:17" ht="15">
      <c r="A46" s="226">
        <v>383000</v>
      </c>
      <c r="B46" s="196" t="s">
        <v>175</v>
      </c>
      <c r="C46" s="99">
        <f>+'GOVERMENTAL FUNDS-OPERATING(16)'!M46</f>
        <v>0</v>
      </c>
      <c r="D46" s="745"/>
      <c r="E46" s="745"/>
      <c r="F46" s="745"/>
      <c r="G46" s="227"/>
      <c r="H46" s="745"/>
      <c r="I46" s="745"/>
      <c r="J46" s="745"/>
      <c r="K46" s="745"/>
      <c r="L46" s="745"/>
      <c r="M46" s="745"/>
      <c r="N46" s="745"/>
      <c r="O46" s="745"/>
      <c r="P46" s="745"/>
      <c r="Q46" s="99">
        <f t="shared" si="6"/>
        <v>0</v>
      </c>
    </row>
    <row r="47" spans="1:17" ht="15.75" thickBot="1">
      <c r="A47" s="226">
        <v>521000</v>
      </c>
      <c r="B47" s="196" t="s">
        <v>176</v>
      </c>
      <c r="C47" s="90">
        <f>+'GOVERMENTAL FUNDS-OPERATING(16)'!M47</f>
        <v>0</v>
      </c>
      <c r="D47" s="746"/>
      <c r="E47" s="746"/>
      <c r="F47" s="746"/>
      <c r="G47" s="304"/>
      <c r="H47" s="746"/>
      <c r="I47" s="746"/>
      <c r="J47" s="746"/>
      <c r="K47" s="746"/>
      <c r="L47" s="746"/>
      <c r="M47" s="746"/>
      <c r="N47" s="746"/>
      <c r="O47" s="746"/>
      <c r="P47" s="746"/>
      <c r="Q47" s="90">
        <f t="shared" si="6"/>
        <v>0</v>
      </c>
    </row>
    <row r="48" spans="1:17" ht="15.75">
      <c r="A48" s="225"/>
      <c r="B48" s="199" t="s">
        <v>179</v>
      </c>
      <c r="C48" s="1164">
        <f>SUM(C41:C47)</f>
        <v>0</v>
      </c>
      <c r="D48" s="1164">
        <f>SUM(D41:D47)</f>
        <v>0</v>
      </c>
      <c r="E48" s="1164">
        <f t="shared" ref="E48:Q48" si="7">SUM(E41:E47)</f>
        <v>0</v>
      </c>
      <c r="F48" s="1164">
        <f t="shared" si="7"/>
        <v>0</v>
      </c>
      <c r="G48" s="1164">
        <f>SUM(G41:G47)</f>
        <v>0</v>
      </c>
      <c r="H48" s="1164">
        <f t="shared" si="7"/>
        <v>0</v>
      </c>
      <c r="I48" s="1164">
        <f t="shared" si="7"/>
        <v>0</v>
      </c>
      <c r="J48" s="1164">
        <f>SUM(J41:J47)</f>
        <v>0</v>
      </c>
      <c r="K48" s="1164">
        <f t="shared" si="7"/>
        <v>0</v>
      </c>
      <c r="L48" s="1164">
        <f t="shared" si="7"/>
        <v>0</v>
      </c>
      <c r="M48" s="1164">
        <f t="shared" si="7"/>
        <v>0</v>
      </c>
      <c r="N48" s="1164">
        <f t="shared" si="7"/>
        <v>0</v>
      </c>
      <c r="O48" s="1164">
        <f t="shared" si="7"/>
        <v>0</v>
      </c>
      <c r="P48" s="1164">
        <f t="shared" si="7"/>
        <v>0</v>
      </c>
      <c r="Q48" s="1164">
        <f t="shared" si="7"/>
        <v>0</v>
      </c>
    </row>
    <row r="49" spans="1:17" ht="15">
      <c r="A49" s="226"/>
      <c r="B49" s="196"/>
      <c r="C49" s="99"/>
      <c r="D49" s="745"/>
      <c r="E49" s="745"/>
      <c r="F49" s="745"/>
      <c r="G49" s="227"/>
      <c r="H49" s="745"/>
      <c r="I49" s="745"/>
      <c r="J49" s="745"/>
      <c r="K49" s="745"/>
      <c r="L49" s="745"/>
      <c r="M49" s="745"/>
      <c r="N49" s="745"/>
      <c r="O49" s="745"/>
      <c r="P49" s="745"/>
      <c r="Q49" s="99"/>
    </row>
    <row r="50" spans="1:17" ht="15">
      <c r="A50" s="226">
        <v>384000</v>
      </c>
      <c r="B50" s="1182" t="s">
        <v>3193</v>
      </c>
      <c r="C50" s="99">
        <f>+'GOVERMENTAL FUNDS-OPERATING(16)'!M51</f>
        <v>0</v>
      </c>
      <c r="D50" s="745"/>
      <c r="E50" s="745"/>
      <c r="F50" s="745"/>
      <c r="G50" s="227"/>
      <c r="H50" s="745"/>
      <c r="I50" s="745"/>
      <c r="J50" s="745"/>
      <c r="K50" s="745"/>
      <c r="L50" s="745"/>
      <c r="M50" s="745"/>
      <c r="N50" s="745"/>
      <c r="O50" s="745"/>
      <c r="P50" s="745"/>
      <c r="Q50" s="99">
        <f t="shared" si="6"/>
        <v>0</v>
      </c>
    </row>
    <row r="51" spans="1:17" ht="15">
      <c r="A51" s="226">
        <v>385000</v>
      </c>
      <c r="B51" s="1182" t="s">
        <v>3193</v>
      </c>
      <c r="C51" s="99">
        <f>+'GOVERMENTAL FUNDS-OPERATING(16)'!M52</f>
        <v>0</v>
      </c>
      <c r="D51" s="745"/>
      <c r="E51" s="745"/>
      <c r="F51" s="745"/>
      <c r="G51" s="227"/>
      <c r="H51" s="745"/>
      <c r="I51" s="745"/>
      <c r="J51" s="745"/>
      <c r="K51" s="745"/>
      <c r="L51" s="745"/>
      <c r="M51" s="745"/>
      <c r="N51" s="745"/>
      <c r="O51" s="745"/>
      <c r="P51" s="745"/>
      <c r="Q51" s="99">
        <f t="shared" si="6"/>
        <v>0</v>
      </c>
    </row>
    <row r="52" spans="1:17" ht="15">
      <c r="A52" s="226">
        <v>524000</v>
      </c>
      <c r="B52" s="1182" t="s">
        <v>3194</v>
      </c>
      <c r="C52" s="99">
        <f>+'GOVERMENTAL FUNDS-OPERATING(16)'!M53</f>
        <v>0</v>
      </c>
      <c r="D52" s="745"/>
      <c r="E52" s="745"/>
      <c r="F52" s="745"/>
      <c r="G52" s="227"/>
      <c r="H52" s="745"/>
      <c r="I52" s="745"/>
      <c r="J52" s="745"/>
      <c r="K52" s="745"/>
      <c r="L52" s="745"/>
      <c r="M52" s="745"/>
      <c r="N52" s="745"/>
      <c r="O52" s="745"/>
      <c r="P52" s="745"/>
      <c r="Q52" s="99">
        <f t="shared" si="6"/>
        <v>0</v>
      </c>
    </row>
    <row r="53" spans="1:17" ht="15.75" thickBot="1">
      <c r="A53" s="284">
        <v>525000</v>
      </c>
      <c r="B53" s="1182" t="s">
        <v>3194</v>
      </c>
      <c r="C53" s="90">
        <f>+'GOVERMENTAL FUNDS-OPERATING(16)'!M54</f>
        <v>0</v>
      </c>
      <c r="D53" s="746"/>
      <c r="E53" s="746"/>
      <c r="F53" s="746"/>
      <c r="G53" s="304"/>
      <c r="H53" s="746"/>
      <c r="I53" s="746"/>
      <c r="J53" s="746"/>
      <c r="K53" s="746"/>
      <c r="L53" s="746"/>
      <c r="M53" s="746"/>
      <c r="N53" s="746"/>
      <c r="O53" s="746"/>
      <c r="P53" s="746"/>
      <c r="Q53" s="90">
        <f t="shared" si="6"/>
        <v>0</v>
      </c>
    </row>
    <row r="54" spans="1:17" ht="15.75">
      <c r="A54" s="284"/>
      <c r="B54" s="9" t="s">
        <v>3341</v>
      </c>
      <c r="C54" s="99">
        <f>SUM(C50:C53)</f>
        <v>0</v>
      </c>
      <c r="D54" s="99">
        <f>SUM(D50:D53)</f>
        <v>0</v>
      </c>
      <c r="E54" s="99">
        <f t="shared" ref="E54:Q54" si="8">SUM(E50:E53)</f>
        <v>0</v>
      </c>
      <c r="F54" s="99">
        <f t="shared" si="8"/>
        <v>0</v>
      </c>
      <c r="G54" s="99">
        <f t="shared" si="8"/>
        <v>0</v>
      </c>
      <c r="H54" s="99">
        <f>SUM(H50:H53)</f>
        <v>0</v>
      </c>
      <c r="I54" s="99">
        <f t="shared" si="8"/>
        <v>0</v>
      </c>
      <c r="J54" s="99">
        <f t="shared" si="8"/>
        <v>0</v>
      </c>
      <c r="K54" s="99">
        <f t="shared" si="8"/>
        <v>0</v>
      </c>
      <c r="L54" s="99">
        <f t="shared" si="8"/>
        <v>0</v>
      </c>
      <c r="M54" s="99">
        <f t="shared" si="8"/>
        <v>0</v>
      </c>
      <c r="N54" s="99">
        <f t="shared" si="8"/>
        <v>0</v>
      </c>
      <c r="O54" s="99">
        <f t="shared" si="8"/>
        <v>0</v>
      </c>
      <c r="P54" s="99">
        <f t="shared" si="8"/>
        <v>0</v>
      </c>
      <c r="Q54" s="99">
        <f t="shared" si="8"/>
        <v>0</v>
      </c>
    </row>
    <row r="55" spans="1:17" ht="15.75">
      <c r="A55" s="225"/>
      <c r="B55" s="199" t="s">
        <v>180</v>
      </c>
      <c r="C55" s="99">
        <f>+C39+C48+C54</f>
        <v>0</v>
      </c>
      <c r="D55" s="99">
        <f>+D39+D48+D54</f>
        <v>0</v>
      </c>
      <c r="E55" s="99">
        <f t="shared" ref="E55:P55" si="9">+E39+E48+E54</f>
        <v>0</v>
      </c>
      <c r="F55" s="99">
        <f t="shared" si="9"/>
        <v>0</v>
      </c>
      <c r="G55" s="99">
        <f t="shared" si="9"/>
        <v>0</v>
      </c>
      <c r="H55" s="99">
        <f t="shared" si="9"/>
        <v>0</v>
      </c>
      <c r="I55" s="99">
        <f t="shared" si="9"/>
        <v>0</v>
      </c>
      <c r="J55" s="99">
        <f>+J39+J48+J54</f>
        <v>0</v>
      </c>
      <c r="K55" s="99">
        <f t="shared" si="9"/>
        <v>0</v>
      </c>
      <c r="L55" s="99">
        <f t="shared" si="9"/>
        <v>0</v>
      </c>
      <c r="M55" s="99">
        <f t="shared" si="9"/>
        <v>0</v>
      </c>
      <c r="N55" s="99">
        <f t="shared" si="9"/>
        <v>0</v>
      </c>
      <c r="O55" s="99">
        <f t="shared" si="9"/>
        <v>0</v>
      </c>
      <c r="P55" s="99">
        <f t="shared" si="9"/>
        <v>0</v>
      </c>
      <c r="Q55" s="99">
        <f>+Q39+Q48+Q54</f>
        <v>0</v>
      </c>
    </row>
    <row r="56" spans="1:17" ht="31.5">
      <c r="A56" s="225"/>
      <c r="B56" s="232" t="str">
        <f>+'GENERAL FUND-OPERATING(48-53)'!B292</f>
        <v>Fund balances - June 30, 2025, as previously reported</v>
      </c>
      <c r="C56" s="99">
        <f>+'GOVERMENTAL FUNDS-OPERATING(16)'!M58</f>
        <v>0</v>
      </c>
      <c r="D56" s="227">
        <f>'BS Conversion'!D76</f>
        <v>0</v>
      </c>
      <c r="E56" s="99">
        <f>-E19</f>
        <v>0</v>
      </c>
      <c r="F56" s="99">
        <f>-'GOV DEBT-9500(GLTDAG)'!C42</f>
        <v>0</v>
      </c>
      <c r="G56" s="227"/>
      <c r="H56" s="227"/>
      <c r="I56" s="227"/>
      <c r="J56" s="99">
        <f>+'GOV CAP ASSETS-9000(GCAAG)'!D27+'GOV CAP ASSETS-9000(GCAAG)'!D61</f>
        <v>0</v>
      </c>
      <c r="K56" s="99">
        <v>0</v>
      </c>
      <c r="L56" s="227"/>
      <c r="M56" s="227"/>
      <c r="N56" s="227"/>
      <c r="O56" s="227"/>
      <c r="P56" s="227"/>
      <c r="Q56" s="99">
        <f>SUM(C56:P56)</f>
        <v>0</v>
      </c>
    </row>
    <row r="57" spans="1:17" ht="15.75">
      <c r="A57" s="225"/>
      <c r="B57" s="201" t="s">
        <v>493</v>
      </c>
      <c r="C57" s="99">
        <f>+'GOVERMENTAL FUNDS-OPERATING(16)'!M62</f>
        <v>0</v>
      </c>
      <c r="D57" s="227"/>
      <c r="E57" s="227"/>
      <c r="F57" s="227"/>
      <c r="G57" s="227"/>
      <c r="H57" s="227"/>
      <c r="I57" s="227"/>
      <c r="J57" s="227"/>
      <c r="K57" s="227"/>
      <c r="L57" s="227"/>
      <c r="M57" s="227"/>
      <c r="N57" s="227"/>
      <c r="O57" s="227"/>
      <c r="P57" s="227"/>
      <c r="Q57" s="99">
        <f>SUM(C57:P57)</f>
        <v>0</v>
      </c>
    </row>
    <row r="58" spans="1:17" ht="36.75" customHeight="1" thickBot="1">
      <c r="A58" s="225"/>
      <c r="B58" s="244" t="str">
        <f>+'GENERAL FUND-OPERATING(48-53)'!B296</f>
        <v>Fund balances - June 30, 2024, as adjusted or restated</v>
      </c>
      <c r="C58" s="90">
        <f>+C56+C57</f>
        <v>0</v>
      </c>
      <c r="D58" s="90">
        <f t="shared" ref="D58:P58" si="10">+D56+D57</f>
        <v>0</v>
      </c>
      <c r="E58" s="90">
        <f t="shared" si="10"/>
        <v>0</v>
      </c>
      <c r="F58" s="90">
        <f t="shared" si="10"/>
        <v>0</v>
      </c>
      <c r="G58" s="90">
        <f t="shared" si="10"/>
        <v>0</v>
      </c>
      <c r="H58" s="90">
        <f t="shared" si="10"/>
        <v>0</v>
      </c>
      <c r="I58" s="90">
        <f t="shared" si="10"/>
        <v>0</v>
      </c>
      <c r="J58" s="90">
        <f t="shared" si="10"/>
        <v>0</v>
      </c>
      <c r="K58" s="90">
        <f t="shared" si="10"/>
        <v>0</v>
      </c>
      <c r="L58" s="90">
        <f t="shared" si="10"/>
        <v>0</v>
      </c>
      <c r="M58" s="90">
        <f t="shared" si="10"/>
        <v>0</v>
      </c>
      <c r="N58" s="90">
        <f t="shared" si="10"/>
        <v>0</v>
      </c>
      <c r="O58" s="90">
        <f t="shared" si="10"/>
        <v>0</v>
      </c>
      <c r="P58" s="90">
        <f t="shared" si="10"/>
        <v>0</v>
      </c>
      <c r="Q58" s="90">
        <f>+Q56+Q57</f>
        <v>0</v>
      </c>
    </row>
    <row r="59" spans="1:17" ht="16.5" thickBot="1">
      <c r="A59" s="225"/>
      <c r="B59" s="201" t="str">
        <f>+'GENERAL FUND-OPERATING(48-53)'!B297</f>
        <v>Fund balances - June 30, 2026</v>
      </c>
      <c r="C59" s="306">
        <f>+C55+C58</f>
        <v>0</v>
      </c>
      <c r="D59" s="306">
        <f t="shared" ref="D59:P59" si="11">+D55+D58</f>
        <v>0</v>
      </c>
      <c r="E59" s="306">
        <f t="shared" si="11"/>
        <v>0</v>
      </c>
      <c r="F59" s="306">
        <f t="shared" si="11"/>
        <v>0</v>
      </c>
      <c r="G59" s="306">
        <f t="shared" si="11"/>
        <v>0</v>
      </c>
      <c r="H59" s="306">
        <f t="shared" si="11"/>
        <v>0</v>
      </c>
      <c r="I59" s="306">
        <f t="shared" si="11"/>
        <v>0</v>
      </c>
      <c r="J59" s="306">
        <f t="shared" si="11"/>
        <v>0</v>
      </c>
      <c r="K59" s="306">
        <f t="shared" si="11"/>
        <v>0</v>
      </c>
      <c r="L59" s="306">
        <f t="shared" si="11"/>
        <v>0</v>
      </c>
      <c r="M59" s="306">
        <f t="shared" si="11"/>
        <v>0</v>
      </c>
      <c r="N59" s="306">
        <f t="shared" si="11"/>
        <v>0</v>
      </c>
      <c r="O59" s="306">
        <f t="shared" si="11"/>
        <v>0</v>
      </c>
      <c r="P59" s="306">
        <f t="shared" si="11"/>
        <v>0</v>
      </c>
      <c r="Q59" s="306">
        <f>+Q55+Q58</f>
        <v>0</v>
      </c>
    </row>
    <row r="60" spans="1:17" ht="13.5" thickTop="1">
      <c r="D60"/>
      <c r="E60"/>
      <c r="F60"/>
      <c r="G60"/>
      <c r="H60"/>
      <c r="I60"/>
      <c r="J60"/>
      <c r="K60"/>
      <c r="L60"/>
      <c r="M60"/>
      <c r="N60"/>
      <c r="O60"/>
      <c r="P60"/>
      <c r="Q60"/>
    </row>
    <row r="61" spans="1:17">
      <c r="D61"/>
      <c r="E61"/>
      <c r="F61"/>
      <c r="G61"/>
      <c r="H61"/>
      <c r="I61"/>
      <c r="J61"/>
      <c r="K61"/>
      <c r="L61"/>
      <c r="M61"/>
      <c r="N61"/>
      <c r="O61"/>
      <c r="P61" s="613" t="s">
        <v>839</v>
      </c>
      <c r="Q61" s="614">
        <f>+'BS Conversion'!M76-Q59</f>
        <v>0</v>
      </c>
    </row>
  </sheetData>
  <sheetProtection algorithmName="SHA-512" hashValue="lxB1jF6lqPZPWBuVQZCqi7UuI5aQ2XOIxMtSrcVPtlTyW1BLQ2OfW3qZiOq2z18gqtaW9A3gGTnf6Gvk65muTA==" saltValue="QqnLHVRvzV2YENImxC+oBA==" spinCount="100000"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M7" sqref="M7"/>
    </sheetView>
  </sheetViews>
  <sheetFormatPr defaultColWidth="8.85546875" defaultRowHeight="12.75"/>
  <cols>
    <col min="1" max="1" width="33.28515625" style="194" customWidth="1"/>
    <col min="2" max="2" width="13.85546875" style="194" customWidth="1"/>
    <col min="3" max="3" width="9.85546875" style="194" customWidth="1"/>
    <col min="4" max="4" width="15.28515625" style="194" customWidth="1"/>
    <col min="5" max="6" width="13.7109375" style="194" customWidth="1"/>
    <col min="7" max="7" width="11" style="194" customWidth="1"/>
    <col min="8" max="8" width="10.5703125" style="194" customWidth="1"/>
    <col min="9" max="9" width="14.140625" style="194" customWidth="1"/>
    <col min="10" max="11" width="10.85546875" style="194" customWidth="1"/>
    <col min="12" max="13" width="11.42578125" style="194" customWidth="1"/>
    <col min="14" max="14" width="12.5703125" style="194" customWidth="1"/>
    <col min="15" max="16384" width="8.85546875" style="194"/>
  </cols>
  <sheetData>
    <row r="1" spans="1:15" ht="18">
      <c r="A1" s="192" t="str">
        <f>'COVER PAGE'!A9</f>
        <v>LOCAL GOVERNMENT NAME:</v>
      </c>
      <c r="B1" s="209"/>
      <c r="C1" s="209"/>
      <c r="D1" s="209"/>
      <c r="E1" s="209"/>
      <c r="F1" s="209"/>
      <c r="G1" s="209"/>
      <c r="H1" s="209"/>
      <c r="I1" s="209"/>
      <c r="J1" s="209"/>
      <c r="K1" s="209"/>
      <c r="L1" s="209"/>
      <c r="M1" s="209"/>
      <c r="N1" s="209"/>
    </row>
    <row r="2" spans="1:15" ht="18">
      <c r="A2" s="192" t="s">
        <v>586</v>
      </c>
      <c r="B2" s="209"/>
      <c r="C2" s="209"/>
      <c r="D2" s="209"/>
      <c r="E2" s="209"/>
      <c r="F2" s="209"/>
      <c r="G2" s="209"/>
      <c r="H2" s="209"/>
      <c r="I2" s="209"/>
      <c r="J2" s="209"/>
      <c r="K2" s="209"/>
      <c r="L2" s="209"/>
      <c r="M2" s="209"/>
      <c r="N2" s="209"/>
    </row>
    <row r="3" spans="1:15" ht="18">
      <c r="A3" s="192" t="s">
        <v>271</v>
      </c>
      <c r="B3" s="209"/>
      <c r="C3" s="209"/>
      <c r="D3" s="209"/>
      <c r="E3" s="209"/>
      <c r="F3" s="209"/>
      <c r="G3" s="209"/>
      <c r="H3" s="209"/>
      <c r="I3" s="209"/>
      <c r="J3" s="209"/>
      <c r="K3" s="209"/>
      <c r="L3" s="209"/>
      <c r="M3" s="209"/>
      <c r="N3" s="209"/>
    </row>
    <row r="4" spans="1:15" ht="18">
      <c r="A4" s="192" t="str">
        <f>'COVER PAGE'!A30</f>
        <v>FISCAL YEAR ENDING JUNE 30, 2026</v>
      </c>
      <c r="B4" s="209"/>
      <c r="C4" s="209"/>
      <c r="D4" s="209"/>
      <c r="E4" s="209"/>
      <c r="F4" s="209"/>
      <c r="G4" s="209"/>
      <c r="H4" s="209"/>
      <c r="I4" s="209"/>
      <c r="J4" s="209"/>
      <c r="K4" s="209"/>
      <c r="L4" s="209"/>
      <c r="M4" s="209"/>
      <c r="N4" s="209"/>
    </row>
    <row r="5" spans="1:15">
      <c r="A5" s="209"/>
      <c r="B5" s="209"/>
      <c r="C5" s="209"/>
      <c r="D5" s="209"/>
      <c r="E5" s="209"/>
      <c r="F5" s="209"/>
      <c r="G5" s="209"/>
      <c r="H5" s="209"/>
      <c r="I5" s="209"/>
      <c r="J5" s="209"/>
      <c r="K5" s="209"/>
      <c r="L5" s="209"/>
      <c r="M5" s="209"/>
      <c r="N5" s="209"/>
    </row>
    <row r="6" spans="1:15" ht="13.5" thickBot="1">
      <c r="A6" s="209"/>
      <c r="B6" s="209"/>
      <c r="C6" s="209"/>
      <c r="D6" s="1705" t="s">
        <v>218</v>
      </c>
      <c r="E6" s="1705"/>
      <c r="F6" s="1706"/>
      <c r="G6" s="209"/>
      <c r="H6" s="209"/>
      <c r="I6" s="209"/>
      <c r="J6" s="209"/>
      <c r="K6" s="209"/>
      <c r="L6" s="209"/>
      <c r="M6" s="209"/>
      <c r="N6" s="209"/>
    </row>
    <row r="7" spans="1:15" ht="64.5" thickBot="1">
      <c r="A7" s="310" t="s">
        <v>838</v>
      </c>
      <c r="B7" s="310" t="s">
        <v>221</v>
      </c>
      <c r="C7" s="310" t="s">
        <v>217</v>
      </c>
      <c r="D7" s="310" t="s">
        <v>232</v>
      </c>
      <c r="E7" s="310" t="s">
        <v>233</v>
      </c>
      <c r="F7" s="310" t="s">
        <v>189</v>
      </c>
      <c r="G7" s="310" t="s">
        <v>219</v>
      </c>
      <c r="H7" s="310" t="s">
        <v>222</v>
      </c>
      <c r="I7" s="310" t="s">
        <v>159</v>
      </c>
      <c r="J7" s="310" t="s">
        <v>220</v>
      </c>
      <c r="K7" s="310" t="s">
        <v>178</v>
      </c>
      <c r="L7" s="310" t="s">
        <v>73</v>
      </c>
      <c r="M7" s="310" t="s">
        <v>3339</v>
      </c>
      <c r="N7" s="310" t="s">
        <v>752</v>
      </c>
      <c r="O7" s="311"/>
    </row>
    <row r="8" spans="1:15" ht="13.5" thickBot="1">
      <c r="A8" s="17" t="s">
        <v>190</v>
      </c>
      <c r="B8" s="306">
        <f>+'OP Conversion'!Q11</f>
        <v>0</v>
      </c>
      <c r="C8" s="306">
        <f>+'OP Conversion'!Q12</f>
        <v>0</v>
      </c>
      <c r="D8" s="20"/>
      <c r="E8" s="306">
        <f>+'OP Conversion'!Q13</f>
        <v>0</v>
      </c>
      <c r="F8" s="20"/>
      <c r="G8" s="306">
        <f>+'OP Conversion'!Q14</f>
        <v>0</v>
      </c>
      <c r="H8" s="306">
        <f>+'OP Conversion'!Q15</f>
        <v>0</v>
      </c>
      <c r="I8" s="306">
        <f>+'OP Conversion'!Q16</f>
        <v>0</v>
      </c>
      <c r="J8" s="306">
        <f>+'OP Conversion'!Q17</f>
        <v>0</v>
      </c>
      <c r="K8" s="306">
        <f>+'OP Conversion'!Q18</f>
        <v>0</v>
      </c>
      <c r="L8" s="306">
        <f>+'OP Conversion'!Q46+'OP Conversion'!Q47</f>
        <v>0</v>
      </c>
      <c r="M8" s="306">
        <f>'OP Conversion'!Q50+'OP Conversion'!Q51+'OP Conversion'!Q52+'OP Conversion'!Q53</f>
        <v>0</v>
      </c>
      <c r="N8" s="306">
        <f>SUM(B8:M8)</f>
        <v>0</v>
      </c>
      <c r="O8" s="311"/>
    </row>
    <row r="9" spans="1:15" ht="13.5" thickTop="1">
      <c r="A9" s="318"/>
      <c r="B9" s="318"/>
      <c r="C9" s="318"/>
      <c r="D9" s="318"/>
      <c r="E9" s="318"/>
      <c r="F9" s="318"/>
      <c r="G9" s="318"/>
      <c r="H9" s="318"/>
      <c r="I9" s="318"/>
      <c r="J9" s="318"/>
      <c r="K9" s="318"/>
      <c r="L9" s="318"/>
      <c r="M9" s="318"/>
      <c r="N9" s="318"/>
      <c r="O9" s="311"/>
    </row>
    <row r="10" spans="1:15" ht="15.75">
      <c r="A10" s="69" t="s">
        <v>228</v>
      </c>
      <c r="B10" s="99"/>
      <c r="C10" s="99"/>
      <c r="D10" s="99"/>
      <c r="E10" s="99"/>
      <c r="F10" s="99"/>
      <c r="G10" s="99"/>
      <c r="H10" s="99"/>
      <c r="I10" s="99"/>
      <c r="J10" s="99"/>
      <c r="K10" s="99"/>
      <c r="L10" s="99"/>
      <c r="M10" s="99"/>
      <c r="N10" s="99"/>
    </row>
    <row r="11" spans="1:15">
      <c r="A11" s="312" t="s">
        <v>223</v>
      </c>
      <c r="B11" s="301"/>
      <c r="C11" s="227"/>
      <c r="D11" s="227"/>
      <c r="E11" s="227"/>
      <c r="F11" s="227"/>
      <c r="G11" s="227"/>
      <c r="H11" s="227"/>
      <c r="I11" s="227"/>
      <c r="J11" s="227"/>
      <c r="K11" s="301"/>
      <c r="L11" s="301"/>
      <c r="M11" s="301"/>
      <c r="N11" s="99">
        <f t="shared" ref="N11:N20" si="0">SUM(B11:M11)</f>
        <v>0</v>
      </c>
    </row>
    <row r="12" spans="1:15">
      <c r="A12" s="312" t="s">
        <v>761</v>
      </c>
      <c r="B12" s="301"/>
      <c r="C12" s="227"/>
      <c r="D12" s="227"/>
      <c r="E12" s="227"/>
      <c r="F12" s="227"/>
      <c r="G12" s="227"/>
      <c r="H12" s="227"/>
      <c r="I12" s="227"/>
      <c r="J12" s="227"/>
      <c r="K12" s="301"/>
      <c r="L12" s="301"/>
      <c r="M12" s="301"/>
      <c r="N12" s="99">
        <f t="shared" si="0"/>
        <v>0</v>
      </c>
    </row>
    <row r="13" spans="1:15">
      <c r="A13" s="312" t="s">
        <v>762</v>
      </c>
      <c r="B13" s="227"/>
      <c r="C13" s="227"/>
      <c r="D13" s="227"/>
      <c r="E13" s="227"/>
      <c r="F13" s="227"/>
      <c r="G13" s="227"/>
      <c r="H13" s="227"/>
      <c r="I13" s="227"/>
      <c r="J13" s="227"/>
      <c r="K13" s="301"/>
      <c r="L13" s="301"/>
      <c r="M13" s="301"/>
      <c r="N13" s="99">
        <f t="shared" si="0"/>
        <v>0</v>
      </c>
    </row>
    <row r="14" spans="1:15">
      <c r="A14" s="312" t="s">
        <v>763</v>
      </c>
      <c r="B14" s="301"/>
      <c r="C14" s="227"/>
      <c r="D14" s="227"/>
      <c r="E14" s="227"/>
      <c r="F14" s="227"/>
      <c r="G14" s="227"/>
      <c r="H14" s="227"/>
      <c r="I14" s="227"/>
      <c r="J14" s="227"/>
      <c r="K14" s="301"/>
      <c r="L14" s="301"/>
      <c r="M14" s="301"/>
      <c r="N14" s="99">
        <f t="shared" si="0"/>
        <v>0</v>
      </c>
    </row>
    <row r="15" spans="1:15">
      <c r="A15" s="312" t="s">
        <v>224</v>
      </c>
      <c r="B15" s="301"/>
      <c r="C15" s="227"/>
      <c r="D15" s="227"/>
      <c r="E15" s="227"/>
      <c r="F15" s="227"/>
      <c r="G15" s="227"/>
      <c r="H15" s="227"/>
      <c r="I15" s="227"/>
      <c r="J15" s="227"/>
      <c r="K15" s="301"/>
      <c r="L15" s="301"/>
      <c r="M15" s="301"/>
      <c r="N15" s="99">
        <f t="shared" si="0"/>
        <v>0</v>
      </c>
    </row>
    <row r="16" spans="1:15">
      <c r="A16" s="312" t="s">
        <v>225</v>
      </c>
      <c r="B16" s="301"/>
      <c r="C16" s="227"/>
      <c r="D16" s="227"/>
      <c r="E16" s="227"/>
      <c r="F16" s="227"/>
      <c r="G16" s="227"/>
      <c r="H16" s="227"/>
      <c r="I16" s="227"/>
      <c r="J16" s="227"/>
      <c r="K16" s="301"/>
      <c r="L16" s="301"/>
      <c r="M16" s="301"/>
      <c r="N16" s="99">
        <f t="shared" si="0"/>
        <v>0</v>
      </c>
    </row>
    <row r="17" spans="1:14">
      <c r="A17" s="312" t="s">
        <v>226</v>
      </c>
      <c r="B17" s="301"/>
      <c r="C17" s="227"/>
      <c r="D17" s="227"/>
      <c r="E17" s="227"/>
      <c r="F17" s="227"/>
      <c r="G17" s="227"/>
      <c r="H17" s="227"/>
      <c r="I17" s="227"/>
      <c r="J17" s="227"/>
      <c r="K17" s="301"/>
      <c r="L17" s="301"/>
      <c r="M17" s="301"/>
      <c r="N17" s="99">
        <f t="shared" si="0"/>
        <v>0</v>
      </c>
    </row>
    <row r="18" spans="1:14">
      <c r="A18" s="312" t="s">
        <v>805</v>
      </c>
      <c r="B18" s="301"/>
      <c r="C18" s="227"/>
      <c r="D18" s="227"/>
      <c r="E18" s="227"/>
      <c r="F18" s="227"/>
      <c r="G18" s="227"/>
      <c r="H18" s="227"/>
      <c r="I18" s="227"/>
      <c r="J18" s="227"/>
      <c r="K18" s="301"/>
      <c r="L18" s="301"/>
      <c r="M18" s="301"/>
      <c r="N18" s="99">
        <f t="shared" si="0"/>
        <v>0</v>
      </c>
    </row>
    <row r="19" spans="1:14">
      <c r="A19" s="312" t="s">
        <v>227</v>
      </c>
      <c r="B19" s="301"/>
      <c r="C19" s="301"/>
      <c r="D19" s="227"/>
      <c r="E19" s="227"/>
      <c r="F19" s="227"/>
      <c r="G19" s="227"/>
      <c r="H19" s="227"/>
      <c r="I19" s="227"/>
      <c r="J19" s="227"/>
      <c r="K19" s="301"/>
      <c r="L19" s="301"/>
      <c r="M19" s="301"/>
      <c r="N19" s="99">
        <f t="shared" si="0"/>
        <v>0</v>
      </c>
    </row>
    <row r="20" spans="1:14">
      <c r="A20" s="312" t="s">
        <v>751</v>
      </c>
      <c r="B20" s="313"/>
      <c r="C20" s="227"/>
      <c r="D20" s="227"/>
      <c r="E20" s="227"/>
      <c r="F20" s="227"/>
      <c r="G20" s="227"/>
      <c r="H20" s="227"/>
      <c r="I20" s="227"/>
      <c r="J20" s="227"/>
      <c r="K20" s="301"/>
      <c r="L20" s="301"/>
      <c r="M20" s="301"/>
      <c r="N20" s="99">
        <f t="shared" si="0"/>
        <v>0</v>
      </c>
    </row>
    <row r="21" spans="1:14" ht="13.5" thickBot="1">
      <c r="A21"/>
      <c r="B21" s="316"/>
      <c r="C21" s="316"/>
      <c r="D21" s="304"/>
      <c r="E21" s="304"/>
      <c r="F21" s="304"/>
      <c r="G21" s="304"/>
      <c r="H21" s="304"/>
      <c r="I21" s="304"/>
      <c r="J21" s="304"/>
      <c r="K21" s="309"/>
      <c r="L21" s="316"/>
      <c r="M21" s="309"/>
      <c r="N21" s="90"/>
    </row>
    <row r="22" spans="1:14" ht="32.25" thickBot="1">
      <c r="A22" s="357" t="s">
        <v>230</v>
      </c>
      <c r="B22" s="315">
        <f>SUM(B10:B21)</f>
        <v>0</v>
      </c>
      <c r="C22" s="315">
        <f t="shared" ref="C22:N22" si="1">SUM(C10:C21)</f>
        <v>0</v>
      </c>
      <c r="D22" s="305">
        <f t="shared" si="1"/>
        <v>0</v>
      </c>
      <c r="E22" s="305">
        <f t="shared" si="1"/>
        <v>0</v>
      </c>
      <c r="F22" s="305">
        <f t="shared" si="1"/>
        <v>0</v>
      </c>
      <c r="G22" s="305">
        <f t="shared" si="1"/>
        <v>0</v>
      </c>
      <c r="H22" s="305">
        <f t="shared" si="1"/>
        <v>0</v>
      </c>
      <c r="I22" s="305">
        <f t="shared" si="1"/>
        <v>0</v>
      </c>
      <c r="J22" s="305">
        <f t="shared" si="1"/>
        <v>0</v>
      </c>
      <c r="K22" s="315">
        <f>SUM(K10:K21)</f>
        <v>0</v>
      </c>
      <c r="L22" s="315">
        <f>SUM(L10:L21)</f>
        <v>0</v>
      </c>
      <c r="M22" s="315">
        <f>SUM(M10:M21)</f>
        <v>0</v>
      </c>
      <c r="N22" s="305">
        <f t="shared" si="1"/>
        <v>0</v>
      </c>
    </row>
    <row r="23" spans="1:14">
      <c r="A23"/>
      <c r="B23" s="99"/>
      <c r="C23" s="99"/>
      <c r="D23" s="99"/>
      <c r="E23" s="99"/>
      <c r="F23" s="99"/>
      <c r="G23" s="99"/>
      <c r="H23" s="99"/>
      <c r="I23" s="99"/>
      <c r="J23" s="99"/>
      <c r="K23" s="99"/>
      <c r="L23" s="99"/>
      <c r="M23" s="99"/>
      <c r="N23" s="99"/>
    </row>
    <row r="24" spans="1:14" ht="15.75">
      <c r="A24" s="358" t="s">
        <v>229</v>
      </c>
      <c r="B24" s="99"/>
      <c r="C24" s="99"/>
      <c r="D24" s="99"/>
      <c r="E24" s="99"/>
      <c r="F24" s="99"/>
      <c r="G24" s="99"/>
      <c r="H24" s="99"/>
      <c r="I24" s="99"/>
      <c r="J24" s="99"/>
      <c r="K24" s="99"/>
      <c r="L24" s="99"/>
      <c r="M24" s="99"/>
      <c r="N24" s="99"/>
    </row>
    <row r="25" spans="1:14" ht="15.75">
      <c r="A25" s="314" t="s">
        <v>200</v>
      </c>
      <c r="B25" s="227">
        <f>B8-B22-B26</f>
        <v>0</v>
      </c>
      <c r="C25" s="301"/>
      <c r="D25" s="301"/>
      <c r="E25" s="301"/>
      <c r="F25" s="301"/>
      <c r="G25" s="301"/>
      <c r="H25" s="301"/>
      <c r="I25" s="301"/>
      <c r="J25" s="301"/>
      <c r="K25" s="301"/>
      <c r="L25" s="301"/>
      <c r="M25" s="301"/>
      <c r="N25" s="99">
        <f>SUM(B25:M25)</f>
        <v>0</v>
      </c>
    </row>
    <row r="26" spans="1:14" ht="15.75">
      <c r="A26" s="314" t="s">
        <v>199</v>
      </c>
      <c r="B26" s="227"/>
      <c r="C26" s="301"/>
      <c r="D26" s="301"/>
      <c r="E26" s="301"/>
      <c r="F26" s="301"/>
      <c r="G26" s="301"/>
      <c r="H26" s="301"/>
      <c r="I26" s="301"/>
      <c r="J26" s="301"/>
      <c r="K26" s="301"/>
      <c r="L26" s="301"/>
      <c r="M26" s="301"/>
      <c r="N26" s="99">
        <f t="shared" ref="N26:N34" si="2">SUM(B26:M26)</f>
        <v>0</v>
      </c>
    </row>
    <row r="27" spans="1:14" ht="15.75">
      <c r="A27" s="314" t="s">
        <v>201</v>
      </c>
      <c r="B27" s="301"/>
      <c r="C27" s="227">
        <f>C8-C22</f>
        <v>0</v>
      </c>
      <c r="D27" s="301"/>
      <c r="E27" s="301"/>
      <c r="F27" s="301"/>
      <c r="G27" s="301"/>
      <c r="H27" s="301"/>
      <c r="I27" s="301"/>
      <c r="J27" s="301"/>
      <c r="K27" s="301"/>
      <c r="L27" s="301"/>
      <c r="M27" s="301"/>
      <c r="N27" s="99">
        <f t="shared" si="2"/>
        <v>0</v>
      </c>
    </row>
    <row r="28" spans="1:14" ht="31.5">
      <c r="A28" s="314" t="s">
        <v>871</v>
      </c>
      <c r="B28" s="301"/>
      <c r="C28" s="301"/>
      <c r="D28" s="301"/>
      <c r="E28" s="301"/>
      <c r="F28" s="227">
        <f>E8-D22-E22-F22-D29-E29</f>
        <v>0</v>
      </c>
      <c r="G28" s="301"/>
      <c r="H28" s="301"/>
      <c r="I28" s="301"/>
      <c r="J28" s="301"/>
      <c r="K28" s="301"/>
      <c r="L28" s="301"/>
      <c r="M28" s="301"/>
      <c r="N28" s="99">
        <f t="shared" si="2"/>
        <v>0</v>
      </c>
    </row>
    <row r="29" spans="1:14" ht="31.5">
      <c r="A29" s="314" t="s">
        <v>202</v>
      </c>
      <c r="B29" s="301"/>
      <c r="C29" s="301"/>
      <c r="D29" s="227"/>
      <c r="E29" s="227"/>
      <c r="F29" s="301"/>
      <c r="G29" s="301"/>
      <c r="H29" s="301"/>
      <c r="I29" s="301"/>
      <c r="J29" s="301"/>
      <c r="K29" s="301"/>
      <c r="L29" s="301"/>
      <c r="M29" s="301"/>
      <c r="N29" s="99">
        <f t="shared" si="2"/>
        <v>0</v>
      </c>
    </row>
    <row r="30" spans="1:14" ht="31.5">
      <c r="A30" s="314" t="s">
        <v>203</v>
      </c>
      <c r="B30" s="301"/>
      <c r="C30" s="301"/>
      <c r="D30" s="301"/>
      <c r="E30" s="301"/>
      <c r="F30" s="301"/>
      <c r="G30" s="301"/>
      <c r="H30" s="301"/>
      <c r="I30" s="301"/>
      <c r="J30" s="227">
        <f>J8-J22</f>
        <v>0</v>
      </c>
      <c r="K30" s="301"/>
      <c r="L30" s="301"/>
      <c r="M30" s="301"/>
      <c r="N30" s="99">
        <f t="shared" si="2"/>
        <v>0</v>
      </c>
    </row>
    <row r="31" spans="1:14" ht="15.75">
      <c r="A31" s="314" t="s">
        <v>216</v>
      </c>
      <c r="B31" s="301"/>
      <c r="C31" s="301"/>
      <c r="D31" s="301"/>
      <c r="E31" s="301"/>
      <c r="F31" s="301"/>
      <c r="G31" s="301"/>
      <c r="H31" s="301"/>
      <c r="I31" s="227">
        <f>I8-I22</f>
        <v>0</v>
      </c>
      <c r="J31" s="301"/>
      <c r="K31" s="301"/>
      <c r="L31" s="301"/>
      <c r="M31" s="301"/>
      <c r="N31" s="99">
        <f t="shared" si="2"/>
        <v>0</v>
      </c>
    </row>
    <row r="32" spans="1:14" ht="31.5">
      <c r="A32" s="314" t="s">
        <v>204</v>
      </c>
      <c r="B32" s="301"/>
      <c r="C32" s="301"/>
      <c r="D32" s="301"/>
      <c r="E32" s="301"/>
      <c r="F32" s="301"/>
      <c r="G32" s="301"/>
      <c r="H32" s="301"/>
      <c r="I32" s="301"/>
      <c r="J32" s="301"/>
      <c r="K32" s="227">
        <f>K8-K22</f>
        <v>0</v>
      </c>
      <c r="L32" s="301"/>
      <c r="M32" s="301"/>
      <c r="N32" s="99">
        <f t="shared" si="2"/>
        <v>0</v>
      </c>
    </row>
    <row r="33" spans="1:14" ht="15.75">
      <c r="A33" s="314" t="s">
        <v>205</v>
      </c>
      <c r="B33" s="301"/>
      <c r="C33" s="301"/>
      <c r="D33" s="301"/>
      <c r="E33" s="301"/>
      <c r="F33" s="301"/>
      <c r="G33" s="301"/>
      <c r="H33" s="301"/>
      <c r="I33" s="301"/>
      <c r="J33" s="301"/>
      <c r="K33" s="301"/>
      <c r="L33" s="227">
        <f>L8</f>
        <v>0</v>
      </c>
      <c r="M33" s="301"/>
      <c r="N33" s="99">
        <f t="shared" si="2"/>
        <v>0</v>
      </c>
    </row>
    <row r="34" spans="1:14" ht="16.5" thickBot="1">
      <c r="A34" s="1183" t="s">
        <v>3339</v>
      </c>
      <c r="B34" s="309"/>
      <c r="C34" s="309"/>
      <c r="D34" s="309"/>
      <c r="E34" s="309"/>
      <c r="F34" s="309"/>
      <c r="G34" s="309"/>
      <c r="H34" s="309"/>
      <c r="I34" s="309"/>
      <c r="J34" s="309"/>
      <c r="K34" s="309"/>
      <c r="L34" s="309"/>
      <c r="M34" s="304">
        <f>M8</f>
        <v>0</v>
      </c>
      <c r="N34" s="90">
        <f t="shared" si="2"/>
        <v>0</v>
      </c>
    </row>
    <row r="35" spans="1:14" ht="32.25" thickBot="1">
      <c r="A35" s="359" t="s">
        <v>191</v>
      </c>
      <c r="B35" s="90">
        <f t="shared" ref="B35:N35" si="3">SUM(B24:B34)</f>
        <v>0</v>
      </c>
      <c r="C35" s="90">
        <f t="shared" si="3"/>
        <v>0</v>
      </c>
      <c r="D35" s="90">
        <f t="shared" si="3"/>
        <v>0</v>
      </c>
      <c r="E35" s="90">
        <f t="shared" si="3"/>
        <v>0</v>
      </c>
      <c r="F35" s="90">
        <f t="shared" si="3"/>
        <v>0</v>
      </c>
      <c r="G35" s="316">
        <f t="shared" si="3"/>
        <v>0</v>
      </c>
      <c r="H35" s="316">
        <f t="shared" si="3"/>
        <v>0</v>
      </c>
      <c r="I35" s="90">
        <f t="shared" si="3"/>
        <v>0</v>
      </c>
      <c r="J35" s="90">
        <f t="shared" si="3"/>
        <v>0</v>
      </c>
      <c r="K35" s="90">
        <f t="shared" si="3"/>
        <v>0</v>
      </c>
      <c r="L35" s="90">
        <f t="shared" si="3"/>
        <v>0</v>
      </c>
      <c r="M35" s="90">
        <f t="shared" si="3"/>
        <v>0</v>
      </c>
      <c r="N35" s="90">
        <f t="shared" si="3"/>
        <v>0</v>
      </c>
    </row>
    <row r="36" spans="1:14">
      <c r="A36"/>
      <c r="B36" s="99"/>
      <c r="C36" s="99"/>
      <c r="D36" s="307"/>
      <c r="E36" s="99"/>
      <c r="F36" s="307"/>
      <c r="G36" s="99"/>
      <c r="H36" s="99"/>
      <c r="I36" s="99"/>
      <c r="J36" s="99"/>
      <c r="K36" s="99"/>
      <c r="L36" s="99"/>
      <c r="M36" s="99"/>
      <c r="N36" s="99"/>
    </row>
    <row r="37" spans="1:14" ht="16.5" thickBot="1">
      <c r="A37" s="360" t="s">
        <v>231</v>
      </c>
      <c r="B37" s="258">
        <f>+B22+B35</f>
        <v>0</v>
      </c>
      <c r="C37" s="258">
        <f>+C22+C35</f>
        <v>0</v>
      </c>
      <c r="D37" s="317"/>
      <c r="E37" s="258">
        <f>+D22+D35+E22+E35+F22+F35</f>
        <v>0</v>
      </c>
      <c r="F37" s="317"/>
      <c r="G37" s="258">
        <f t="shared" ref="G37:N37" si="4">+G22+G35</f>
        <v>0</v>
      </c>
      <c r="H37" s="258">
        <f t="shared" si="4"/>
        <v>0</v>
      </c>
      <c r="I37" s="258">
        <f t="shared" si="4"/>
        <v>0</v>
      </c>
      <c r="J37" s="258">
        <f t="shared" si="4"/>
        <v>0</v>
      </c>
      <c r="K37" s="258">
        <f t="shared" si="4"/>
        <v>0</v>
      </c>
      <c r="L37" s="258">
        <f t="shared" si="4"/>
        <v>0</v>
      </c>
      <c r="M37" s="258">
        <f t="shared" si="4"/>
        <v>0</v>
      </c>
      <c r="N37" s="258">
        <f t="shared" si="4"/>
        <v>0</v>
      </c>
    </row>
    <row r="38" spans="1:14" ht="13.5" thickTop="1">
      <c r="N38"/>
    </row>
    <row r="39" spans="1:14">
      <c r="K39" s="615" t="s">
        <v>1057</v>
      </c>
      <c r="L39" s="616"/>
      <c r="M39" s="616"/>
      <c r="N39" s="617">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heetViews>
  <sheetFormatPr defaultColWidth="8.85546875" defaultRowHeight="12.75"/>
  <cols>
    <col min="1" max="1" width="4.7109375" style="194" customWidth="1"/>
    <col min="2" max="2" width="12.7109375" style="194" customWidth="1"/>
    <col min="3" max="3" width="53.85546875" style="194" customWidth="1"/>
    <col min="4" max="6" width="20.7109375" style="194" customWidth="1"/>
    <col min="7" max="7" width="22.42578125" style="194" customWidth="1"/>
    <col min="8" max="8" width="20.7109375" style="194" customWidth="1"/>
    <col min="9" max="9" width="8.85546875" style="194"/>
    <col min="10" max="10" width="10.28515625" style="194" bestFit="1" customWidth="1"/>
    <col min="11" max="16384" width="8.85546875" style="194"/>
  </cols>
  <sheetData>
    <row r="1" spans="2:8" ht="20.25">
      <c r="B1" s="319" t="str">
        <f>+'GW-STATEMENT NET POSITION(13A)'!A1</f>
        <v>LOCAL GOVERNMENT NAME:</v>
      </c>
      <c r="C1" s="209"/>
      <c r="D1" s="209"/>
      <c r="E1" s="209"/>
      <c r="F1" s="209"/>
      <c r="G1" s="209"/>
      <c r="H1" s="209"/>
    </row>
    <row r="2" spans="2:8" ht="20.25">
      <c r="B2" s="319" t="s">
        <v>1556</v>
      </c>
      <c r="C2" s="209"/>
      <c r="D2" s="209"/>
      <c r="E2" s="209"/>
      <c r="F2" s="209"/>
      <c r="G2" s="209"/>
      <c r="H2" s="209"/>
    </row>
    <row r="3" spans="2:8" ht="18">
      <c r="B3" s="192" t="str">
        <f>+'GW-STATEMENT OF ACTIVITIES(14A)'!B3</f>
        <v>FISCAL YEAR ENDING JUNE 30, 2026</v>
      </c>
      <c r="C3" s="209"/>
      <c r="D3" s="209"/>
      <c r="E3" s="209"/>
      <c r="F3" s="209"/>
      <c r="G3" s="209"/>
      <c r="H3" s="209"/>
    </row>
    <row r="5" spans="2:8" ht="15.75">
      <c r="B5" s="1021"/>
      <c r="C5" s="1022"/>
      <c r="D5" s="1023"/>
      <c r="E5" s="1022"/>
      <c r="F5" s="1022"/>
      <c r="G5" s="1024" t="s">
        <v>334</v>
      </c>
      <c r="H5" s="1022"/>
    </row>
    <row r="6" spans="2:8" ht="15.75">
      <c r="B6" s="1025" t="s">
        <v>122</v>
      </c>
      <c r="C6" s="1026"/>
      <c r="D6" s="1027" t="s">
        <v>547</v>
      </c>
      <c r="E6" s="1027"/>
      <c r="F6" s="1027"/>
      <c r="G6" s="1027" t="s">
        <v>1547</v>
      </c>
      <c r="H6" s="1027" t="s">
        <v>547</v>
      </c>
    </row>
    <row r="7" spans="2:8" ht="15.75">
      <c r="B7" s="1028" t="s">
        <v>123</v>
      </c>
      <c r="C7" s="1029" t="s">
        <v>2478</v>
      </c>
      <c r="D7" s="1030">
        <v>45839</v>
      </c>
      <c r="E7" s="1029" t="s">
        <v>434</v>
      </c>
      <c r="F7" s="1029" t="s">
        <v>890</v>
      </c>
      <c r="G7" s="1029" t="s">
        <v>333</v>
      </c>
      <c r="H7" s="1030">
        <v>46203</v>
      </c>
    </row>
    <row r="8" spans="2:8" ht="15">
      <c r="B8" s="989">
        <v>181000</v>
      </c>
      <c r="C8" s="999" t="s">
        <v>552</v>
      </c>
      <c r="D8" s="202"/>
      <c r="E8" s="1082"/>
      <c r="F8" s="1080"/>
      <c r="G8" s="1082"/>
      <c r="H8" s="1004">
        <f>+D8+E8-F8+G8</f>
        <v>0</v>
      </c>
    </row>
    <row r="9" spans="2:8" ht="15">
      <c r="B9" s="989">
        <v>188000</v>
      </c>
      <c r="C9" s="999" t="s">
        <v>2442</v>
      </c>
      <c r="D9" s="202"/>
      <c r="E9" s="1003"/>
      <c r="F9" s="1073"/>
      <c r="G9" s="1003"/>
      <c r="H9" s="1004">
        <f t="shared" ref="H9:H23" si="0">+D9+E9-F9+G9</f>
        <v>0</v>
      </c>
    </row>
    <row r="10" spans="2:8" ht="15">
      <c r="B10" s="991"/>
      <c r="C10" s="1000"/>
      <c r="D10" s="1081"/>
      <c r="E10" s="1004"/>
      <c r="F10" s="1081"/>
      <c r="G10" s="1004"/>
      <c r="H10" s="1004"/>
    </row>
    <row r="11" spans="2:8" ht="15">
      <c r="B11" s="989">
        <v>182000</v>
      </c>
      <c r="C11" s="999" t="s">
        <v>858</v>
      </c>
      <c r="D11" s="202"/>
      <c r="E11" s="1003"/>
      <c r="F11" s="1073"/>
      <c r="G11" s="1003"/>
      <c r="H11" s="1004">
        <f t="shared" si="0"/>
        <v>0</v>
      </c>
    </row>
    <row r="12" spans="2:8" ht="15">
      <c r="B12" s="989">
        <v>182100</v>
      </c>
      <c r="C12" s="999" t="s">
        <v>2438</v>
      </c>
      <c r="D12" s="202"/>
      <c r="E12" s="1003"/>
      <c r="F12" s="1073"/>
      <c r="G12" s="1003"/>
      <c r="H12" s="1004">
        <f t="shared" si="0"/>
        <v>0</v>
      </c>
    </row>
    <row r="13" spans="2:8" ht="15">
      <c r="B13" s="21"/>
      <c r="C13" s="36"/>
      <c r="D13" s="1081"/>
      <c r="E13" s="1004"/>
      <c r="F13" s="1081"/>
      <c r="G13" s="1004"/>
      <c r="H13" s="1004"/>
    </row>
    <row r="14" spans="2:8" ht="15">
      <c r="B14" s="989">
        <v>183000</v>
      </c>
      <c r="C14" s="999" t="s">
        <v>2439</v>
      </c>
      <c r="D14" s="1073"/>
      <c r="E14" s="1003"/>
      <c r="F14" s="1073"/>
      <c r="G14" s="1003"/>
      <c r="H14" s="1004">
        <f t="shared" si="0"/>
        <v>0</v>
      </c>
    </row>
    <row r="15" spans="2:8" ht="15">
      <c r="B15" s="989">
        <v>183100</v>
      </c>
      <c r="C15" s="999" t="s">
        <v>2477</v>
      </c>
      <c r="D15" s="1073"/>
      <c r="E15" s="1003"/>
      <c r="F15" s="1073"/>
      <c r="G15" s="1003"/>
      <c r="H15" s="1004">
        <f t="shared" si="0"/>
        <v>0</v>
      </c>
    </row>
    <row r="16" spans="2:8" ht="15">
      <c r="B16" s="21"/>
      <c r="C16" s="36"/>
      <c r="D16" s="1081"/>
      <c r="E16" s="1004"/>
      <c r="F16" s="1081"/>
      <c r="G16" s="1004"/>
      <c r="H16" s="1004"/>
    </row>
    <row r="17" spans="1:10" ht="15">
      <c r="B17" s="989">
        <v>184000</v>
      </c>
      <c r="C17" s="1001" t="s">
        <v>2440</v>
      </c>
      <c r="D17" s="202"/>
      <c r="E17" s="1003"/>
      <c r="F17" s="1073"/>
      <c r="G17" s="1003"/>
      <c r="H17" s="1004">
        <f t="shared" si="0"/>
        <v>0</v>
      </c>
    </row>
    <row r="18" spans="1:10" ht="15">
      <c r="B18" s="989">
        <v>184100</v>
      </c>
      <c r="C18" s="999" t="s">
        <v>2438</v>
      </c>
      <c r="D18" s="202"/>
      <c r="E18" s="1003"/>
      <c r="F18" s="1073"/>
      <c r="G18" s="1003"/>
      <c r="H18" s="1004">
        <f t="shared" si="0"/>
        <v>0</v>
      </c>
    </row>
    <row r="19" spans="1:10" ht="15">
      <c r="B19" s="21"/>
      <c r="C19" s="36"/>
      <c r="D19" s="1081"/>
      <c r="E19" s="1004"/>
      <c r="F19" s="1081"/>
      <c r="G19" s="1004"/>
      <c r="H19" s="1004"/>
    </row>
    <row r="20" spans="1:10" ht="15">
      <c r="B20" s="989">
        <v>186000</v>
      </c>
      <c r="C20" s="999" t="s">
        <v>2441</v>
      </c>
      <c r="D20" s="202"/>
      <c r="E20" s="1003"/>
      <c r="F20" s="1073"/>
      <c r="G20" s="1003"/>
      <c r="H20" s="1004">
        <f t="shared" si="0"/>
        <v>0</v>
      </c>
    </row>
    <row r="21" spans="1:10" ht="15">
      <c r="B21" s="989">
        <v>186100</v>
      </c>
      <c r="C21" s="999" t="s">
        <v>2438</v>
      </c>
      <c r="D21" s="202"/>
      <c r="E21" s="1003"/>
      <c r="F21" s="1073"/>
      <c r="G21" s="1003"/>
      <c r="H21" s="1004">
        <f t="shared" si="0"/>
        <v>0</v>
      </c>
    </row>
    <row r="22" spans="1:10" ht="15">
      <c r="A22" s="320"/>
      <c r="B22" s="21"/>
      <c r="C22" s="36"/>
      <c r="D22" s="1081"/>
      <c r="E22" s="1004"/>
      <c r="F22" s="1081"/>
      <c r="G22" s="1004"/>
      <c r="H22" s="1004"/>
    </row>
    <row r="23" spans="1:10" ht="15">
      <c r="B23" s="989">
        <v>187000</v>
      </c>
      <c r="C23" s="999" t="s">
        <v>558</v>
      </c>
      <c r="D23" s="202"/>
      <c r="E23" s="1003"/>
      <c r="F23" s="1073"/>
      <c r="G23" s="1003"/>
      <c r="H23" s="1004">
        <f t="shared" si="0"/>
        <v>0</v>
      </c>
    </row>
    <row r="24" spans="1:10" ht="15.75" thickBot="1">
      <c r="B24" s="989">
        <v>187100</v>
      </c>
      <c r="C24" s="999" t="s">
        <v>2438</v>
      </c>
      <c r="D24" s="204"/>
      <c r="E24" s="1084"/>
      <c r="F24" s="1083"/>
      <c r="G24" s="1005"/>
      <c r="H24" s="1004">
        <f>+D24+E24-F24+G24</f>
        <v>0</v>
      </c>
    </row>
    <row r="25" spans="1:10" ht="15.75">
      <c r="B25" s="986"/>
      <c r="C25" s="1040" t="s">
        <v>2480</v>
      </c>
      <c r="D25" s="988">
        <f>D8+D9+D11+D14+D17+D20+D23</f>
        <v>0</v>
      </c>
      <c r="E25" s="1017">
        <f>E8+E9+E11+E14+E17+E20+E23</f>
        <v>0</v>
      </c>
      <c r="F25" s="1017">
        <f>F8+F11+F14+F17+F20+F23</f>
        <v>0</v>
      </c>
      <c r="G25" s="1017">
        <f>G8+G11+G14+G17+G20+G23</f>
        <v>0</v>
      </c>
      <c r="H25" s="1017">
        <f>H8+H9+H11+H14+H17+H20+H23</f>
        <v>0</v>
      </c>
      <c r="J25" s="227"/>
    </row>
    <row r="26" spans="1:10" ht="15.75">
      <c r="B26" s="992"/>
      <c r="C26" s="1041" t="s">
        <v>2481</v>
      </c>
      <c r="D26" s="990">
        <f>D12+D15+D18+D21+D24</f>
        <v>0</v>
      </c>
      <c r="E26" s="1004">
        <f>E12+E15+E18+E21+E24</f>
        <v>0</v>
      </c>
      <c r="F26" s="1004">
        <f>F12+F15+F18+F21+F24</f>
        <v>0</v>
      </c>
      <c r="G26" s="1004">
        <f>G12+G15+G18+G21+G24</f>
        <v>0</v>
      </c>
      <c r="H26" s="1004">
        <f>H12+H15+H18+H21+H24</f>
        <v>0</v>
      </c>
    </row>
    <row r="27" spans="1:10" ht="16.5" thickBot="1">
      <c r="B27" s="992"/>
      <c r="C27" s="1041" t="s">
        <v>2483</v>
      </c>
      <c r="D27" s="1020">
        <f>D25+D26</f>
        <v>0</v>
      </c>
      <c r="E27" s="1019">
        <f>SUM(E8:E24)</f>
        <v>0</v>
      </c>
      <c r="F27" s="1019">
        <f>SUM(F8:F24)</f>
        <v>0</v>
      </c>
      <c r="G27" s="1019">
        <f>SUM(G8:G24)</f>
        <v>0</v>
      </c>
      <c r="H27" s="1019">
        <f>H25+H26</f>
        <v>0</v>
      </c>
    </row>
    <row r="28" spans="1:10" ht="16.5" thickTop="1">
      <c r="B28" s="225"/>
      <c r="C28" s="199"/>
      <c r="D28" s="210"/>
      <c r="E28" s="210"/>
      <c r="F28" s="210"/>
      <c r="G28" s="210"/>
      <c r="H28" s="210"/>
    </row>
    <row r="29" spans="1:10" ht="15.75">
      <c r="B29" s="1031"/>
      <c r="C29" s="1032" t="s">
        <v>2479</v>
      </c>
      <c r="D29" s="1033"/>
      <c r="E29" s="1033"/>
      <c r="F29" s="1033"/>
      <c r="G29" s="1033"/>
      <c r="H29" s="1034"/>
    </row>
    <row r="30" spans="1:10" ht="15">
      <c r="B30" s="1013" t="s">
        <v>2422</v>
      </c>
      <c r="C30" s="998" t="s">
        <v>2423</v>
      </c>
      <c r="D30" s="1017">
        <v>0</v>
      </c>
      <c r="E30" s="202"/>
      <c r="F30" s="1017">
        <f>E30</f>
        <v>0</v>
      </c>
      <c r="G30" s="1017"/>
      <c r="H30" s="1017">
        <f t="shared" ref="H30:H37" si="1">+D30+E30-F30+G30</f>
        <v>0</v>
      </c>
    </row>
    <row r="31" spans="1:10" ht="15">
      <c r="B31" s="996" t="s">
        <v>2424</v>
      </c>
      <c r="C31" s="999" t="s">
        <v>2425</v>
      </c>
      <c r="D31" s="1004">
        <v>0</v>
      </c>
      <c r="E31" s="202"/>
      <c r="F31" s="1004">
        <f t="shared" ref="F31:F38" si="2">E31</f>
        <v>0</v>
      </c>
      <c r="G31" s="990"/>
      <c r="H31" s="1004">
        <f t="shared" si="1"/>
        <v>0</v>
      </c>
    </row>
    <row r="32" spans="1:10" ht="15">
      <c r="B32" s="996" t="s">
        <v>2426</v>
      </c>
      <c r="C32" s="999" t="s">
        <v>2427</v>
      </c>
      <c r="D32" s="1004">
        <v>0</v>
      </c>
      <c r="E32" s="202"/>
      <c r="F32" s="1004">
        <f t="shared" si="2"/>
        <v>0</v>
      </c>
      <c r="G32" s="990"/>
      <c r="H32" s="1004">
        <f t="shared" si="1"/>
        <v>0</v>
      </c>
    </row>
    <row r="33" spans="2:8" ht="15">
      <c r="B33" s="996" t="s">
        <v>2428</v>
      </c>
      <c r="C33" s="999" t="s">
        <v>2429</v>
      </c>
      <c r="D33" s="1004">
        <v>0</v>
      </c>
      <c r="E33" s="202"/>
      <c r="F33" s="1004">
        <f t="shared" si="2"/>
        <v>0</v>
      </c>
      <c r="G33" s="990"/>
      <c r="H33" s="1004">
        <f t="shared" si="1"/>
        <v>0</v>
      </c>
    </row>
    <row r="34" spans="2:8" ht="15">
      <c r="B34" s="996" t="s">
        <v>2430</v>
      </c>
      <c r="C34" s="999" t="s">
        <v>2431</v>
      </c>
      <c r="D34" s="1004">
        <v>0</v>
      </c>
      <c r="E34" s="202"/>
      <c r="F34" s="1004">
        <f t="shared" si="2"/>
        <v>0</v>
      </c>
      <c r="G34" s="990"/>
      <c r="H34" s="1004">
        <f t="shared" si="1"/>
        <v>0</v>
      </c>
    </row>
    <row r="35" spans="2:8" ht="15">
      <c r="B35" s="996" t="s">
        <v>2432</v>
      </c>
      <c r="C35" s="999" t="s">
        <v>2433</v>
      </c>
      <c r="D35" s="1004">
        <v>0</v>
      </c>
      <c r="E35" s="202"/>
      <c r="F35" s="1004">
        <f t="shared" si="2"/>
        <v>0</v>
      </c>
      <c r="G35" s="990"/>
      <c r="H35" s="1004">
        <f t="shared" si="1"/>
        <v>0</v>
      </c>
    </row>
    <row r="36" spans="2:8" ht="15">
      <c r="B36" s="996" t="s">
        <v>2434</v>
      </c>
      <c r="C36" s="999" t="s">
        <v>2435</v>
      </c>
      <c r="D36" s="1004">
        <v>0</v>
      </c>
      <c r="E36" s="1073"/>
      <c r="F36" s="1004">
        <f t="shared" si="2"/>
        <v>0</v>
      </c>
      <c r="G36" s="990"/>
      <c r="H36" s="1004">
        <f t="shared" si="1"/>
        <v>0</v>
      </c>
    </row>
    <row r="37" spans="2:8" ht="15">
      <c r="B37" s="996" t="s">
        <v>2436</v>
      </c>
      <c r="C37" s="999" t="s">
        <v>2437</v>
      </c>
      <c r="D37" s="1004">
        <v>0</v>
      </c>
      <c r="E37" s="1073"/>
      <c r="F37" s="1004">
        <f t="shared" si="2"/>
        <v>0</v>
      </c>
      <c r="G37" s="990"/>
      <c r="H37" s="1004">
        <f t="shared" si="1"/>
        <v>0</v>
      </c>
    </row>
    <row r="38" spans="2:8" ht="15">
      <c r="B38" s="1014"/>
      <c r="C38" s="1002" t="s">
        <v>2443</v>
      </c>
      <c r="D38" s="1016">
        <v>0</v>
      </c>
      <c r="E38" s="1005"/>
      <c r="F38" s="1004">
        <f t="shared" si="2"/>
        <v>0</v>
      </c>
      <c r="G38" s="1016"/>
      <c r="H38" s="1016">
        <f>+D38+E38-F38+G38</f>
        <v>0</v>
      </c>
    </row>
    <row r="39" spans="2:8" ht="16.5" thickBot="1">
      <c r="B39" s="1707" t="s">
        <v>2482</v>
      </c>
      <c r="C39" s="1708"/>
      <c r="D39" s="1019">
        <f>SUM(D30:D38)</f>
        <v>0</v>
      </c>
      <c r="E39" s="1019">
        <f>SUM(E30:E38)</f>
        <v>0</v>
      </c>
      <c r="F39" s="1019">
        <f>SUM(F30:F38)</f>
        <v>0</v>
      </c>
      <c r="G39" s="1019">
        <f>SUM(G30:G38)</f>
        <v>0</v>
      </c>
      <c r="H39" s="1019">
        <f>+D39+E39-F39+G39</f>
        <v>0</v>
      </c>
    </row>
    <row r="40" spans="2:8" ht="25.5" customHeight="1" thickTop="1">
      <c r="B40" s="225"/>
      <c r="C40" s="199"/>
      <c r="D40" s="210"/>
      <c r="E40" s="210"/>
      <c r="F40" s="210"/>
      <c r="G40" s="210"/>
      <c r="H40" s="210"/>
    </row>
    <row r="41" spans="2:8" ht="21.75" customHeight="1">
      <c r="B41" s="1035"/>
      <c r="C41" s="1036" t="s">
        <v>2583</v>
      </c>
      <c r="D41" s="1037"/>
      <c r="E41" s="1037"/>
      <c r="F41" s="1037"/>
      <c r="G41" s="1037"/>
      <c r="H41" s="1038"/>
    </row>
    <row r="42" spans="2:8" ht="15">
      <c r="B42" s="1013">
        <v>181500</v>
      </c>
      <c r="C42" s="1007" t="s">
        <v>2486</v>
      </c>
      <c r="D42" s="1015"/>
      <c r="E42" s="1015"/>
      <c r="F42" s="1015"/>
      <c r="G42" s="1015"/>
      <c r="H42" s="1017">
        <f>+D42+E42-F42+G42</f>
        <v>0</v>
      </c>
    </row>
    <row r="43" spans="2:8" ht="15">
      <c r="B43" s="996">
        <v>188500</v>
      </c>
      <c r="C43" s="1006" t="s">
        <v>2489</v>
      </c>
      <c r="D43" s="1003"/>
      <c r="E43" s="1003"/>
      <c r="F43" s="1003"/>
      <c r="G43" s="1003"/>
      <c r="H43" s="1004">
        <f>+D43+E43-F43+G43</f>
        <v>0</v>
      </c>
    </row>
    <row r="44" spans="2:8" ht="15">
      <c r="B44" s="997"/>
      <c r="C44" s="1008"/>
      <c r="D44" s="1004"/>
      <c r="E44" s="1004"/>
      <c r="F44" s="1004"/>
      <c r="G44" s="1004"/>
      <c r="H44" s="1004"/>
    </row>
    <row r="45" spans="2:8" ht="15">
      <c r="B45" s="996">
        <v>182500</v>
      </c>
      <c r="C45" s="1006" t="s">
        <v>2487</v>
      </c>
      <c r="D45" s="1003"/>
      <c r="E45" s="1003"/>
      <c r="F45" s="1003"/>
      <c r="G45" s="1003"/>
      <c r="H45" s="1004">
        <f t="shared" ref="H45:H46" si="3">+D45+E45-F45+G45</f>
        <v>0</v>
      </c>
    </row>
    <row r="46" spans="2:8" ht="15">
      <c r="B46" s="996">
        <v>182510</v>
      </c>
      <c r="C46" s="1006" t="s">
        <v>2416</v>
      </c>
      <c r="D46" s="1003"/>
      <c r="E46" s="1003"/>
      <c r="F46" s="1003"/>
      <c r="G46" s="1003"/>
      <c r="H46" s="1004">
        <f t="shared" si="3"/>
        <v>0</v>
      </c>
    </row>
    <row r="47" spans="2:8" ht="15">
      <c r="B47" s="995"/>
      <c r="C47" s="1011"/>
      <c r="D47" s="1004"/>
      <c r="E47" s="1004"/>
      <c r="F47" s="1004"/>
      <c r="G47" s="1004"/>
      <c r="H47" s="1004"/>
    </row>
    <row r="48" spans="2:8" ht="15">
      <c r="B48" s="996">
        <v>183500</v>
      </c>
      <c r="C48" s="1006" t="s">
        <v>2488</v>
      </c>
      <c r="D48" s="1003"/>
      <c r="E48" s="1003"/>
      <c r="F48" s="1003"/>
      <c r="G48" s="1003"/>
      <c r="H48" s="1004">
        <f t="shared" ref="H48:H49" si="4">+D48+E48-F48+G48</f>
        <v>0</v>
      </c>
    </row>
    <row r="49" spans="2:8" ht="15">
      <c r="B49" s="996">
        <v>183510</v>
      </c>
      <c r="C49" s="1006" t="s">
        <v>2417</v>
      </c>
      <c r="D49" s="1003"/>
      <c r="E49" s="1003"/>
      <c r="F49" s="1003"/>
      <c r="G49" s="1003"/>
      <c r="H49" s="1004">
        <f t="shared" si="4"/>
        <v>0</v>
      </c>
    </row>
    <row r="50" spans="2:8" ht="15">
      <c r="B50" s="995"/>
      <c r="C50" s="1011"/>
      <c r="D50" s="1004"/>
      <c r="E50" s="1004"/>
      <c r="F50" s="1004"/>
      <c r="G50" s="1004"/>
      <c r="H50" s="1004"/>
    </row>
    <row r="51" spans="2:8" ht="15">
      <c r="B51" s="996">
        <v>184500</v>
      </c>
      <c r="C51" s="1009" t="s">
        <v>2418</v>
      </c>
      <c r="D51" s="1003"/>
      <c r="E51" s="1003"/>
      <c r="F51" s="1003"/>
      <c r="G51" s="1003"/>
      <c r="H51" s="1004">
        <f t="shared" ref="H51:H52" si="5">+D51+E51-F51+G51</f>
        <v>0</v>
      </c>
    </row>
    <row r="52" spans="2:8" ht="15">
      <c r="B52" s="996">
        <v>184510</v>
      </c>
      <c r="C52" s="1006" t="s">
        <v>2419</v>
      </c>
      <c r="D52" s="1003"/>
      <c r="E52" s="1003"/>
      <c r="F52" s="1003"/>
      <c r="G52" s="1003"/>
      <c r="H52" s="1004">
        <f t="shared" si="5"/>
        <v>0</v>
      </c>
    </row>
    <row r="53" spans="2:8" ht="15">
      <c r="B53" s="995"/>
      <c r="C53" s="1011"/>
      <c r="D53" s="1004"/>
      <c r="E53" s="1004"/>
      <c r="F53" s="1004"/>
      <c r="G53" s="1004"/>
      <c r="H53" s="1004"/>
    </row>
    <row r="54" spans="2:8" ht="15">
      <c r="B54" s="996">
        <v>186500</v>
      </c>
      <c r="C54" s="1006" t="s">
        <v>2490</v>
      </c>
      <c r="D54" s="1003"/>
      <c r="E54" s="1003"/>
      <c r="F54" s="1003"/>
      <c r="G54" s="1003"/>
      <c r="H54" s="1004">
        <f t="shared" ref="H54:H55" si="6">+D54+E54-F54+G54</f>
        <v>0</v>
      </c>
    </row>
    <row r="55" spans="2:8" ht="15">
      <c r="B55" s="996">
        <v>186510</v>
      </c>
      <c r="C55" s="1006" t="s">
        <v>2420</v>
      </c>
      <c r="D55" s="1003"/>
      <c r="E55" s="1003"/>
      <c r="F55" s="1003"/>
      <c r="G55" s="1003"/>
      <c r="H55" s="1004">
        <f t="shared" si="6"/>
        <v>0</v>
      </c>
    </row>
    <row r="56" spans="2:8" ht="15">
      <c r="B56" s="995"/>
      <c r="C56" s="1011"/>
      <c r="D56" s="1004"/>
      <c r="E56" s="1004"/>
      <c r="F56" s="1004"/>
      <c r="G56" s="1004"/>
      <c r="H56" s="1004"/>
    </row>
    <row r="57" spans="2:8" ht="15">
      <c r="B57" s="996">
        <v>187500</v>
      </c>
      <c r="C57" s="1006" t="s">
        <v>2491</v>
      </c>
      <c r="D57" s="1003"/>
      <c r="E57" s="1003"/>
      <c r="F57" s="1003"/>
      <c r="G57" s="1003"/>
      <c r="H57" s="1004">
        <f t="shared" ref="H57" si="7">+D57+E57-F57+G57</f>
        <v>0</v>
      </c>
    </row>
    <row r="58" spans="2:8" ht="15">
      <c r="B58" s="996">
        <v>187510</v>
      </c>
      <c r="C58" s="1006" t="s">
        <v>2421</v>
      </c>
      <c r="D58" s="1003"/>
      <c r="E58" s="1003"/>
      <c r="F58" s="1003"/>
      <c r="G58" s="1003"/>
      <c r="H58" s="1004">
        <f>+D58+E58-F58+G58</f>
        <v>0</v>
      </c>
    </row>
    <row r="59" spans="2:8" ht="15.75">
      <c r="B59" s="986"/>
      <c r="C59" s="1040" t="s">
        <v>2485</v>
      </c>
      <c r="D59" s="988">
        <f>D42+D43+D45+D48+D51+D54+D57</f>
        <v>0</v>
      </c>
      <c r="E59" s="1017">
        <f t="shared" ref="E59:H59" si="8">E42+E43+E45+E48+E51+E54+E57</f>
        <v>0</v>
      </c>
      <c r="F59" s="1017">
        <f t="shared" si="8"/>
        <v>0</v>
      </c>
      <c r="G59" s="1017">
        <f t="shared" si="8"/>
        <v>0</v>
      </c>
      <c r="H59" s="1017">
        <f t="shared" si="8"/>
        <v>0</v>
      </c>
    </row>
    <row r="60" spans="2:8" ht="15.75">
      <c r="B60" s="992"/>
      <c r="C60" s="1041" t="s">
        <v>2473</v>
      </c>
      <c r="D60" s="990">
        <f>D46+D49+D52+D55+D58</f>
        <v>0</v>
      </c>
      <c r="E60" s="1004">
        <f t="shared" ref="E60:H60" si="9">E46+E49+E52+E55+E58</f>
        <v>0</v>
      </c>
      <c r="F60" s="1004">
        <f t="shared" si="9"/>
        <v>0</v>
      </c>
      <c r="G60" s="1004">
        <f t="shared" si="9"/>
        <v>0</v>
      </c>
      <c r="H60" s="1004">
        <f t="shared" si="9"/>
        <v>0</v>
      </c>
    </row>
    <row r="61" spans="2:8" ht="16.5" thickBot="1">
      <c r="B61" s="992"/>
      <c r="C61" s="1041" t="s">
        <v>2484</v>
      </c>
      <c r="D61" s="1020">
        <f>D59+D60</f>
        <v>0</v>
      </c>
      <c r="E61" s="1019">
        <f t="shared" ref="E61:H61" si="10">E59+E60</f>
        <v>0</v>
      </c>
      <c r="F61" s="1019">
        <f t="shared" si="10"/>
        <v>0</v>
      </c>
      <c r="G61" s="1019">
        <f t="shared" si="10"/>
        <v>0</v>
      </c>
      <c r="H61" s="1019">
        <f t="shared" si="10"/>
        <v>0</v>
      </c>
    </row>
    <row r="62" spans="2:8" ht="15.75" thickTop="1">
      <c r="B62" s="225"/>
      <c r="C62" s="196"/>
      <c r="D62" s="202"/>
      <c r="E62" s="202"/>
      <c r="F62" s="202"/>
      <c r="G62" s="202"/>
      <c r="H62" s="210"/>
    </row>
    <row r="63" spans="2:8" ht="15.75">
      <c r="B63" s="1035"/>
      <c r="C63" s="1042" t="s">
        <v>2493</v>
      </c>
      <c r="D63" s="1039"/>
      <c r="E63" s="1039"/>
      <c r="F63" s="1039"/>
      <c r="G63" s="1039"/>
      <c r="H63" s="1038"/>
    </row>
    <row r="64" spans="2:8" ht="15">
      <c r="B64" s="1013" t="s">
        <v>2422</v>
      </c>
      <c r="C64" s="1007" t="s">
        <v>2423</v>
      </c>
      <c r="D64" s="1017">
        <v>0</v>
      </c>
      <c r="E64" s="202"/>
      <c r="F64" s="1017">
        <f>E64</f>
        <v>0</v>
      </c>
      <c r="G64" s="1017"/>
      <c r="H64" s="1017">
        <f t="shared" ref="H64:H71" si="11">+D64+E64-F64+G64</f>
        <v>0</v>
      </c>
    </row>
    <row r="65" spans="2:8" ht="15">
      <c r="B65" s="996" t="s">
        <v>2424</v>
      </c>
      <c r="C65" s="1006" t="s">
        <v>2425</v>
      </c>
      <c r="D65" s="1004">
        <v>0</v>
      </c>
      <c r="E65" s="202"/>
      <c r="F65" s="1004">
        <f t="shared" ref="F65:F72" si="12">E65</f>
        <v>0</v>
      </c>
      <c r="G65" s="990"/>
      <c r="H65" s="1004">
        <f t="shared" si="11"/>
        <v>0</v>
      </c>
    </row>
    <row r="66" spans="2:8" ht="15">
      <c r="B66" s="996" t="s">
        <v>2426</v>
      </c>
      <c r="C66" s="1006" t="s">
        <v>2427</v>
      </c>
      <c r="D66" s="1004">
        <v>0</v>
      </c>
      <c r="E66" s="202"/>
      <c r="F66" s="1004">
        <f t="shared" si="12"/>
        <v>0</v>
      </c>
      <c r="G66" s="990"/>
      <c r="H66" s="1004">
        <f t="shared" si="11"/>
        <v>0</v>
      </c>
    </row>
    <row r="67" spans="2:8" ht="15">
      <c r="B67" s="996" t="s">
        <v>2428</v>
      </c>
      <c r="C67" s="1006" t="s">
        <v>2429</v>
      </c>
      <c r="D67" s="1004">
        <v>0</v>
      </c>
      <c r="E67" s="202"/>
      <c r="F67" s="1004">
        <f t="shared" si="12"/>
        <v>0</v>
      </c>
      <c r="G67" s="990"/>
      <c r="H67" s="1004">
        <f t="shared" si="11"/>
        <v>0</v>
      </c>
    </row>
    <row r="68" spans="2:8" ht="15">
      <c r="B68" s="996" t="s">
        <v>2430</v>
      </c>
      <c r="C68" s="1006" t="s">
        <v>2431</v>
      </c>
      <c r="D68" s="1004">
        <v>0</v>
      </c>
      <c r="E68" s="202"/>
      <c r="F68" s="1004">
        <f t="shared" si="12"/>
        <v>0</v>
      </c>
      <c r="G68" s="990"/>
      <c r="H68" s="1004">
        <f t="shared" si="11"/>
        <v>0</v>
      </c>
    </row>
    <row r="69" spans="2:8" ht="15">
      <c r="B69" s="996" t="s">
        <v>2432</v>
      </c>
      <c r="C69" s="1006" t="s">
        <v>2433</v>
      </c>
      <c r="D69" s="1004">
        <v>0</v>
      </c>
      <c r="E69" s="202"/>
      <c r="F69" s="1004">
        <f t="shared" si="12"/>
        <v>0</v>
      </c>
      <c r="G69" s="990"/>
      <c r="H69" s="1004">
        <f t="shared" si="11"/>
        <v>0</v>
      </c>
    </row>
    <row r="70" spans="2:8" ht="15">
      <c r="B70" s="996" t="s">
        <v>2434</v>
      </c>
      <c r="C70" s="1006" t="s">
        <v>2435</v>
      </c>
      <c r="D70" s="1004">
        <v>0</v>
      </c>
      <c r="E70" s="1073"/>
      <c r="F70" s="1004">
        <f t="shared" si="12"/>
        <v>0</v>
      </c>
      <c r="G70" s="990"/>
      <c r="H70" s="1004">
        <f t="shared" si="11"/>
        <v>0</v>
      </c>
    </row>
    <row r="71" spans="2:8" ht="15">
      <c r="B71" s="996" t="s">
        <v>2436</v>
      </c>
      <c r="C71" s="1006" t="s">
        <v>2437</v>
      </c>
      <c r="D71" s="1004">
        <v>0</v>
      </c>
      <c r="E71" s="1073"/>
      <c r="F71" s="1004">
        <f t="shared" si="12"/>
        <v>0</v>
      </c>
      <c r="G71" s="990"/>
      <c r="H71" s="1004">
        <f t="shared" si="11"/>
        <v>0</v>
      </c>
    </row>
    <row r="72" spans="2:8" ht="15.75" thickBot="1">
      <c r="B72" s="1014"/>
      <c r="C72" s="1010" t="s">
        <v>2443</v>
      </c>
      <c r="D72" s="1012">
        <v>0</v>
      </c>
      <c r="E72" s="1005"/>
      <c r="F72" s="1004">
        <f t="shared" si="12"/>
        <v>0</v>
      </c>
      <c r="G72" s="1012"/>
      <c r="H72" s="1012">
        <f>+D72+E72-F72+G72</f>
        <v>0</v>
      </c>
    </row>
    <row r="73" spans="2:8" ht="15.75" customHeight="1" thickBot="1">
      <c r="B73" s="1707" t="s">
        <v>2492</v>
      </c>
      <c r="C73" s="1708"/>
      <c r="D73" s="1019">
        <f>SUM(D64:D72)</f>
        <v>0</v>
      </c>
      <c r="E73" s="1019">
        <f>SUM(E64:E72)</f>
        <v>0</v>
      </c>
      <c r="F73" s="1019">
        <f>SUM(F64:F72)</f>
        <v>0</v>
      </c>
      <c r="G73" s="1019">
        <f>SUM(G64:G72)</f>
        <v>0</v>
      </c>
      <c r="H73" s="1019">
        <f>+D73+E73-F73+G73</f>
        <v>0</v>
      </c>
    </row>
    <row r="74" spans="2:8" ht="15.75" thickTop="1">
      <c r="B74" s="986"/>
      <c r="C74" s="993"/>
      <c r="D74" s="210"/>
      <c r="E74" s="202"/>
      <c r="F74" s="210"/>
      <c r="G74" s="210"/>
      <c r="H74" s="990"/>
    </row>
    <row r="75" spans="2:8" ht="15">
      <c r="B75" s="986">
        <v>280000</v>
      </c>
      <c r="C75" s="987" t="s">
        <v>1420</v>
      </c>
      <c r="D75" s="1018">
        <f>D27+D61</f>
        <v>0</v>
      </c>
      <c r="E75" s="1018">
        <f>+F27+F61</f>
        <v>0</v>
      </c>
      <c r="F75" s="1018">
        <f>+E27+E61</f>
        <v>0</v>
      </c>
      <c r="G75" s="1018">
        <f>+G27+G61</f>
        <v>0</v>
      </c>
      <c r="H75" s="1074">
        <f>+D75-E75+F75+G75</f>
        <v>0</v>
      </c>
    </row>
    <row r="76" spans="2:8" ht="15">
      <c r="B76" s="989"/>
      <c r="D76" s="210"/>
      <c r="E76" s="210"/>
      <c r="F76" s="210"/>
      <c r="G76" s="210"/>
      <c r="H76" s="990"/>
    </row>
    <row r="77" spans="2:8" ht="16.5" thickBot="1">
      <c r="B77" s="992"/>
      <c r="C77" s="994" t="s">
        <v>752</v>
      </c>
      <c r="D77" s="243">
        <f>+D75</f>
        <v>0</v>
      </c>
      <c r="E77" s="243">
        <f>+E75</f>
        <v>0</v>
      </c>
      <c r="F77" s="243">
        <f>+F75</f>
        <v>0</v>
      </c>
      <c r="G77" s="243">
        <f>+G75</f>
        <v>0</v>
      </c>
      <c r="H77" s="1020">
        <f>+H75</f>
        <v>0</v>
      </c>
    </row>
    <row r="78" spans="2:8" ht="15.75" thickTop="1">
      <c r="B78" s="225"/>
      <c r="D78" s="227"/>
      <c r="H78" s="227"/>
    </row>
    <row r="79" spans="2:8">
      <c r="B79" s="264" t="s">
        <v>2472</v>
      </c>
    </row>
    <row r="80" spans="2:8">
      <c r="B80" s="264" t="s">
        <v>2470</v>
      </c>
    </row>
    <row r="81" spans="2:3">
      <c r="B81" s="252" t="s">
        <v>1934</v>
      </c>
      <c r="C81" s="264" t="s">
        <v>1935</v>
      </c>
    </row>
    <row r="82" spans="2:3">
      <c r="C82" s="264" t="s">
        <v>1936</v>
      </c>
    </row>
    <row r="83" spans="2:3">
      <c r="B83" s="600"/>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heetViews>
  <sheetFormatPr defaultColWidth="12.5703125" defaultRowHeight="15"/>
  <cols>
    <col min="1" max="1" width="14.5703125" style="326" customWidth="1"/>
    <col min="2" max="2" width="40.7109375" style="326" customWidth="1"/>
    <col min="3" max="6" width="16.7109375" style="326" customWidth="1"/>
    <col min="7" max="16384" width="12.5703125" style="326"/>
  </cols>
  <sheetData>
    <row r="1" spans="1:6" ht="18">
      <c r="A1" s="586" t="s">
        <v>2061</v>
      </c>
      <c r="B1" s="322"/>
      <c r="C1" s="323"/>
      <c r="D1" s="323"/>
      <c r="E1" s="324"/>
      <c r="F1" s="325"/>
    </row>
    <row r="2" spans="1:6" ht="18">
      <c r="A2" s="376" t="s">
        <v>2062</v>
      </c>
      <c r="B2" s="327"/>
      <c r="C2" s="328"/>
      <c r="D2" s="328"/>
      <c r="E2" s="329"/>
      <c r="F2" s="330"/>
    </row>
    <row r="3" spans="1:6" ht="18">
      <c r="A3" s="331" t="str">
        <f>'COVER PAGE'!A30</f>
        <v>FISCAL YEAR ENDING JUNE 30, 2026</v>
      </c>
      <c r="B3" s="328"/>
      <c r="C3" s="327"/>
      <c r="D3" s="327"/>
      <c r="E3" s="329"/>
      <c r="F3" s="330"/>
    </row>
    <row r="4" spans="1:6">
      <c r="A4" s="332"/>
      <c r="B4" s="333"/>
      <c r="C4" s="333"/>
      <c r="D4" s="333"/>
      <c r="E4" s="333"/>
      <c r="F4" s="330"/>
    </row>
    <row r="5" spans="1:6" ht="15.75" thickBot="1">
      <c r="A5" s="334"/>
      <c r="B5" s="333"/>
      <c r="C5" s="333"/>
      <c r="D5" s="333"/>
      <c r="E5" s="333"/>
      <c r="F5" s="330"/>
    </row>
    <row r="6" spans="1:6" ht="24.95" customHeight="1">
      <c r="A6" s="1709" t="s">
        <v>824</v>
      </c>
      <c r="B6" s="1711" t="s">
        <v>107</v>
      </c>
      <c r="C6" s="1043" t="s">
        <v>547</v>
      </c>
      <c r="D6" s="1043"/>
      <c r="E6" s="1044"/>
      <c r="F6" s="1045" t="s">
        <v>547</v>
      </c>
    </row>
    <row r="7" spans="1:6" ht="24.95" customHeight="1" thickBot="1">
      <c r="A7" s="1710"/>
      <c r="B7" s="1712"/>
      <c r="C7" s="1046">
        <f>+'GOV CAP ASSETS-9000(GCAAG)'!D7</f>
        <v>45839</v>
      </c>
      <c r="D7" s="1047" t="s">
        <v>434</v>
      </c>
      <c r="E7" s="1047" t="s">
        <v>890</v>
      </c>
      <c r="F7" s="1048">
        <f>+'GOV CAP ASSETS-9000(GCAAG)'!H7</f>
        <v>46203</v>
      </c>
    </row>
    <row r="8" spans="1:6" ht="33" customHeight="1">
      <c r="A8" s="1058"/>
      <c r="B8" s="335" t="s">
        <v>856</v>
      </c>
      <c r="C8" s="336"/>
      <c r="D8" s="336"/>
      <c r="E8" s="336"/>
      <c r="F8" s="337"/>
    </row>
    <row r="9" spans="1:6" ht="20.100000000000001" customHeight="1">
      <c r="A9" s="338" t="s">
        <v>108</v>
      </c>
      <c r="B9" s="339" t="s">
        <v>109</v>
      </c>
      <c r="C9" s="339"/>
      <c r="D9" s="339"/>
      <c r="E9" s="339"/>
      <c r="F9" s="100">
        <f>C9+D9-E9</f>
        <v>0</v>
      </c>
    </row>
    <row r="10" spans="1:6" ht="20.100000000000001" customHeight="1">
      <c r="A10" s="338" t="s">
        <v>110</v>
      </c>
      <c r="B10" s="339" t="s">
        <v>111</v>
      </c>
      <c r="C10" s="339"/>
      <c r="D10" s="339"/>
      <c r="E10" s="339"/>
      <c r="F10" s="100">
        <f t="shared" ref="F10:F15" si="0">C10+D10-E10</f>
        <v>0</v>
      </c>
    </row>
    <row r="11" spans="1:6" ht="20.100000000000001" customHeight="1">
      <c r="A11" s="340"/>
      <c r="B11" s="339"/>
      <c r="C11" s="984"/>
      <c r="D11" s="984"/>
      <c r="E11" s="984"/>
      <c r="F11" s="100">
        <f t="shared" si="0"/>
        <v>0</v>
      </c>
    </row>
    <row r="12" spans="1:6" ht="20.100000000000001" customHeight="1">
      <c r="A12" s="338" t="s">
        <v>112</v>
      </c>
      <c r="B12" s="339" t="s">
        <v>113</v>
      </c>
      <c r="C12" s="984"/>
      <c r="D12" s="984"/>
      <c r="E12" s="984"/>
      <c r="F12" s="100">
        <f t="shared" si="0"/>
        <v>0</v>
      </c>
    </row>
    <row r="13" spans="1:6" ht="20.100000000000001" customHeight="1">
      <c r="A13" s="338" t="s">
        <v>114</v>
      </c>
      <c r="B13" s="339" t="s">
        <v>115</v>
      </c>
      <c r="C13" s="984"/>
      <c r="D13" s="984"/>
      <c r="E13" s="984"/>
      <c r="F13" s="100">
        <f t="shared" si="0"/>
        <v>0</v>
      </c>
    </row>
    <row r="14" spans="1:6" ht="20.100000000000001" customHeight="1">
      <c r="A14" s="338" t="s">
        <v>116</v>
      </c>
      <c r="B14" s="339" t="s">
        <v>117</v>
      </c>
      <c r="C14" s="984"/>
      <c r="D14" s="984"/>
      <c r="E14" s="984"/>
      <c r="F14" s="100">
        <f t="shared" si="0"/>
        <v>0</v>
      </c>
    </row>
    <row r="15" spans="1:6" ht="20.100000000000001" customHeight="1">
      <c r="A15" s="340"/>
      <c r="B15" s="339"/>
      <c r="C15" s="339"/>
      <c r="D15" s="339"/>
      <c r="E15" s="339"/>
      <c r="F15" s="100">
        <f t="shared" si="0"/>
        <v>0</v>
      </c>
    </row>
    <row r="16" spans="1:6" ht="27" customHeight="1" thickBot="1">
      <c r="A16" s="1059"/>
      <c r="B16" s="341" t="s">
        <v>118</v>
      </c>
      <c r="C16" s="101">
        <f>SUM(C8:C15)</f>
        <v>0</v>
      </c>
      <c r="D16" s="101">
        <f>SUM(D8:D15)</f>
        <v>0</v>
      </c>
      <c r="E16" s="101">
        <f>SUM(E8:E15)</f>
        <v>0</v>
      </c>
      <c r="F16" s="102">
        <f>SUM(F8:F15)</f>
        <v>0</v>
      </c>
    </row>
    <row r="17" spans="1:6" ht="20.25" customHeight="1">
      <c r="A17" s="342"/>
      <c r="B17" s="343"/>
      <c r="C17" s="343"/>
      <c r="D17" s="343"/>
      <c r="E17" s="343"/>
      <c r="F17" s="103"/>
    </row>
    <row r="18" spans="1:6" ht="15.75" customHeight="1">
      <c r="A18" s="344"/>
      <c r="B18" s="345" t="s">
        <v>2494</v>
      </c>
      <c r="C18" s="346"/>
      <c r="D18" s="346"/>
      <c r="E18" s="346"/>
      <c r="F18" s="104"/>
    </row>
    <row r="19" spans="1:6" ht="20.100000000000001" customHeight="1">
      <c r="A19" s="340"/>
      <c r="B19" s="339"/>
      <c r="C19" s="339"/>
      <c r="D19" s="339"/>
      <c r="E19" s="339"/>
      <c r="F19" s="100"/>
    </row>
    <row r="20" spans="1:6" ht="20.100000000000001" customHeight="1">
      <c r="A20" s="338" t="s">
        <v>119</v>
      </c>
      <c r="B20" s="339" t="s">
        <v>467</v>
      </c>
      <c r="C20" s="984"/>
      <c r="D20" s="984"/>
      <c r="E20" s="339"/>
      <c r="F20" s="100">
        <f>C20-D20+E20</f>
        <v>0</v>
      </c>
    </row>
    <row r="21" spans="1:6" ht="20.100000000000001" customHeight="1">
      <c r="A21" s="340"/>
      <c r="B21" s="339"/>
      <c r="C21" s="984"/>
      <c r="D21" s="339"/>
      <c r="E21" s="339"/>
      <c r="F21" s="100">
        <f t="shared" ref="F21:F41" si="1">C21-D21+E21</f>
        <v>0</v>
      </c>
    </row>
    <row r="22" spans="1:6" ht="20.100000000000001" customHeight="1">
      <c r="A22" s="338" t="s">
        <v>468</v>
      </c>
      <c r="B22" s="339" t="s">
        <v>469</v>
      </c>
      <c r="C22" s="984"/>
      <c r="D22" s="339"/>
      <c r="E22" s="339"/>
      <c r="F22" s="100">
        <f t="shared" si="1"/>
        <v>0</v>
      </c>
    </row>
    <row r="23" spans="1:6" ht="20.100000000000001" customHeight="1">
      <c r="A23" s="340"/>
      <c r="B23" s="339"/>
      <c r="C23" s="984"/>
      <c r="D23" s="339"/>
      <c r="E23" s="339"/>
      <c r="F23" s="100">
        <f t="shared" si="1"/>
        <v>0</v>
      </c>
    </row>
    <row r="24" spans="1:6" ht="20.100000000000001" customHeight="1">
      <c r="A24" s="338" t="s">
        <v>470</v>
      </c>
      <c r="B24" s="339" t="s">
        <v>471</v>
      </c>
      <c r="C24" s="984"/>
      <c r="D24" s="339"/>
      <c r="E24" s="339"/>
      <c r="F24" s="100">
        <f t="shared" si="1"/>
        <v>0</v>
      </c>
    </row>
    <row r="25" spans="1:6" ht="20.100000000000001" customHeight="1">
      <c r="A25" s="340"/>
      <c r="B25" s="339" t="s">
        <v>472</v>
      </c>
      <c r="C25" s="984"/>
      <c r="D25" s="339"/>
      <c r="E25" s="339"/>
      <c r="F25" s="100">
        <f t="shared" si="1"/>
        <v>0</v>
      </c>
    </row>
    <row r="26" spans="1:6" ht="20.100000000000001" customHeight="1">
      <c r="A26" s="340"/>
      <c r="B26" s="339" t="s">
        <v>472</v>
      </c>
      <c r="C26" s="984"/>
      <c r="D26" s="339"/>
      <c r="E26" s="339"/>
      <c r="F26" s="100">
        <f t="shared" si="1"/>
        <v>0</v>
      </c>
    </row>
    <row r="27" spans="1:6" ht="20.100000000000001" customHeight="1">
      <c r="A27" s="340"/>
      <c r="B27" s="339" t="s">
        <v>472</v>
      </c>
      <c r="C27" s="984"/>
      <c r="D27" s="339"/>
      <c r="E27" s="339"/>
      <c r="F27" s="100">
        <f t="shared" si="1"/>
        <v>0</v>
      </c>
    </row>
    <row r="28" spans="1:6" ht="20.100000000000001" customHeight="1">
      <c r="A28" s="340"/>
      <c r="B28" s="339"/>
      <c r="C28" s="984"/>
      <c r="D28" s="339"/>
      <c r="E28" s="339"/>
      <c r="F28" s="100">
        <f t="shared" si="1"/>
        <v>0</v>
      </c>
    </row>
    <row r="29" spans="1:6" ht="20.100000000000001" customHeight="1">
      <c r="A29" s="338" t="s">
        <v>473</v>
      </c>
      <c r="B29" s="339" t="s">
        <v>61</v>
      </c>
      <c r="C29" s="984"/>
      <c r="D29" s="339"/>
      <c r="E29" s="339"/>
      <c r="F29" s="100">
        <f t="shared" si="1"/>
        <v>0</v>
      </c>
    </row>
    <row r="30" spans="1:6" ht="20.100000000000001" customHeight="1">
      <c r="A30" s="340"/>
      <c r="B30" s="339"/>
      <c r="C30" s="984"/>
      <c r="D30" s="339"/>
      <c r="E30" s="339"/>
      <c r="F30" s="100">
        <f t="shared" si="1"/>
        <v>0</v>
      </c>
    </row>
    <row r="31" spans="1:6" ht="20.100000000000001" customHeight="1">
      <c r="A31" s="338" t="s">
        <v>62</v>
      </c>
      <c r="B31" s="339" t="s">
        <v>215</v>
      </c>
      <c r="C31" s="984"/>
      <c r="D31" s="339"/>
      <c r="E31" s="339"/>
      <c r="F31" s="100">
        <f t="shared" si="1"/>
        <v>0</v>
      </c>
    </row>
    <row r="32" spans="1:6" ht="20.100000000000001" customHeight="1">
      <c r="A32" s="340"/>
      <c r="B32" s="339"/>
      <c r="C32" s="984"/>
      <c r="D32" s="339"/>
      <c r="E32" s="339"/>
      <c r="F32" s="100">
        <f t="shared" si="1"/>
        <v>0</v>
      </c>
    </row>
    <row r="33" spans="1:6" ht="20.100000000000001" customHeight="1">
      <c r="A33" s="338" t="s">
        <v>63</v>
      </c>
      <c r="B33" s="339" t="s">
        <v>64</v>
      </c>
      <c r="C33" s="984"/>
      <c r="D33" s="339"/>
      <c r="E33" s="339"/>
      <c r="F33" s="100">
        <f t="shared" si="1"/>
        <v>0</v>
      </c>
    </row>
    <row r="34" spans="1:6" ht="20.100000000000001" customHeight="1">
      <c r="A34" s="340"/>
      <c r="B34" s="339"/>
      <c r="C34" s="984"/>
      <c r="D34" s="339"/>
      <c r="E34" s="339"/>
      <c r="F34" s="100">
        <f t="shared" si="1"/>
        <v>0</v>
      </c>
    </row>
    <row r="35" spans="1:6" ht="20.100000000000001" customHeight="1">
      <c r="A35" s="338" t="s">
        <v>65</v>
      </c>
      <c r="B35" s="339" t="s">
        <v>66</v>
      </c>
      <c r="C35" s="984"/>
      <c r="D35" s="339"/>
      <c r="E35" s="339"/>
      <c r="F35" s="100">
        <f t="shared" si="1"/>
        <v>0</v>
      </c>
    </row>
    <row r="36" spans="1:6" ht="20.100000000000001" customHeight="1">
      <c r="A36" s="340"/>
      <c r="B36" s="339"/>
      <c r="C36" s="984"/>
      <c r="D36" s="339"/>
      <c r="E36" s="339"/>
      <c r="F36" s="100">
        <f t="shared" si="1"/>
        <v>0</v>
      </c>
    </row>
    <row r="37" spans="1:6" ht="20.100000000000001" customHeight="1">
      <c r="A37" s="980">
        <v>235500</v>
      </c>
      <c r="B37" s="348" t="s">
        <v>2625</v>
      </c>
      <c r="C37" s="984"/>
      <c r="D37" s="339"/>
      <c r="E37" s="339"/>
      <c r="F37" s="100">
        <f t="shared" si="1"/>
        <v>0</v>
      </c>
    </row>
    <row r="38" spans="1:6" ht="20.100000000000001" customHeight="1">
      <c r="A38" s="540">
        <v>237000</v>
      </c>
      <c r="B38" s="541" t="s">
        <v>1686</v>
      </c>
      <c r="C38" s="984"/>
      <c r="D38" s="984"/>
      <c r="E38" s="984"/>
      <c r="F38" s="100">
        <f t="shared" si="1"/>
        <v>0</v>
      </c>
    </row>
    <row r="39" spans="1:6" ht="20.100000000000001" customHeight="1">
      <c r="A39" s="347">
        <v>238000</v>
      </c>
      <c r="B39" s="348" t="s">
        <v>1008</v>
      </c>
      <c r="C39" s="984"/>
      <c r="D39" s="984"/>
      <c r="E39" s="984"/>
      <c r="F39" s="100">
        <f t="shared" si="1"/>
        <v>0</v>
      </c>
    </row>
    <row r="40" spans="1:6" ht="20.100000000000001" customHeight="1">
      <c r="A40" s="338" t="s">
        <v>67</v>
      </c>
      <c r="B40" s="339" t="s">
        <v>68</v>
      </c>
      <c r="C40" s="984"/>
      <c r="D40" s="984"/>
      <c r="E40" s="984"/>
      <c r="F40" s="100">
        <f t="shared" si="1"/>
        <v>0</v>
      </c>
    </row>
    <row r="41" spans="1:6" ht="20.100000000000001" customHeight="1">
      <c r="A41" s="340"/>
      <c r="B41" s="339"/>
      <c r="C41" s="984"/>
      <c r="D41" s="339"/>
      <c r="E41" s="339"/>
      <c r="F41" s="100">
        <f t="shared" si="1"/>
        <v>0</v>
      </c>
    </row>
    <row r="42" spans="1:6" ht="50.1" customHeight="1" thickBot="1">
      <c r="A42" s="1059"/>
      <c r="B42" s="349" t="s">
        <v>2495</v>
      </c>
      <c r="C42" s="105">
        <f>SUM(C18:C41)</f>
        <v>0</v>
      </c>
      <c r="D42" s="106">
        <f>SUM(D18:D41)</f>
        <v>0</v>
      </c>
      <c r="E42" s="106">
        <f>SUM(E18:E41)</f>
        <v>0</v>
      </c>
      <c r="F42" s="107">
        <f>SUM(F18:F41)</f>
        <v>0</v>
      </c>
    </row>
    <row r="43" spans="1:6" s="350" customFormat="1">
      <c r="A43" s="350" t="s">
        <v>69</v>
      </c>
      <c r="E43" s="592" t="s">
        <v>1400</v>
      </c>
      <c r="F43" s="592">
        <f>F16-F42</f>
        <v>0</v>
      </c>
    </row>
    <row r="44" spans="1:6" s="350" customFormat="1">
      <c r="A44" s="1049" t="s">
        <v>70</v>
      </c>
      <c r="B44" s="1050"/>
      <c r="C44" s="1050"/>
      <c r="D44" s="1050"/>
      <c r="E44" s="1050"/>
      <c r="F44" s="1051"/>
    </row>
    <row r="45" spans="1:6" s="350" customFormat="1">
      <c r="A45" s="1052" t="s">
        <v>1937</v>
      </c>
      <c r="F45" s="1053"/>
    </row>
    <row r="46" spans="1:6" s="350" customFormat="1">
      <c r="A46" s="1052" t="s">
        <v>1938</v>
      </c>
      <c r="F46" s="1053"/>
    </row>
    <row r="47" spans="1:6" s="350" customFormat="1" ht="15.75">
      <c r="A47" s="1052" t="s">
        <v>2497</v>
      </c>
      <c r="F47" s="1053"/>
    </row>
    <row r="48" spans="1:6" ht="16.5" customHeight="1">
      <c r="A48" s="1054"/>
      <c r="B48" s="1055" t="s">
        <v>2496</v>
      </c>
      <c r="C48" s="1056"/>
      <c r="D48" s="1056"/>
      <c r="E48" s="1056"/>
      <c r="F48" s="1057"/>
    </row>
    <row r="49" spans="1:4">
      <c r="A49" s="601"/>
    </row>
    <row r="50" spans="1:4">
      <c r="C50" s="351" t="s">
        <v>71</v>
      </c>
      <c r="D50" s="351"/>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30" type="noConversion"/>
  <printOptions horizontalCentered="1" verticalCentered="1"/>
  <pageMargins left="0.5" right="0.5" top="0.5" bottom="0.5" header="0.5" footer="0.5"/>
  <pageSetup scale="71" orientation="portrait" r:id="rId2"/>
  <headerFooter alignWithMargins="0"/>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T39"/>
  <sheetViews>
    <sheetView defaultGridColor="0" topLeftCell="C1" colorId="22" zoomScale="70" zoomScaleNormal="70" workbookViewId="0">
      <selection activeCell="C1" sqref="C1"/>
    </sheetView>
  </sheetViews>
  <sheetFormatPr defaultColWidth="12.5703125" defaultRowHeight="15"/>
  <cols>
    <col min="1" max="2" width="15.7109375" style="143" customWidth="1"/>
    <col min="3" max="3" width="49" style="143" customWidth="1"/>
    <col min="4" max="4" width="3.5703125" style="143" customWidth="1"/>
    <col min="5" max="5" width="17.7109375" style="143" customWidth="1"/>
    <col min="6" max="6" width="18.7109375" style="143" customWidth="1"/>
    <col min="7" max="7" width="20.28515625" style="143" customWidth="1"/>
    <col min="8" max="8" width="16.42578125" style="143" customWidth="1"/>
    <col min="9" max="9" width="12.5703125" style="143"/>
    <col min="10" max="18" width="16.42578125" style="143" customWidth="1"/>
    <col min="19" max="20" width="20.28515625" style="143" customWidth="1"/>
    <col min="21" max="16384" width="12.5703125" style="143"/>
  </cols>
  <sheetData>
    <row r="1" spans="1:20" ht="30" customHeight="1">
      <c r="B1" s="144" t="str">
        <f>'COVER PAGE'!A9</f>
        <v>LOCAL GOVERNMENT NAME:</v>
      </c>
      <c r="C1" s="145"/>
      <c r="D1" s="145"/>
      <c r="E1" s="144"/>
      <c r="F1" s="145"/>
      <c r="G1" s="145"/>
      <c r="H1" s="145"/>
      <c r="I1" s="145"/>
      <c r="J1" s="145"/>
      <c r="K1" s="145"/>
      <c r="L1" s="145"/>
      <c r="M1" s="145"/>
      <c r="N1" s="145"/>
      <c r="O1" s="145"/>
      <c r="P1" s="145"/>
      <c r="Q1" s="1129"/>
      <c r="R1" s="1129"/>
      <c r="S1" s="145"/>
      <c r="T1" s="145"/>
    </row>
    <row r="2" spans="1:20" ht="30" customHeight="1">
      <c r="B2" s="144" t="s">
        <v>1361</v>
      </c>
      <c r="C2" s="144"/>
      <c r="D2" s="144"/>
      <c r="E2" s="145"/>
      <c r="F2" s="145"/>
      <c r="G2" s="145"/>
      <c r="H2" s="145"/>
      <c r="I2" s="145"/>
      <c r="J2" s="145"/>
      <c r="K2" s="145"/>
      <c r="L2" s="145"/>
      <c r="M2" s="145"/>
      <c r="N2" s="145"/>
      <c r="O2" s="145"/>
      <c r="P2" s="145"/>
      <c r="Q2" s="145"/>
      <c r="R2" s="145"/>
      <c r="S2" s="145"/>
      <c r="T2" s="145"/>
    </row>
    <row r="3" spans="1:20" ht="17.25" customHeight="1" thickBot="1">
      <c r="B3" s="146"/>
      <c r="C3" s="145"/>
      <c r="D3" s="145"/>
      <c r="E3" s="145"/>
      <c r="F3" s="145"/>
      <c r="G3" s="145"/>
      <c r="H3" s="145"/>
      <c r="I3" s="145"/>
      <c r="J3" s="145"/>
      <c r="K3" s="145"/>
      <c r="L3" s="145"/>
      <c r="M3" s="145"/>
      <c r="N3" s="145"/>
      <c r="O3" s="145"/>
      <c r="P3" s="145"/>
      <c r="Q3" s="145"/>
      <c r="R3" s="145"/>
      <c r="S3" s="145"/>
      <c r="T3" s="145"/>
    </row>
    <row r="4" spans="1:20" ht="69.75" customHeight="1" thickBot="1">
      <c r="A4" s="141" t="s">
        <v>991</v>
      </c>
      <c r="B4" s="142" t="s">
        <v>992</v>
      </c>
      <c r="C4" s="147" t="s">
        <v>737</v>
      </c>
      <c r="D4" s="148" t="s">
        <v>292</v>
      </c>
      <c r="E4" s="147" t="s">
        <v>293</v>
      </c>
      <c r="F4" s="142" t="s">
        <v>294</v>
      </c>
      <c r="G4" s="142" t="s">
        <v>295</v>
      </c>
      <c r="H4" s="141" t="s">
        <v>3298</v>
      </c>
      <c r="I4" s="141" t="s">
        <v>1252</v>
      </c>
      <c r="J4" s="141" t="s">
        <v>1253</v>
      </c>
      <c r="K4" s="141" t="s">
        <v>1354</v>
      </c>
      <c r="L4" s="141" t="s">
        <v>1355</v>
      </c>
      <c r="M4" s="141" t="s">
        <v>1356</v>
      </c>
      <c r="N4" s="141" t="s">
        <v>2618</v>
      </c>
      <c r="O4" s="141" t="s">
        <v>2619</v>
      </c>
      <c r="P4" s="141" t="s">
        <v>2620</v>
      </c>
      <c r="Q4" s="141" t="s">
        <v>3063</v>
      </c>
      <c r="R4" s="141" t="s">
        <v>3299</v>
      </c>
      <c r="S4" s="142" t="s">
        <v>576</v>
      </c>
      <c r="T4" s="142" t="s">
        <v>577</v>
      </c>
    </row>
    <row r="5" spans="1:20" ht="16.5" thickBot="1">
      <c r="B5" s="149"/>
      <c r="C5" s="149"/>
      <c r="E5" s="150"/>
      <c r="H5" s="150"/>
      <c r="I5" s="150"/>
      <c r="J5" s="150"/>
      <c r="K5" s="150"/>
      <c r="L5" s="150"/>
      <c r="M5" s="150"/>
      <c r="N5" s="150"/>
      <c r="O5" s="150"/>
      <c r="P5" s="150"/>
      <c r="Q5" s="150"/>
      <c r="R5" s="150"/>
      <c r="S5" s="150"/>
      <c r="T5" s="150"/>
    </row>
    <row r="6" spans="1:20" ht="24" customHeight="1" thickBot="1">
      <c r="B6" s="149"/>
      <c r="C6" s="151" t="s">
        <v>668</v>
      </c>
      <c r="D6" s="152"/>
      <c r="E6" s="153"/>
      <c r="F6" s="154"/>
      <c r="G6" s="155" t="s">
        <v>578</v>
      </c>
      <c r="H6" s="153"/>
      <c r="I6" s="153"/>
      <c r="J6" s="153"/>
      <c r="K6" s="153"/>
      <c r="L6" s="153"/>
      <c r="M6" s="153"/>
      <c r="N6" s="153"/>
      <c r="O6" s="153"/>
      <c r="P6" s="153"/>
      <c r="Q6" s="153"/>
      <c r="R6" s="153"/>
      <c r="S6" s="153"/>
      <c r="T6" s="153">
        <f>E6+F6+G6+H6</f>
        <v>0</v>
      </c>
    </row>
    <row r="7" spans="1:20" ht="24" customHeight="1" thickTop="1">
      <c r="B7" s="149"/>
      <c r="C7" s="154"/>
      <c r="D7" s="152"/>
      <c r="E7" s="154"/>
      <c r="F7" s="154"/>
      <c r="G7" s="154"/>
      <c r="H7" s="154"/>
      <c r="I7" s="154"/>
      <c r="J7" s="154"/>
      <c r="K7" s="154"/>
      <c r="L7" s="154"/>
      <c r="M7" s="154"/>
      <c r="N7" s="154"/>
      <c r="O7" s="154"/>
      <c r="P7" s="154"/>
      <c r="Q7" s="154"/>
      <c r="R7" s="154"/>
      <c r="S7" s="154"/>
      <c r="T7" s="154"/>
    </row>
    <row r="8" spans="1:20" ht="24" customHeight="1">
      <c r="B8" s="149"/>
      <c r="C8" s="151" t="s">
        <v>579</v>
      </c>
      <c r="D8" s="152"/>
      <c r="E8" s="154"/>
      <c r="F8" s="154"/>
      <c r="G8" s="154"/>
      <c r="H8" s="154"/>
      <c r="I8" s="154"/>
      <c r="J8" s="154"/>
      <c r="K8" s="154"/>
      <c r="L8" s="154"/>
      <c r="M8" s="154"/>
      <c r="N8" s="154"/>
      <c r="O8" s="154"/>
      <c r="P8" s="154"/>
      <c r="Q8" s="154"/>
      <c r="R8" s="154"/>
      <c r="S8" s="154"/>
      <c r="T8" s="154"/>
    </row>
    <row r="9" spans="1:20" ht="24" customHeight="1">
      <c r="B9" s="156"/>
      <c r="C9" s="154"/>
      <c r="D9" s="152"/>
      <c r="E9" s="154"/>
      <c r="F9" s="155"/>
      <c r="G9" s="154" t="e">
        <f>+E9/F9</f>
        <v>#DIV/0!</v>
      </c>
      <c r="H9" s="154"/>
      <c r="I9" s="154"/>
      <c r="J9" s="154"/>
      <c r="K9" s="154"/>
      <c r="L9" s="154"/>
      <c r="M9" s="154"/>
      <c r="N9" s="154"/>
      <c r="O9" s="154"/>
      <c r="P9" s="154"/>
      <c r="Q9" s="154"/>
      <c r="R9" s="154"/>
      <c r="S9" s="154">
        <f>SUM(H9:R9)</f>
        <v>0</v>
      </c>
      <c r="T9" s="154">
        <f>E9-S9</f>
        <v>0</v>
      </c>
    </row>
    <row r="10" spans="1:20" ht="24" customHeight="1" thickBot="1">
      <c r="B10" s="149"/>
      <c r="C10" s="154"/>
      <c r="D10" s="152"/>
      <c r="E10" s="157"/>
      <c r="F10" s="157"/>
      <c r="G10" s="157" t="e">
        <f>+E10/F10</f>
        <v>#DIV/0!</v>
      </c>
      <c r="H10" s="157"/>
      <c r="I10" s="157"/>
      <c r="J10" s="157"/>
      <c r="K10" s="157"/>
      <c r="L10" s="157"/>
      <c r="M10" s="157"/>
      <c r="N10" s="157"/>
      <c r="O10" s="157"/>
      <c r="P10" s="157"/>
      <c r="Q10" s="157"/>
      <c r="R10" s="157"/>
      <c r="S10" s="157">
        <f>SUM(H10:R10)</f>
        <v>0</v>
      </c>
      <c r="T10" s="157">
        <f>E10-S10</f>
        <v>0</v>
      </c>
    </row>
    <row r="11" spans="1:20" ht="24" customHeight="1" thickBot="1">
      <c r="B11" s="149"/>
      <c r="C11" s="155" t="s">
        <v>580</v>
      </c>
      <c r="D11" s="152"/>
      <c r="E11" s="153">
        <f>SUM(E9:E10)</f>
        <v>0</v>
      </c>
      <c r="F11" s="154"/>
      <c r="G11" s="153" t="e">
        <f t="shared" ref="G11:T11" si="0">SUM(G9:G10)</f>
        <v>#DIV/0!</v>
      </c>
      <c r="H11" s="153">
        <f t="shared" si="0"/>
        <v>0</v>
      </c>
      <c r="I11" s="153">
        <f t="shared" si="0"/>
        <v>0</v>
      </c>
      <c r="J11" s="153">
        <f t="shared" si="0"/>
        <v>0</v>
      </c>
      <c r="K11" s="153">
        <f t="shared" si="0"/>
        <v>0</v>
      </c>
      <c r="L11" s="153">
        <f t="shared" si="0"/>
        <v>0</v>
      </c>
      <c r="M11" s="153">
        <f t="shared" si="0"/>
        <v>0</v>
      </c>
      <c r="N11" s="153">
        <f t="shared" si="0"/>
        <v>0</v>
      </c>
      <c r="O11" s="153">
        <f t="shared" si="0"/>
        <v>0</v>
      </c>
      <c r="P11" s="153">
        <f t="shared" si="0"/>
        <v>0</v>
      </c>
      <c r="Q11" s="153">
        <f t="shared" si="0"/>
        <v>0</v>
      </c>
      <c r="R11" s="153">
        <f t="shared" ref="R11" si="1">SUM(R9:R10)</f>
        <v>0</v>
      </c>
      <c r="S11" s="153">
        <f>SUM(S9:S10)</f>
        <v>0</v>
      </c>
      <c r="T11" s="153">
        <f t="shared" si="0"/>
        <v>0</v>
      </c>
    </row>
    <row r="12" spans="1:20" ht="24" customHeight="1" thickTop="1">
      <c r="B12" s="149"/>
      <c r="C12" s="154"/>
      <c r="D12" s="152"/>
      <c r="E12" s="154"/>
      <c r="F12" s="154"/>
      <c r="G12" s="154"/>
      <c r="H12" s="154"/>
      <c r="I12" s="154"/>
      <c r="J12" s="154"/>
      <c r="K12" s="154"/>
      <c r="L12" s="154"/>
      <c r="M12" s="154"/>
      <c r="N12" s="154"/>
      <c r="O12" s="154"/>
      <c r="P12" s="154"/>
      <c r="Q12" s="154"/>
      <c r="R12" s="154"/>
      <c r="S12" s="154"/>
      <c r="T12" s="154"/>
    </row>
    <row r="13" spans="1:20" ht="24" customHeight="1">
      <c r="B13" s="149"/>
      <c r="C13" s="159" t="s">
        <v>318</v>
      </c>
      <c r="D13" s="152"/>
      <c r="E13" s="154"/>
      <c r="F13" s="154"/>
      <c r="G13" s="154"/>
      <c r="H13" s="154"/>
      <c r="I13" s="154"/>
      <c r="J13" s="154"/>
      <c r="K13" s="154"/>
      <c r="L13" s="154"/>
      <c r="M13" s="154"/>
      <c r="N13" s="154"/>
      <c r="O13" s="154"/>
      <c r="P13" s="154"/>
      <c r="Q13" s="154"/>
      <c r="R13" s="154"/>
      <c r="S13" s="154"/>
      <c r="T13" s="154"/>
    </row>
    <row r="14" spans="1:20" ht="24" customHeight="1">
      <c r="B14" s="149"/>
      <c r="C14" s="154"/>
      <c r="D14" s="152"/>
      <c r="E14" s="154"/>
      <c r="F14" s="154"/>
      <c r="G14" s="154" t="e">
        <f>+E14/F14</f>
        <v>#DIV/0!</v>
      </c>
      <c r="H14" s="154"/>
      <c r="I14" s="154"/>
      <c r="J14" s="154"/>
      <c r="K14" s="154"/>
      <c r="L14" s="154"/>
      <c r="M14" s="154"/>
      <c r="N14" s="154"/>
      <c r="O14" s="154"/>
      <c r="P14" s="154"/>
      <c r="Q14" s="154"/>
      <c r="R14" s="154"/>
      <c r="S14" s="154">
        <f>SUM(H14:R14)</f>
        <v>0</v>
      </c>
      <c r="T14" s="154">
        <f>E14-S14</f>
        <v>0</v>
      </c>
    </row>
    <row r="15" spans="1:20" ht="24" customHeight="1" thickBot="1">
      <c r="B15" s="149"/>
      <c r="C15" s="154"/>
      <c r="D15" s="152"/>
      <c r="E15" s="157"/>
      <c r="F15" s="157"/>
      <c r="G15" s="157" t="e">
        <f>+E15/F15</f>
        <v>#DIV/0!</v>
      </c>
      <c r="H15" s="157"/>
      <c r="I15" s="157"/>
      <c r="J15" s="157"/>
      <c r="K15" s="157"/>
      <c r="L15" s="157"/>
      <c r="M15" s="157"/>
      <c r="N15" s="157"/>
      <c r="O15" s="157"/>
      <c r="P15" s="157"/>
      <c r="Q15" s="157"/>
      <c r="R15" s="157"/>
      <c r="S15" s="157">
        <f>SUM(H15:R15)</f>
        <v>0</v>
      </c>
      <c r="T15" s="157">
        <f>E15-S15</f>
        <v>0</v>
      </c>
    </row>
    <row r="16" spans="1:20" ht="24" customHeight="1" thickBot="1">
      <c r="B16" s="149"/>
      <c r="C16" s="155" t="s">
        <v>320</v>
      </c>
      <c r="D16" s="152"/>
      <c r="E16" s="153">
        <f>SUM(E14:E15)</f>
        <v>0</v>
      </c>
      <c r="F16" s="154"/>
      <c r="G16" s="153" t="e">
        <f t="shared" ref="G16:T16" si="2">SUM(G14:G15)</f>
        <v>#DIV/0!</v>
      </c>
      <c r="H16" s="153">
        <f t="shared" si="2"/>
        <v>0</v>
      </c>
      <c r="I16" s="153">
        <f t="shared" si="2"/>
        <v>0</v>
      </c>
      <c r="J16" s="153">
        <f t="shared" si="2"/>
        <v>0</v>
      </c>
      <c r="K16" s="153">
        <f t="shared" si="2"/>
        <v>0</v>
      </c>
      <c r="L16" s="153">
        <f t="shared" si="2"/>
        <v>0</v>
      </c>
      <c r="M16" s="153">
        <f t="shared" si="2"/>
        <v>0</v>
      </c>
      <c r="N16" s="153">
        <f t="shared" si="2"/>
        <v>0</v>
      </c>
      <c r="O16" s="153">
        <f t="shared" si="2"/>
        <v>0</v>
      </c>
      <c r="P16" s="153">
        <f t="shared" si="2"/>
        <v>0</v>
      </c>
      <c r="Q16" s="153">
        <f t="shared" si="2"/>
        <v>0</v>
      </c>
      <c r="R16" s="153">
        <f t="shared" ref="R16" si="3">SUM(R14:R15)</f>
        <v>0</v>
      </c>
      <c r="S16" s="153">
        <f>SUM(S14:S15)</f>
        <v>0</v>
      </c>
      <c r="T16" s="153">
        <f t="shared" si="2"/>
        <v>0</v>
      </c>
    </row>
    <row r="17" spans="2:20" ht="24" customHeight="1" thickTop="1">
      <c r="B17" s="149"/>
      <c r="C17" s="155"/>
      <c r="D17" s="152"/>
      <c r="E17" s="154"/>
      <c r="F17" s="154"/>
      <c r="G17" s="154"/>
      <c r="H17" s="154"/>
      <c r="I17" s="154"/>
      <c r="J17" s="154"/>
      <c r="K17" s="154"/>
      <c r="L17" s="154"/>
      <c r="M17" s="154"/>
      <c r="N17" s="154"/>
      <c r="O17" s="154"/>
      <c r="P17" s="154"/>
      <c r="Q17" s="154"/>
      <c r="R17" s="154"/>
      <c r="S17" s="154"/>
      <c r="T17" s="154"/>
    </row>
    <row r="18" spans="2:20" ht="24" customHeight="1">
      <c r="B18" s="149"/>
      <c r="C18" s="151" t="s">
        <v>581</v>
      </c>
      <c r="D18" s="152"/>
      <c r="E18" s="154"/>
      <c r="F18" s="154"/>
      <c r="G18" s="154"/>
      <c r="H18" s="154"/>
      <c r="I18" s="154"/>
      <c r="J18" s="154"/>
      <c r="K18" s="154"/>
      <c r="L18" s="154"/>
      <c r="M18" s="154"/>
      <c r="N18" s="154"/>
      <c r="O18" s="154"/>
      <c r="P18" s="154"/>
      <c r="Q18" s="154"/>
      <c r="R18" s="154"/>
      <c r="S18" s="154"/>
      <c r="T18" s="154"/>
    </row>
    <row r="19" spans="2:20" ht="24" customHeight="1">
      <c r="B19" s="156"/>
      <c r="C19" s="154"/>
      <c r="D19" s="152"/>
      <c r="E19" s="154"/>
      <c r="F19" s="155"/>
      <c r="G19" s="154" t="e">
        <f>+E19/F19</f>
        <v>#DIV/0!</v>
      </c>
      <c r="H19" s="154"/>
      <c r="I19" s="154"/>
      <c r="J19" s="154"/>
      <c r="K19" s="154"/>
      <c r="L19" s="154"/>
      <c r="M19" s="154"/>
      <c r="N19" s="154"/>
      <c r="O19" s="154"/>
      <c r="P19" s="154"/>
      <c r="Q19" s="154"/>
      <c r="R19" s="154"/>
      <c r="S19" s="154">
        <f>SUM(H19:R19)</f>
        <v>0</v>
      </c>
      <c r="T19" s="154">
        <f>E19-S19</f>
        <v>0</v>
      </c>
    </row>
    <row r="20" spans="2:20" ht="24" customHeight="1">
      <c r="B20" s="149"/>
      <c r="C20" s="154"/>
      <c r="D20" s="152"/>
      <c r="E20" s="154"/>
      <c r="F20" s="154"/>
      <c r="G20" s="154" t="e">
        <f>+E20/F20</f>
        <v>#DIV/0!</v>
      </c>
      <c r="H20" s="154"/>
      <c r="I20" s="154"/>
      <c r="J20" s="154"/>
      <c r="K20" s="154"/>
      <c r="L20" s="154"/>
      <c r="M20" s="154"/>
      <c r="N20" s="154"/>
      <c r="O20" s="154"/>
      <c r="P20" s="154"/>
      <c r="Q20" s="154"/>
      <c r="R20" s="154"/>
      <c r="S20" s="154">
        <f>SUM(H20:R20)</f>
        <v>0</v>
      </c>
      <c r="T20" s="154">
        <f>E20-S20</f>
        <v>0</v>
      </c>
    </row>
    <row r="21" spans="2:20" ht="24" customHeight="1" thickBot="1">
      <c r="B21" s="149"/>
      <c r="C21" s="154"/>
      <c r="D21" s="152"/>
      <c r="E21" s="157"/>
      <c r="F21" s="154"/>
      <c r="G21" s="157" t="e">
        <f>+E21/F21</f>
        <v>#DIV/0!</v>
      </c>
      <c r="H21" s="157"/>
      <c r="I21" s="157"/>
      <c r="J21" s="157"/>
      <c r="K21" s="157"/>
      <c r="L21" s="157"/>
      <c r="M21" s="157"/>
      <c r="N21" s="157"/>
      <c r="O21" s="157"/>
      <c r="P21" s="157"/>
      <c r="Q21" s="157"/>
      <c r="R21" s="157"/>
      <c r="S21" s="157">
        <f>SUM(H21:R21)</f>
        <v>0</v>
      </c>
      <c r="T21" s="157">
        <f>E21-S21</f>
        <v>0</v>
      </c>
    </row>
    <row r="22" spans="2:20" ht="24" customHeight="1" thickBot="1">
      <c r="B22" s="149"/>
      <c r="C22" s="158" t="s">
        <v>582</v>
      </c>
      <c r="D22" s="152"/>
      <c r="E22" s="154">
        <f>SUM(E18:E21)</f>
        <v>0</v>
      </c>
      <c r="F22" s="154"/>
      <c r="G22" s="153" t="e">
        <f t="shared" ref="G22:T22" si="4">SUM(G18:G21)</f>
        <v>#DIV/0!</v>
      </c>
      <c r="H22" s="153">
        <f t="shared" si="4"/>
        <v>0</v>
      </c>
      <c r="I22" s="153">
        <f t="shared" si="4"/>
        <v>0</v>
      </c>
      <c r="J22" s="153">
        <f t="shared" si="4"/>
        <v>0</v>
      </c>
      <c r="K22" s="153">
        <f t="shared" si="4"/>
        <v>0</v>
      </c>
      <c r="L22" s="153">
        <f t="shared" si="4"/>
        <v>0</v>
      </c>
      <c r="M22" s="153">
        <f t="shared" si="4"/>
        <v>0</v>
      </c>
      <c r="N22" s="153">
        <f t="shared" si="4"/>
        <v>0</v>
      </c>
      <c r="O22" s="153">
        <f t="shared" si="4"/>
        <v>0</v>
      </c>
      <c r="P22" s="153">
        <f t="shared" si="4"/>
        <v>0</v>
      </c>
      <c r="Q22" s="153">
        <f t="shared" si="4"/>
        <v>0</v>
      </c>
      <c r="R22" s="153">
        <f t="shared" ref="R22" si="5">SUM(R18:R21)</f>
        <v>0</v>
      </c>
      <c r="S22" s="153">
        <f>SUM(S20:S21)</f>
        <v>0</v>
      </c>
      <c r="T22" s="153">
        <f t="shared" si="4"/>
        <v>0</v>
      </c>
    </row>
    <row r="23" spans="2:20" ht="24" customHeight="1" thickTop="1">
      <c r="B23" s="149"/>
      <c r="C23" s="154"/>
      <c r="D23" s="152"/>
      <c r="E23" s="154"/>
      <c r="F23" s="154"/>
      <c r="G23" s="154"/>
      <c r="H23" s="154"/>
      <c r="I23" s="154"/>
      <c r="J23" s="154"/>
      <c r="K23" s="154"/>
      <c r="L23" s="154"/>
      <c r="M23" s="154"/>
      <c r="N23" s="154"/>
      <c r="O23" s="154"/>
      <c r="P23" s="154"/>
      <c r="Q23" s="154"/>
      <c r="R23" s="154"/>
      <c r="S23" s="154"/>
      <c r="T23" s="154"/>
    </row>
    <row r="24" spans="2:20" ht="24" customHeight="1">
      <c r="B24" s="149"/>
      <c r="C24" s="151" t="s">
        <v>583</v>
      </c>
      <c r="D24" s="152"/>
      <c r="E24" s="154"/>
      <c r="F24" s="154"/>
      <c r="G24" s="154"/>
      <c r="H24" s="154"/>
      <c r="I24" s="154"/>
      <c r="J24" s="154"/>
      <c r="K24" s="154"/>
      <c r="L24" s="154"/>
      <c r="M24" s="154"/>
      <c r="N24" s="154"/>
      <c r="O24" s="154"/>
      <c r="P24" s="154"/>
      <c r="Q24" s="154"/>
      <c r="R24" s="154"/>
      <c r="S24" s="154"/>
      <c r="T24" s="154"/>
    </row>
    <row r="25" spans="2:20" ht="24" customHeight="1">
      <c r="B25" s="156"/>
      <c r="C25" s="154"/>
      <c r="D25" s="152"/>
      <c r="E25" s="154"/>
      <c r="F25" s="155"/>
      <c r="G25" s="154" t="e">
        <f t="shared" ref="G25:G30" si="6">+E25/F25</f>
        <v>#DIV/0!</v>
      </c>
      <c r="H25" s="154"/>
      <c r="I25" s="154"/>
      <c r="J25" s="154"/>
      <c r="K25" s="154"/>
      <c r="L25" s="154"/>
      <c r="M25" s="154"/>
      <c r="N25" s="154"/>
      <c r="O25" s="154"/>
      <c r="P25" s="154"/>
      <c r="Q25" s="154"/>
      <c r="R25" s="154"/>
      <c r="S25" s="154">
        <f t="shared" ref="S25:S30" si="7">SUM(H25:R25)</f>
        <v>0</v>
      </c>
      <c r="T25" s="154">
        <f t="shared" ref="T25:T30" si="8">E25-S25</f>
        <v>0</v>
      </c>
    </row>
    <row r="26" spans="2:20" ht="24" customHeight="1">
      <c r="B26" s="156"/>
      <c r="C26" s="154"/>
      <c r="D26" s="152"/>
      <c r="E26" s="154"/>
      <c r="F26" s="155"/>
      <c r="G26" s="154" t="e">
        <f t="shared" si="6"/>
        <v>#DIV/0!</v>
      </c>
      <c r="H26" s="154"/>
      <c r="I26" s="154"/>
      <c r="J26" s="154"/>
      <c r="K26" s="154"/>
      <c r="L26" s="154"/>
      <c r="M26" s="154"/>
      <c r="N26" s="154"/>
      <c r="O26" s="154"/>
      <c r="P26" s="154"/>
      <c r="Q26" s="154"/>
      <c r="R26" s="154"/>
      <c r="S26" s="154">
        <f t="shared" si="7"/>
        <v>0</v>
      </c>
      <c r="T26" s="154">
        <f t="shared" si="8"/>
        <v>0</v>
      </c>
    </row>
    <row r="27" spans="2:20" ht="24" customHeight="1">
      <c r="B27" s="156"/>
      <c r="C27" s="154"/>
      <c r="D27" s="152"/>
      <c r="E27" s="154"/>
      <c r="F27" s="155"/>
      <c r="G27" s="154" t="e">
        <f t="shared" si="6"/>
        <v>#DIV/0!</v>
      </c>
      <c r="H27" s="154"/>
      <c r="I27" s="154"/>
      <c r="J27" s="154"/>
      <c r="K27" s="154"/>
      <c r="L27" s="154"/>
      <c r="M27" s="154"/>
      <c r="N27" s="154"/>
      <c r="O27" s="154"/>
      <c r="P27" s="154"/>
      <c r="Q27" s="154"/>
      <c r="R27" s="154"/>
      <c r="S27" s="154">
        <f t="shared" si="7"/>
        <v>0</v>
      </c>
      <c r="T27" s="154">
        <f t="shared" si="8"/>
        <v>0</v>
      </c>
    </row>
    <row r="28" spans="2:20" ht="24" customHeight="1">
      <c r="B28" s="149"/>
      <c r="C28" s="154"/>
      <c r="D28" s="152"/>
      <c r="E28" s="154"/>
      <c r="F28" s="154"/>
      <c r="G28" s="154" t="e">
        <f t="shared" si="6"/>
        <v>#DIV/0!</v>
      </c>
      <c r="H28" s="154"/>
      <c r="I28" s="154"/>
      <c r="J28" s="154"/>
      <c r="K28" s="154"/>
      <c r="L28" s="154"/>
      <c r="M28" s="154"/>
      <c r="N28" s="154"/>
      <c r="O28" s="154"/>
      <c r="P28" s="154"/>
      <c r="Q28" s="154"/>
      <c r="R28" s="154"/>
      <c r="S28" s="154">
        <f t="shared" si="7"/>
        <v>0</v>
      </c>
      <c r="T28" s="154">
        <f t="shared" si="8"/>
        <v>0</v>
      </c>
    </row>
    <row r="29" spans="2:20" ht="24" customHeight="1">
      <c r="B29" s="149"/>
      <c r="C29" s="154"/>
      <c r="D29" s="152"/>
      <c r="E29" s="154"/>
      <c r="F29" s="154"/>
      <c r="G29" s="154" t="e">
        <f t="shared" si="6"/>
        <v>#DIV/0!</v>
      </c>
      <c r="H29" s="154"/>
      <c r="I29" s="154"/>
      <c r="J29" s="154"/>
      <c r="K29" s="154"/>
      <c r="L29" s="154"/>
      <c r="M29" s="154"/>
      <c r="N29" s="154"/>
      <c r="O29" s="154"/>
      <c r="P29" s="154"/>
      <c r="Q29" s="154"/>
      <c r="R29" s="154"/>
      <c r="S29" s="154">
        <f t="shared" si="7"/>
        <v>0</v>
      </c>
      <c r="T29" s="154">
        <f t="shared" si="8"/>
        <v>0</v>
      </c>
    </row>
    <row r="30" spans="2:20" ht="24" customHeight="1" thickBot="1">
      <c r="B30" s="149"/>
      <c r="C30" s="154"/>
      <c r="D30" s="152"/>
      <c r="E30" s="157"/>
      <c r="F30" s="154"/>
      <c r="G30" s="157" t="e">
        <f t="shared" si="6"/>
        <v>#DIV/0!</v>
      </c>
      <c r="H30" s="157"/>
      <c r="I30" s="157"/>
      <c r="J30" s="157"/>
      <c r="K30" s="157"/>
      <c r="L30" s="157"/>
      <c r="M30" s="157"/>
      <c r="N30" s="157"/>
      <c r="O30" s="157"/>
      <c r="P30" s="157"/>
      <c r="Q30" s="157"/>
      <c r="R30" s="157"/>
      <c r="S30" s="157">
        <f t="shared" si="7"/>
        <v>0</v>
      </c>
      <c r="T30" s="157">
        <f t="shared" si="8"/>
        <v>0</v>
      </c>
    </row>
    <row r="31" spans="2:20" ht="24" customHeight="1" thickBot="1">
      <c r="B31" s="149"/>
      <c r="C31" s="158" t="s">
        <v>584</v>
      </c>
      <c r="D31" s="152"/>
      <c r="E31" s="153">
        <f>SUM(E24:E30)</f>
        <v>0</v>
      </c>
      <c r="F31" s="154"/>
      <c r="G31" s="153" t="e">
        <f t="shared" ref="G31:T31" si="9">SUM(G24:G30)</f>
        <v>#DIV/0!</v>
      </c>
      <c r="H31" s="153">
        <f t="shared" si="9"/>
        <v>0</v>
      </c>
      <c r="I31" s="153">
        <f t="shared" si="9"/>
        <v>0</v>
      </c>
      <c r="J31" s="153">
        <f t="shared" si="9"/>
        <v>0</v>
      </c>
      <c r="K31" s="153">
        <f t="shared" si="9"/>
        <v>0</v>
      </c>
      <c r="L31" s="153">
        <f t="shared" si="9"/>
        <v>0</v>
      </c>
      <c r="M31" s="153">
        <f t="shared" si="9"/>
        <v>0</v>
      </c>
      <c r="N31" s="153">
        <f t="shared" si="9"/>
        <v>0</v>
      </c>
      <c r="O31" s="153">
        <f t="shared" si="9"/>
        <v>0</v>
      </c>
      <c r="P31" s="153">
        <f t="shared" si="9"/>
        <v>0</v>
      </c>
      <c r="Q31" s="153">
        <f t="shared" si="9"/>
        <v>0</v>
      </c>
      <c r="R31" s="153">
        <f t="shared" ref="R31" si="10">SUM(R24:R30)</f>
        <v>0</v>
      </c>
      <c r="S31" s="153">
        <f t="shared" si="9"/>
        <v>0</v>
      </c>
      <c r="T31" s="153">
        <f t="shared" si="9"/>
        <v>0</v>
      </c>
    </row>
    <row r="32" spans="2:20" ht="24" customHeight="1" thickTop="1">
      <c r="B32" s="149"/>
      <c r="C32" s="154"/>
      <c r="D32" s="152"/>
      <c r="E32" s="154"/>
      <c r="F32" s="154"/>
      <c r="G32" s="154"/>
      <c r="H32" s="154"/>
      <c r="I32" s="154"/>
      <c r="J32" s="154"/>
      <c r="K32" s="154"/>
      <c r="L32" s="154"/>
      <c r="M32" s="154"/>
      <c r="N32" s="154"/>
      <c r="O32" s="154"/>
      <c r="P32" s="154"/>
      <c r="Q32" s="154"/>
      <c r="R32" s="154"/>
      <c r="S32" s="154"/>
      <c r="T32" s="154"/>
    </row>
    <row r="33" spans="2:20" ht="24" customHeight="1">
      <c r="B33" s="149"/>
      <c r="C33" s="151" t="s">
        <v>518</v>
      </c>
      <c r="D33" s="152"/>
      <c r="E33" s="154"/>
      <c r="F33" s="154"/>
      <c r="G33" s="154"/>
      <c r="H33" s="154"/>
      <c r="I33" s="154"/>
      <c r="J33" s="154"/>
      <c r="K33" s="154"/>
      <c r="L33" s="154"/>
      <c r="M33" s="154"/>
      <c r="N33" s="154"/>
      <c r="O33" s="154"/>
      <c r="P33" s="154"/>
      <c r="Q33" s="154"/>
      <c r="R33" s="154"/>
      <c r="S33" s="154"/>
      <c r="T33" s="154">
        <f>E33+F33+G33+H33</f>
        <v>0</v>
      </c>
    </row>
    <row r="34" spans="2:20" ht="24" customHeight="1">
      <c r="B34" s="149"/>
      <c r="C34" s="151"/>
      <c r="D34" s="152"/>
      <c r="E34" s="154"/>
      <c r="F34" s="154"/>
      <c r="G34" s="154" t="e">
        <f>+E34/F34</f>
        <v>#DIV/0!</v>
      </c>
      <c r="H34" s="154"/>
      <c r="I34" s="154"/>
      <c r="J34" s="154"/>
      <c r="K34" s="154"/>
      <c r="L34" s="154"/>
      <c r="M34" s="154"/>
      <c r="N34" s="154"/>
      <c r="O34" s="154"/>
      <c r="P34" s="154"/>
      <c r="Q34" s="154"/>
      <c r="R34" s="154"/>
      <c r="S34" s="154"/>
      <c r="T34" s="154">
        <f>E34-S34</f>
        <v>0</v>
      </c>
    </row>
    <row r="35" spans="2:20" ht="24" customHeight="1" thickBot="1">
      <c r="B35" s="149"/>
      <c r="C35" s="154"/>
      <c r="D35" s="152"/>
      <c r="E35" s="157"/>
      <c r="F35" s="154"/>
      <c r="G35" s="157" t="e">
        <f>+E35/F35</f>
        <v>#DIV/0!</v>
      </c>
      <c r="H35" s="157"/>
      <c r="I35" s="157"/>
      <c r="J35" s="157"/>
      <c r="K35" s="157"/>
      <c r="L35" s="157"/>
      <c r="M35" s="157"/>
      <c r="N35" s="157"/>
      <c r="O35" s="157"/>
      <c r="P35" s="157"/>
      <c r="Q35" s="157"/>
      <c r="R35" s="157"/>
      <c r="S35" s="157">
        <f>SUM(H35:Q35)</f>
        <v>0</v>
      </c>
      <c r="T35" s="157">
        <f>E35-S35</f>
        <v>0</v>
      </c>
    </row>
    <row r="36" spans="2:20" ht="24" customHeight="1" thickBot="1">
      <c r="B36" s="149"/>
      <c r="C36" s="158" t="s">
        <v>519</v>
      </c>
      <c r="D36" s="152"/>
      <c r="E36" s="154">
        <f>SUM(E33:E35)</f>
        <v>0</v>
      </c>
      <c r="F36" s="154"/>
      <c r="G36" s="153" t="e">
        <f t="shared" ref="G36:T36" si="11">SUM(G33:G35)</f>
        <v>#DIV/0!</v>
      </c>
      <c r="H36" s="153">
        <f t="shared" si="11"/>
        <v>0</v>
      </c>
      <c r="I36" s="153">
        <f t="shared" si="11"/>
        <v>0</v>
      </c>
      <c r="J36" s="153">
        <f t="shared" si="11"/>
        <v>0</v>
      </c>
      <c r="K36" s="153">
        <f t="shared" si="11"/>
        <v>0</v>
      </c>
      <c r="L36" s="153">
        <f t="shared" si="11"/>
        <v>0</v>
      </c>
      <c r="M36" s="153">
        <f t="shared" si="11"/>
        <v>0</v>
      </c>
      <c r="N36" s="153">
        <f t="shared" si="11"/>
        <v>0</v>
      </c>
      <c r="O36" s="153">
        <f t="shared" si="11"/>
        <v>0</v>
      </c>
      <c r="P36" s="153">
        <f t="shared" si="11"/>
        <v>0</v>
      </c>
      <c r="Q36" s="153">
        <f t="shared" si="11"/>
        <v>0</v>
      </c>
      <c r="R36" s="153">
        <f t="shared" ref="R36" si="12">SUM(R33:R35)</f>
        <v>0</v>
      </c>
      <c r="S36" s="153">
        <f t="shared" si="11"/>
        <v>0</v>
      </c>
      <c r="T36" s="153">
        <f t="shared" si="11"/>
        <v>0</v>
      </c>
    </row>
    <row r="37" spans="2:20" ht="24" customHeight="1" thickTop="1" thickBot="1">
      <c r="B37" s="149"/>
      <c r="C37" s="154"/>
      <c r="D37" s="152"/>
      <c r="E37" s="157"/>
      <c r="F37" s="154"/>
      <c r="G37" s="157"/>
      <c r="H37" s="157"/>
      <c r="I37" s="157"/>
      <c r="J37" s="157"/>
      <c r="K37" s="157"/>
      <c r="L37" s="157"/>
      <c r="M37" s="157"/>
      <c r="N37" s="157"/>
      <c r="O37" s="157"/>
      <c r="P37" s="157"/>
      <c r="Q37" s="157"/>
      <c r="R37" s="157"/>
      <c r="S37" s="157"/>
      <c r="T37" s="157">
        <f>E37+F37+G37+H37</f>
        <v>0</v>
      </c>
    </row>
    <row r="38" spans="2:20" ht="24" customHeight="1" thickBot="1">
      <c r="C38" s="158" t="s">
        <v>83</v>
      </c>
      <c r="D38" s="152"/>
      <c r="E38" s="153">
        <f>E6+E11+E16+E22+E31+E36</f>
        <v>0</v>
      </c>
      <c r="F38" s="154"/>
      <c r="G38" s="153" t="e">
        <f>G6+G11+G16+G22+G31+G36</f>
        <v>#DIV/0!</v>
      </c>
      <c r="H38" s="153">
        <f t="shared" ref="H38:T38" si="13">H6+H11+H16+H22+H31+H36</f>
        <v>0</v>
      </c>
      <c r="I38" s="153">
        <f t="shared" si="13"/>
        <v>0</v>
      </c>
      <c r="J38" s="153">
        <f t="shared" si="13"/>
        <v>0</v>
      </c>
      <c r="K38" s="153">
        <f t="shared" si="13"/>
        <v>0</v>
      </c>
      <c r="L38" s="153">
        <f t="shared" si="13"/>
        <v>0</v>
      </c>
      <c r="M38" s="153">
        <f t="shared" si="13"/>
        <v>0</v>
      </c>
      <c r="N38" s="153">
        <f t="shared" si="13"/>
        <v>0</v>
      </c>
      <c r="O38" s="153">
        <f t="shared" si="13"/>
        <v>0</v>
      </c>
      <c r="P38" s="153">
        <f t="shared" si="13"/>
        <v>0</v>
      </c>
      <c r="Q38" s="153">
        <f t="shared" si="13"/>
        <v>0</v>
      </c>
      <c r="R38" s="153">
        <f t="shared" ref="R38" si="14">R6+R11+R16+R22+R31+R36</f>
        <v>0</v>
      </c>
      <c r="S38" s="153">
        <f t="shared" si="13"/>
        <v>0</v>
      </c>
      <c r="T38" s="153">
        <f t="shared" si="13"/>
        <v>0</v>
      </c>
    </row>
    <row r="39" spans="2:20"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30" type="noConversion"/>
  <printOptions gridLines="1"/>
  <pageMargins left="0.5" right="0.67" top="0.5" bottom="0.5" header="0.5" footer="0.5"/>
  <pageSetup paperSize="5" scale="55" orientation="landscape" horizontalDpi="200" verticalDpi="200" r:id="rId2"/>
  <headerFooter alignWithMargins="0"/>
  <ignoredErrors>
    <ignoredError sqref="S22" formula="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S66"/>
  <sheetViews>
    <sheetView defaultGridColor="0" colorId="22" zoomScale="87" workbookViewId="0">
      <selection activeCell="A15" sqref="A15"/>
    </sheetView>
  </sheetViews>
  <sheetFormatPr defaultColWidth="12.5703125" defaultRowHeight="15"/>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c r="B1" s="160" t="str">
        <f>'COVER PAGE'!A9</f>
        <v>LOCAL GOVERNMENT NAME:</v>
      </c>
      <c r="C1" s="161"/>
      <c r="D1" s="161"/>
      <c r="E1" s="161"/>
      <c r="F1" s="161"/>
      <c r="G1" s="161"/>
      <c r="H1" s="161"/>
      <c r="I1" s="161"/>
      <c r="J1" s="161"/>
      <c r="K1" s="161"/>
      <c r="L1" s="161"/>
      <c r="M1" s="161"/>
      <c r="N1" s="161"/>
      <c r="O1" s="161"/>
      <c r="P1" s="161"/>
      <c r="Q1" s="161"/>
      <c r="R1" s="161"/>
      <c r="S1" s="161"/>
    </row>
    <row r="2" spans="1:19" ht="18.75">
      <c r="B2" s="160" t="s">
        <v>563</v>
      </c>
      <c r="C2" s="161"/>
      <c r="D2" s="161"/>
      <c r="E2" s="161"/>
      <c r="F2" s="161"/>
      <c r="G2" s="161"/>
      <c r="H2" s="161"/>
      <c r="I2" s="161"/>
      <c r="J2" s="161"/>
      <c r="K2" s="161"/>
      <c r="L2" s="161"/>
      <c r="M2" s="161"/>
      <c r="N2" s="161"/>
      <c r="O2" s="161"/>
      <c r="P2" s="161"/>
      <c r="Q2" s="161"/>
      <c r="R2" s="161"/>
      <c r="S2" s="161"/>
    </row>
    <row r="4" spans="1:19" ht="15.75">
      <c r="D4" s="163"/>
      <c r="E4" s="163"/>
      <c r="F4" s="163"/>
      <c r="G4" s="164" t="s">
        <v>509</v>
      </c>
      <c r="H4" s="163"/>
      <c r="I4" s="163"/>
      <c r="J4" s="163"/>
      <c r="K4" s="163"/>
      <c r="L4" s="163"/>
      <c r="M4" s="163"/>
      <c r="N4" s="163"/>
      <c r="O4" s="163"/>
      <c r="P4" s="163"/>
      <c r="Q4" s="163"/>
      <c r="R4" s="163"/>
      <c r="S4" s="163"/>
    </row>
    <row r="5" spans="1:19" ht="15.75">
      <c r="A5" s="170" t="s">
        <v>331</v>
      </c>
      <c r="B5" s="164" t="s">
        <v>510</v>
      </c>
      <c r="D5" s="163"/>
      <c r="E5" s="164" t="s">
        <v>511</v>
      </c>
      <c r="F5" s="164" t="s">
        <v>303</v>
      </c>
      <c r="G5" s="164" t="s">
        <v>512</v>
      </c>
      <c r="H5" s="164" t="s">
        <v>509</v>
      </c>
      <c r="I5" s="164" t="s">
        <v>509</v>
      </c>
      <c r="J5" s="164" t="s">
        <v>509</v>
      </c>
      <c r="K5" s="164" t="s">
        <v>509</v>
      </c>
      <c r="L5" s="164" t="s">
        <v>509</v>
      </c>
      <c r="M5" s="164" t="s">
        <v>509</v>
      </c>
      <c r="N5" s="164" t="s">
        <v>509</v>
      </c>
      <c r="O5" s="164" t="s">
        <v>509</v>
      </c>
      <c r="P5" s="164" t="s">
        <v>509</v>
      </c>
      <c r="Q5" s="164" t="s">
        <v>509</v>
      </c>
      <c r="R5" s="164" t="s">
        <v>567</v>
      </c>
      <c r="S5" s="164" t="s">
        <v>568</v>
      </c>
    </row>
    <row r="6" spans="1:19" ht="16.5" thickBot="1">
      <c r="A6" s="172" t="s">
        <v>332</v>
      </c>
      <c r="B6" s="165" t="s">
        <v>569</v>
      </c>
      <c r="C6" s="165" t="s">
        <v>124</v>
      </c>
      <c r="D6" s="165" t="s">
        <v>570</v>
      </c>
      <c r="E6" s="165" t="s">
        <v>571</v>
      </c>
      <c r="F6" s="165" t="s">
        <v>509</v>
      </c>
      <c r="G6" s="172" t="s">
        <v>1254</v>
      </c>
      <c r="H6" s="172" t="s">
        <v>1254</v>
      </c>
      <c r="I6" s="172" t="s">
        <v>1350</v>
      </c>
      <c r="J6" s="172" t="s">
        <v>1351</v>
      </c>
      <c r="K6" s="172" t="s">
        <v>1352</v>
      </c>
      <c r="L6" s="172" t="s">
        <v>1353</v>
      </c>
      <c r="M6" s="172" t="s">
        <v>2621</v>
      </c>
      <c r="N6" s="172" t="s">
        <v>2622</v>
      </c>
      <c r="O6" s="172" t="s">
        <v>2623</v>
      </c>
      <c r="P6" s="172" t="s">
        <v>3062</v>
      </c>
      <c r="Q6" s="172" t="s">
        <v>3300</v>
      </c>
      <c r="R6" s="165" t="s">
        <v>509</v>
      </c>
      <c r="S6" s="165" t="s">
        <v>572</v>
      </c>
    </row>
    <row r="7" spans="1:19" ht="16.5" thickBot="1">
      <c r="C7" s="164" t="s">
        <v>668</v>
      </c>
      <c r="D7" s="166"/>
      <c r="F7" s="167" t="s">
        <v>573</v>
      </c>
      <c r="G7" s="167" t="s">
        <v>573</v>
      </c>
      <c r="H7" s="166"/>
      <c r="I7" s="166"/>
      <c r="J7" s="166"/>
      <c r="K7" s="166"/>
      <c r="L7" s="166"/>
      <c r="M7" s="166"/>
      <c r="N7" s="166"/>
      <c r="O7" s="166"/>
      <c r="P7" s="166"/>
      <c r="Q7" s="166"/>
      <c r="R7" s="166"/>
      <c r="S7" s="166">
        <f>D7</f>
        <v>0</v>
      </c>
    </row>
    <row r="8" spans="1:19" ht="15.75" thickTop="1"/>
    <row r="9" spans="1:19" ht="15.75">
      <c r="C9" s="164" t="s">
        <v>669</v>
      </c>
    </row>
    <row r="10" spans="1:19">
      <c r="D10" s="168"/>
      <c r="F10" s="168" t="e">
        <f>D10/E10</f>
        <v>#DIV/0!</v>
      </c>
      <c r="G10" s="168"/>
      <c r="H10" s="168"/>
      <c r="I10" s="168"/>
      <c r="J10" s="168"/>
      <c r="K10" s="168"/>
      <c r="L10" s="168"/>
      <c r="M10" s="168"/>
      <c r="N10" s="168"/>
      <c r="O10" s="168"/>
      <c r="P10" s="168"/>
      <c r="Q10" s="168"/>
      <c r="R10" s="168">
        <f>SUM(G10:Q10)</f>
        <v>0</v>
      </c>
      <c r="S10" s="168">
        <f>D10-R10</f>
        <v>0</v>
      </c>
    </row>
    <row r="11" spans="1:19">
      <c r="D11" s="168"/>
      <c r="F11" s="168" t="e">
        <f>D11/E11</f>
        <v>#DIV/0!</v>
      </c>
      <c r="G11" s="168"/>
      <c r="H11" s="168"/>
      <c r="I11" s="168"/>
      <c r="J11" s="168"/>
      <c r="K11" s="168"/>
      <c r="L11" s="168"/>
      <c r="M11" s="168"/>
      <c r="N11" s="168"/>
      <c r="O11" s="168"/>
      <c r="P11" s="168"/>
      <c r="Q11" s="168"/>
      <c r="R11" s="168">
        <f>SUM(G11:Q11)</f>
        <v>0</v>
      </c>
      <c r="S11" s="168">
        <f>D11-R11</f>
        <v>0</v>
      </c>
    </row>
    <row r="12" spans="1:19" ht="15.75" thickBot="1">
      <c r="D12" s="169"/>
      <c r="F12" s="169"/>
      <c r="G12" s="169"/>
      <c r="H12" s="169"/>
      <c r="I12" s="169"/>
      <c r="J12" s="169"/>
      <c r="K12" s="169"/>
      <c r="L12" s="169"/>
      <c r="M12" s="169"/>
      <c r="N12" s="169"/>
      <c r="O12" s="169"/>
      <c r="P12" s="169"/>
      <c r="Q12" s="169"/>
      <c r="R12" s="169">
        <f>SUM(G12:Q12)</f>
        <v>0</v>
      </c>
      <c r="S12" s="169">
        <f>D12-R12</f>
        <v>0</v>
      </c>
    </row>
    <row r="13" spans="1:19" ht="16.5" thickBot="1">
      <c r="C13" s="164" t="s">
        <v>580</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c r="C14" s="163"/>
      <c r="D14" s="168"/>
      <c r="F14" s="168"/>
      <c r="G14" s="168"/>
      <c r="H14" s="168"/>
      <c r="I14" s="168"/>
      <c r="J14" s="168"/>
      <c r="K14" s="168"/>
      <c r="L14" s="168"/>
      <c r="M14" s="168"/>
      <c r="N14" s="168"/>
      <c r="O14" s="168"/>
      <c r="P14" s="168"/>
      <c r="Q14" s="168"/>
      <c r="R14" s="168"/>
      <c r="S14" s="168"/>
    </row>
    <row r="15" spans="1:19" ht="15.75">
      <c r="C15" s="164" t="s">
        <v>319</v>
      </c>
    </row>
    <row r="16" spans="1:19">
      <c r="D16" s="168"/>
      <c r="F16" s="168" t="e">
        <f>D16/E16</f>
        <v>#DIV/0!</v>
      </c>
      <c r="G16" s="168"/>
      <c r="H16" s="168"/>
      <c r="I16" s="168"/>
      <c r="J16" s="168"/>
      <c r="K16" s="168"/>
      <c r="L16" s="168"/>
      <c r="M16" s="168"/>
      <c r="N16" s="168"/>
      <c r="O16" s="168"/>
      <c r="P16" s="168"/>
      <c r="Q16" s="168"/>
      <c r="R16" s="168">
        <f>SUM(G16:Q16)</f>
        <v>0</v>
      </c>
      <c r="S16" s="168">
        <f>D16-R16</f>
        <v>0</v>
      </c>
    </row>
    <row r="17" spans="3:19">
      <c r="D17" s="168"/>
      <c r="F17" s="168" t="e">
        <f>D17/E17</f>
        <v>#DIV/0!</v>
      </c>
      <c r="G17" s="168"/>
      <c r="H17" s="168"/>
      <c r="I17" s="168"/>
      <c r="J17" s="168"/>
      <c r="K17" s="168"/>
      <c r="L17" s="168"/>
      <c r="M17" s="168"/>
      <c r="N17" s="168"/>
      <c r="O17" s="168"/>
      <c r="P17" s="168"/>
      <c r="Q17" s="168"/>
      <c r="R17" s="168">
        <f>SUM(G17:Q17)</f>
        <v>0</v>
      </c>
      <c r="S17" s="168">
        <f>D17-R17</f>
        <v>0</v>
      </c>
    </row>
    <row r="18" spans="3:19" ht="15.75" thickBot="1">
      <c r="D18" s="169"/>
      <c r="F18" s="169"/>
      <c r="G18" s="169"/>
      <c r="H18" s="169"/>
      <c r="I18" s="169"/>
      <c r="J18" s="169"/>
      <c r="K18" s="169"/>
      <c r="L18" s="169"/>
      <c r="M18" s="169"/>
      <c r="N18" s="169"/>
      <c r="O18" s="169"/>
      <c r="P18" s="169"/>
      <c r="Q18" s="169"/>
      <c r="R18" s="169">
        <f>SUM(G18:Q18)</f>
        <v>0</v>
      </c>
      <c r="S18" s="169">
        <f>D18-R18</f>
        <v>0</v>
      </c>
    </row>
    <row r="19" spans="3:19" ht="16.5" thickBot="1">
      <c r="C19" s="163" t="s">
        <v>320</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c r="C20" s="163"/>
      <c r="D20" s="168"/>
      <c r="F20" s="168"/>
      <c r="G20" s="168"/>
      <c r="H20" s="168"/>
      <c r="I20" s="168"/>
      <c r="J20" s="168"/>
      <c r="K20" s="168"/>
      <c r="L20" s="168"/>
      <c r="M20" s="168"/>
      <c r="N20" s="168"/>
      <c r="O20" s="168"/>
      <c r="P20" s="168"/>
      <c r="Q20" s="168"/>
      <c r="R20" s="168"/>
      <c r="S20" s="168"/>
    </row>
    <row r="21" spans="3:19" ht="15.75">
      <c r="C21" s="164" t="s">
        <v>574</v>
      </c>
    </row>
    <row r="22" spans="3:19">
      <c r="D22" s="168"/>
      <c r="F22" s="168" t="e">
        <f>D22/E22</f>
        <v>#DIV/0!</v>
      </c>
      <c r="G22" s="168"/>
      <c r="H22" s="168"/>
      <c r="I22" s="168"/>
      <c r="J22" s="168"/>
      <c r="K22" s="168"/>
      <c r="L22" s="168"/>
      <c r="M22" s="168"/>
      <c r="N22" s="168"/>
      <c r="O22" s="168"/>
      <c r="P22" s="168"/>
      <c r="Q22" s="168"/>
      <c r="R22" s="168">
        <f>SUM(G22:Q22)</f>
        <v>0</v>
      </c>
      <c r="S22" s="168">
        <f>D22-R22</f>
        <v>0</v>
      </c>
    </row>
    <row r="23" spans="3:19">
      <c r="D23" s="168"/>
      <c r="F23" s="168" t="e">
        <f>D23/E23</f>
        <v>#DIV/0!</v>
      </c>
      <c r="G23" s="168"/>
      <c r="H23" s="168"/>
      <c r="I23" s="168"/>
      <c r="J23" s="168"/>
      <c r="K23" s="168"/>
      <c r="L23" s="168"/>
      <c r="M23" s="168"/>
      <c r="N23" s="168"/>
      <c r="O23" s="168"/>
      <c r="P23" s="168"/>
      <c r="Q23" s="168"/>
      <c r="R23" s="168">
        <f>SUM(G23:Q23)</f>
        <v>0</v>
      </c>
      <c r="S23" s="168">
        <f>D23-R23</f>
        <v>0</v>
      </c>
    </row>
    <row r="24" spans="3:19" ht="15.75" thickBot="1">
      <c r="D24" s="169"/>
      <c r="F24" s="169"/>
      <c r="G24" s="169"/>
      <c r="H24" s="169"/>
      <c r="I24" s="169"/>
      <c r="J24" s="169"/>
      <c r="K24" s="169"/>
      <c r="L24" s="169"/>
      <c r="M24" s="169"/>
      <c r="N24" s="169"/>
      <c r="O24" s="169"/>
      <c r="P24" s="169"/>
      <c r="Q24" s="169"/>
      <c r="R24" s="169">
        <f>SUM(G24:Q24)</f>
        <v>0</v>
      </c>
      <c r="S24" s="169">
        <f>D24-R24</f>
        <v>0</v>
      </c>
    </row>
    <row r="25" spans="3:19" ht="16.5" thickBot="1">
      <c r="C25" s="170" t="s">
        <v>582</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c r="C26" s="170"/>
      <c r="D26" s="168"/>
      <c r="F26" s="168"/>
      <c r="G26" s="168"/>
      <c r="H26" s="168"/>
      <c r="I26" s="168"/>
      <c r="J26" s="168"/>
      <c r="K26" s="168"/>
      <c r="L26" s="168"/>
      <c r="M26" s="168"/>
      <c r="N26" s="168"/>
      <c r="O26" s="168"/>
      <c r="P26" s="168"/>
      <c r="Q26" s="168"/>
      <c r="R26" s="168"/>
      <c r="S26" s="168"/>
    </row>
    <row r="27" spans="3:19" ht="15.75">
      <c r="C27" s="164" t="s">
        <v>575</v>
      </c>
    </row>
    <row r="28" spans="3:19">
      <c r="D28" s="168"/>
      <c r="F28" s="168" t="e">
        <f>D28/E28</f>
        <v>#DIV/0!</v>
      </c>
      <c r="G28" s="168"/>
      <c r="H28" s="168"/>
      <c r="I28" s="168"/>
      <c r="J28" s="168"/>
      <c r="K28" s="168"/>
      <c r="L28" s="168"/>
      <c r="M28" s="168"/>
      <c r="N28" s="168"/>
      <c r="O28" s="168"/>
      <c r="P28" s="168"/>
      <c r="Q28" s="168"/>
      <c r="R28" s="168">
        <f>SUM(G28:Q28)</f>
        <v>0</v>
      </c>
      <c r="S28" s="168">
        <f>D28-R28</f>
        <v>0</v>
      </c>
    </row>
    <row r="29" spans="3:19">
      <c r="D29" s="168"/>
      <c r="F29" s="168" t="e">
        <f>D29/E29</f>
        <v>#DIV/0!</v>
      </c>
      <c r="G29" s="168"/>
      <c r="H29" s="168"/>
      <c r="I29" s="168"/>
      <c r="J29" s="168"/>
      <c r="K29" s="168"/>
      <c r="L29" s="168"/>
      <c r="M29" s="168"/>
      <c r="N29" s="168"/>
      <c r="O29" s="168"/>
      <c r="P29" s="168"/>
      <c r="Q29" s="168"/>
      <c r="R29" s="168">
        <f>SUM(G29:Q29)</f>
        <v>0</v>
      </c>
      <c r="S29" s="168">
        <f>D29-R29</f>
        <v>0</v>
      </c>
    </row>
    <row r="30" spans="3:19">
      <c r="D30" s="168"/>
      <c r="F30" s="168" t="e">
        <f>D30/E30</f>
        <v>#DIV/0!</v>
      </c>
      <c r="G30" s="168"/>
      <c r="H30" s="168"/>
      <c r="I30" s="168"/>
      <c r="J30" s="168"/>
      <c r="K30" s="168"/>
      <c r="L30" s="168"/>
      <c r="M30" s="168"/>
      <c r="N30" s="168"/>
      <c r="O30" s="168"/>
      <c r="P30" s="168"/>
      <c r="Q30" s="168"/>
      <c r="R30" s="168">
        <f>SUM(G30:Q30)</f>
        <v>0</v>
      </c>
      <c r="S30" s="168">
        <f>D30-R30</f>
        <v>0</v>
      </c>
    </row>
    <row r="31" spans="3:19" ht="15.75" thickBot="1">
      <c r="D31" s="169"/>
      <c r="F31" s="169" t="e">
        <f>D31/E31</f>
        <v>#DIV/0!</v>
      </c>
      <c r="G31" s="169"/>
      <c r="H31" s="169"/>
      <c r="I31" s="169"/>
      <c r="J31" s="169"/>
      <c r="K31" s="169"/>
      <c r="L31" s="169"/>
      <c r="M31" s="169"/>
      <c r="N31" s="169"/>
      <c r="O31" s="169"/>
      <c r="P31" s="169"/>
      <c r="Q31" s="169"/>
      <c r="R31" s="169">
        <f>SUM(G31:Q31)</f>
        <v>0</v>
      </c>
      <c r="S31" s="169">
        <f>D31-R31</f>
        <v>0</v>
      </c>
    </row>
    <row r="32" spans="3:19" ht="16.5" thickBot="1">
      <c r="C32" s="170" t="s">
        <v>482</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c r="C33" s="170"/>
      <c r="D33" s="168"/>
      <c r="F33" s="168"/>
      <c r="G33" s="168"/>
      <c r="H33" s="168"/>
      <c r="I33" s="168"/>
      <c r="J33" s="168"/>
      <c r="K33" s="168"/>
      <c r="L33" s="168"/>
      <c r="M33" s="168"/>
      <c r="N33" s="168"/>
      <c r="O33" s="168"/>
      <c r="P33" s="168"/>
      <c r="Q33" s="168"/>
      <c r="R33" s="168"/>
      <c r="S33" s="168"/>
    </row>
    <row r="34" spans="3:19" ht="15.75">
      <c r="C34" s="164" t="s">
        <v>483</v>
      </c>
    </row>
    <row r="35" spans="3:19">
      <c r="D35" s="168"/>
      <c r="F35" s="168" t="e">
        <f>D35/E35</f>
        <v>#DIV/0!</v>
      </c>
      <c r="G35" s="168"/>
      <c r="H35" s="168"/>
      <c r="I35" s="168"/>
      <c r="J35" s="168"/>
      <c r="K35" s="168"/>
      <c r="L35" s="168"/>
      <c r="M35" s="168"/>
      <c r="N35" s="168"/>
      <c r="O35" s="168"/>
      <c r="P35" s="168"/>
      <c r="Q35" s="168"/>
      <c r="R35" s="168">
        <f>SUM(G35:Q35)</f>
        <v>0</v>
      </c>
      <c r="S35" s="168">
        <f>D35-R35</f>
        <v>0</v>
      </c>
    </row>
    <row r="36" spans="3:19">
      <c r="D36" s="168"/>
      <c r="F36" s="168" t="e">
        <f>D36/E36</f>
        <v>#DIV/0!</v>
      </c>
      <c r="G36" s="168"/>
      <c r="H36" s="168"/>
      <c r="I36" s="168"/>
      <c r="J36" s="168"/>
      <c r="K36" s="168"/>
      <c r="L36" s="168"/>
      <c r="M36" s="168"/>
      <c r="N36" s="168"/>
      <c r="O36" s="168"/>
      <c r="P36" s="168"/>
      <c r="Q36" s="168"/>
      <c r="R36" s="168">
        <f>SUM(G36:Q36)</f>
        <v>0</v>
      </c>
      <c r="S36" s="168">
        <f>D36-R36</f>
        <v>0</v>
      </c>
    </row>
    <row r="37" spans="3:19" ht="15.75" thickBot="1">
      <c r="D37" s="169"/>
      <c r="F37" s="169"/>
      <c r="G37" s="169"/>
      <c r="H37" s="169"/>
      <c r="I37" s="169"/>
      <c r="J37" s="169"/>
      <c r="K37" s="169"/>
      <c r="L37" s="169"/>
      <c r="M37" s="169"/>
      <c r="N37" s="169"/>
      <c r="O37" s="169"/>
      <c r="P37" s="169"/>
      <c r="Q37" s="169"/>
      <c r="R37" s="169">
        <f>SUM(G37:Q37)</f>
        <v>0</v>
      </c>
      <c r="S37" s="169">
        <f>D37-R37</f>
        <v>0</v>
      </c>
    </row>
    <row r="38" spans="3:19" ht="16.5" thickBot="1">
      <c r="C38" s="170" t="s">
        <v>484</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row r="40" spans="3:19" ht="15.75">
      <c r="C40" s="164" t="s">
        <v>485</v>
      </c>
    </row>
    <row r="41" spans="3:19">
      <c r="D41" s="168"/>
      <c r="F41" s="168" t="e">
        <f>D41/E41</f>
        <v>#DIV/0!</v>
      </c>
      <c r="G41" s="168"/>
      <c r="H41" s="168"/>
      <c r="I41" s="168"/>
      <c r="J41" s="168"/>
      <c r="K41" s="168"/>
      <c r="L41" s="168"/>
      <c r="M41" s="168"/>
      <c r="N41" s="168"/>
      <c r="O41" s="168"/>
      <c r="P41" s="168"/>
      <c r="Q41" s="168"/>
      <c r="R41" s="168">
        <f>SUM(G41:Q41)</f>
        <v>0</v>
      </c>
      <c r="S41" s="168">
        <f>D41-R41</f>
        <v>0</v>
      </c>
    </row>
    <row r="42" spans="3:19">
      <c r="D42" s="168"/>
      <c r="F42" s="168" t="e">
        <f>D42/E42</f>
        <v>#DIV/0!</v>
      </c>
      <c r="G42" s="168"/>
      <c r="H42" s="168"/>
      <c r="I42" s="168"/>
      <c r="J42" s="168"/>
      <c r="K42" s="168"/>
      <c r="L42" s="168"/>
      <c r="M42" s="168"/>
      <c r="N42" s="168"/>
      <c r="O42" s="168"/>
      <c r="P42" s="168"/>
      <c r="Q42" s="168"/>
      <c r="R42" s="168">
        <f>SUM(G42:Q42)</f>
        <v>0</v>
      </c>
      <c r="S42" s="168">
        <f>D42-R42</f>
        <v>0</v>
      </c>
    </row>
    <row r="43" spans="3:19" ht="15.75" thickBot="1">
      <c r="D43" s="169"/>
      <c r="F43" s="169"/>
      <c r="G43" s="169"/>
      <c r="H43" s="169"/>
      <c r="I43" s="169"/>
      <c r="J43" s="169"/>
      <c r="K43" s="169"/>
      <c r="L43" s="169"/>
      <c r="M43" s="169"/>
      <c r="N43" s="169"/>
      <c r="O43" s="169"/>
      <c r="P43" s="169"/>
      <c r="Q43" s="169"/>
      <c r="R43" s="169">
        <f>SUM(G43:Q43)</f>
        <v>0</v>
      </c>
      <c r="S43" s="169">
        <f>D43-R43</f>
        <v>0</v>
      </c>
    </row>
    <row r="44" spans="3:19" ht="16.5" thickBot="1">
      <c r="C44" s="170" t="s">
        <v>486</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c r="D45" s="168"/>
      <c r="F45" s="168"/>
      <c r="G45" s="168"/>
      <c r="H45" s="168"/>
      <c r="I45" s="168"/>
      <c r="J45" s="168"/>
      <c r="K45" s="168"/>
      <c r="L45" s="168"/>
      <c r="M45" s="168"/>
      <c r="N45" s="168"/>
      <c r="O45" s="168"/>
      <c r="P45" s="168"/>
      <c r="Q45" s="168"/>
      <c r="R45" s="168"/>
      <c r="S45" s="168"/>
    </row>
    <row r="46" spans="3:19" ht="15.75">
      <c r="C46" s="164" t="s">
        <v>487</v>
      </c>
    </row>
    <row r="47" spans="3:19">
      <c r="D47" s="168"/>
      <c r="F47" s="168" t="e">
        <f>D47/E47</f>
        <v>#DIV/0!</v>
      </c>
      <c r="G47" s="168"/>
      <c r="H47" s="168"/>
      <c r="I47" s="168"/>
      <c r="J47" s="168"/>
      <c r="K47" s="168"/>
      <c r="L47" s="168"/>
      <c r="M47" s="168"/>
      <c r="N47" s="168"/>
      <c r="O47" s="168"/>
      <c r="P47" s="168"/>
      <c r="Q47" s="168"/>
      <c r="R47" s="168">
        <f>SUM(G47:Q47)</f>
        <v>0</v>
      </c>
      <c r="S47" s="168">
        <f>D47-R47</f>
        <v>0</v>
      </c>
    </row>
    <row r="48" spans="3:19">
      <c r="D48" s="168"/>
      <c r="F48" s="168" t="e">
        <f>D48/E48</f>
        <v>#DIV/0!</v>
      </c>
      <c r="G48" s="168"/>
      <c r="H48" s="168"/>
      <c r="I48" s="168"/>
      <c r="J48" s="168"/>
      <c r="K48" s="168"/>
      <c r="L48" s="168"/>
      <c r="M48" s="168"/>
      <c r="N48" s="168"/>
      <c r="O48" s="168"/>
      <c r="P48" s="168"/>
      <c r="Q48" s="168"/>
      <c r="R48" s="168">
        <f>SUM(G48:Q48)</f>
        <v>0</v>
      </c>
      <c r="S48" s="168">
        <f>D48-R48</f>
        <v>0</v>
      </c>
    </row>
    <row r="49" spans="3:19" ht="15.75" thickBot="1">
      <c r="D49" s="169"/>
      <c r="F49" s="169"/>
      <c r="G49" s="169"/>
      <c r="H49" s="169"/>
      <c r="I49" s="169"/>
      <c r="J49" s="169"/>
      <c r="K49" s="169"/>
      <c r="L49" s="169"/>
      <c r="M49" s="169"/>
      <c r="N49" s="169"/>
      <c r="O49" s="169"/>
      <c r="P49" s="169"/>
      <c r="Q49" s="169"/>
      <c r="R49" s="169">
        <f>SUM(G49:Q49)</f>
        <v>0</v>
      </c>
      <c r="S49" s="169">
        <f>D49-R49</f>
        <v>0</v>
      </c>
    </row>
    <row r="50" spans="3:19" ht="16.5" thickBot="1">
      <c r="C50" s="170" t="s">
        <v>488</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c r="D51" s="168"/>
      <c r="F51" s="168"/>
      <c r="G51" s="168"/>
      <c r="H51" s="168"/>
      <c r="I51" s="168"/>
      <c r="J51" s="168"/>
      <c r="K51" s="168"/>
      <c r="L51" s="168"/>
      <c r="M51" s="168"/>
      <c r="N51" s="168"/>
      <c r="O51" s="168"/>
      <c r="P51" s="168"/>
      <c r="Q51" s="168"/>
      <c r="R51" s="168"/>
      <c r="S51" s="168"/>
    </row>
    <row r="52" spans="3:19" ht="15.75">
      <c r="C52" s="164" t="s">
        <v>489</v>
      </c>
    </row>
    <row r="53" spans="3:19">
      <c r="D53" s="168"/>
      <c r="F53" s="168" t="e">
        <f>D53/E53</f>
        <v>#DIV/0!</v>
      </c>
      <c r="G53" s="168"/>
      <c r="H53" s="168"/>
      <c r="I53" s="168"/>
      <c r="J53" s="168"/>
      <c r="K53" s="168"/>
      <c r="L53" s="168"/>
      <c r="M53" s="168"/>
      <c r="N53" s="168"/>
      <c r="O53" s="168"/>
      <c r="P53" s="168"/>
      <c r="Q53" s="168"/>
      <c r="R53" s="168">
        <f>SUM(G53:Q53)</f>
        <v>0</v>
      </c>
      <c r="S53" s="168">
        <f>D53-R53</f>
        <v>0</v>
      </c>
    </row>
    <row r="54" spans="3:19">
      <c r="D54" s="168"/>
      <c r="F54" s="168" t="e">
        <f>D54/E54</f>
        <v>#DIV/0!</v>
      </c>
      <c r="G54" s="168"/>
      <c r="H54" s="168"/>
      <c r="I54" s="168"/>
      <c r="J54" s="168"/>
      <c r="K54" s="168"/>
      <c r="L54" s="168"/>
      <c r="M54" s="168"/>
      <c r="N54" s="168"/>
      <c r="O54" s="168"/>
      <c r="P54" s="168"/>
      <c r="Q54" s="168"/>
      <c r="R54" s="168">
        <f>SUM(G54:Q54)</f>
        <v>0</v>
      </c>
      <c r="S54" s="168">
        <f>D54-R54</f>
        <v>0</v>
      </c>
    </row>
    <row r="55" spans="3:19" ht="15.75" thickBot="1">
      <c r="D55" s="169"/>
      <c r="F55" s="169"/>
      <c r="G55" s="169"/>
      <c r="H55" s="169"/>
      <c r="I55" s="169"/>
      <c r="J55" s="169"/>
      <c r="K55" s="169"/>
      <c r="L55" s="169"/>
      <c r="M55" s="169"/>
      <c r="N55" s="169"/>
      <c r="O55" s="169"/>
      <c r="P55" s="169"/>
      <c r="Q55" s="169"/>
      <c r="R55" s="169">
        <f>SUM(G55:Q55)</f>
        <v>0</v>
      </c>
      <c r="S55" s="169">
        <f>D55-R55</f>
        <v>0</v>
      </c>
    </row>
    <row r="56" spans="3:19" ht="16.5" thickBot="1">
      <c r="C56" s="171" t="s">
        <v>490</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row r="58" spans="3:19" ht="15.75">
      <c r="C58" s="164" t="s">
        <v>491</v>
      </c>
    </row>
    <row r="59" spans="3:19">
      <c r="D59" s="168"/>
      <c r="F59" s="168" t="e">
        <f>D59/E59</f>
        <v>#DIV/0!</v>
      </c>
      <c r="G59" s="168"/>
      <c r="H59" s="168"/>
      <c r="I59" s="168"/>
      <c r="J59" s="168"/>
      <c r="K59" s="168"/>
      <c r="L59" s="168"/>
      <c r="M59" s="168"/>
      <c r="N59" s="168"/>
      <c r="O59" s="168"/>
      <c r="P59" s="168"/>
      <c r="Q59" s="168"/>
      <c r="R59" s="168">
        <f>SUM(G59:Q59)</f>
        <v>0</v>
      </c>
      <c r="S59" s="168">
        <f>D59-R59</f>
        <v>0</v>
      </c>
    </row>
    <row r="60" spans="3:19">
      <c r="D60" s="168"/>
      <c r="F60" s="168" t="e">
        <f>D60/E60</f>
        <v>#DIV/0!</v>
      </c>
      <c r="G60" s="168"/>
      <c r="H60" s="168"/>
      <c r="I60" s="168"/>
      <c r="J60" s="168"/>
      <c r="K60" s="168"/>
      <c r="L60" s="168"/>
      <c r="M60" s="168"/>
      <c r="N60" s="168"/>
      <c r="O60" s="168"/>
      <c r="P60" s="168"/>
      <c r="Q60" s="168"/>
      <c r="R60" s="168">
        <f>SUM(G60:Q60)</f>
        <v>0</v>
      </c>
      <c r="S60" s="168">
        <f>D60-R60</f>
        <v>0</v>
      </c>
    </row>
    <row r="61" spans="3:19" ht="15.75" thickBot="1">
      <c r="D61" s="169"/>
      <c r="F61" s="169"/>
      <c r="G61" s="169"/>
      <c r="H61" s="169"/>
      <c r="I61" s="169"/>
      <c r="J61" s="169"/>
      <c r="K61" s="169"/>
      <c r="L61" s="169"/>
      <c r="M61" s="169"/>
      <c r="N61" s="169"/>
      <c r="O61" s="169"/>
      <c r="P61" s="169"/>
      <c r="Q61" s="169"/>
      <c r="R61" s="169">
        <f>SUM(G61:Q61)</f>
        <v>0</v>
      </c>
      <c r="S61" s="169">
        <f>D61-R61</f>
        <v>0</v>
      </c>
    </row>
    <row r="62" spans="3:19" ht="16.5" thickBot="1">
      <c r="C62" s="170" t="s">
        <v>377</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row r="65" spans="3:19" ht="16.5" thickBot="1">
      <c r="C65" s="164" t="s">
        <v>378</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30" type="noConversion"/>
  <pageMargins left="0.5" right="0.66700000000000004" top="0.5" bottom="0.55000000000000004" header="0.5" footer="0.5"/>
  <pageSetup scale="88" orientation="landscape" horizontalDpi="360" verticalDpi="360" r:id="rId2"/>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S66"/>
  <sheetViews>
    <sheetView defaultGridColor="0" topLeftCell="C1" colorId="22" zoomScale="87" workbookViewId="0">
      <selection activeCell="C1" sqref="C1"/>
    </sheetView>
  </sheetViews>
  <sheetFormatPr defaultColWidth="12.5703125" defaultRowHeight="15"/>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c r="B1" s="160" t="str">
        <f>'COVER PAGE'!A9</f>
        <v>LOCAL GOVERNMENT NAME:</v>
      </c>
      <c r="C1" s="161"/>
      <c r="D1" s="161"/>
      <c r="E1" s="161"/>
      <c r="F1" s="161"/>
      <c r="G1" s="161"/>
      <c r="H1" s="161"/>
      <c r="I1" s="161"/>
      <c r="J1" s="161"/>
      <c r="K1" s="161"/>
      <c r="L1" s="161"/>
      <c r="M1" s="161"/>
      <c r="N1" s="161"/>
      <c r="O1" s="161"/>
      <c r="P1" s="161"/>
      <c r="Q1" s="161"/>
      <c r="R1" s="161"/>
      <c r="S1" s="161"/>
    </row>
    <row r="2" spans="1:19" ht="18.75">
      <c r="B2" s="160" t="s">
        <v>989</v>
      </c>
      <c r="C2" s="161"/>
      <c r="D2" s="161"/>
      <c r="E2" s="161"/>
      <c r="F2" s="161"/>
      <c r="G2" s="161"/>
      <c r="H2" s="161"/>
      <c r="I2" s="161"/>
      <c r="J2" s="161"/>
      <c r="K2" s="161"/>
      <c r="L2" s="161"/>
      <c r="M2" s="161"/>
      <c r="N2" s="161"/>
      <c r="O2" s="161"/>
      <c r="P2" s="161"/>
      <c r="Q2" s="161"/>
      <c r="R2" s="161"/>
      <c r="S2" s="161"/>
    </row>
    <row r="4" spans="1:19" ht="15.75">
      <c r="D4" s="163"/>
      <c r="E4" s="163"/>
      <c r="F4" s="163"/>
      <c r="G4" s="164" t="s">
        <v>509</v>
      </c>
      <c r="H4" s="163"/>
      <c r="I4" s="163"/>
      <c r="J4" s="163"/>
      <c r="K4" s="163"/>
      <c r="L4" s="163"/>
      <c r="M4" s="163"/>
      <c r="N4" s="163"/>
      <c r="O4" s="163"/>
      <c r="P4" s="163"/>
      <c r="Q4" s="163"/>
      <c r="R4" s="163"/>
      <c r="S4" s="163"/>
    </row>
    <row r="5" spans="1:19" ht="15.75">
      <c r="A5" s="170" t="s">
        <v>331</v>
      </c>
      <c r="B5" s="164" t="s">
        <v>510</v>
      </c>
      <c r="D5" s="163"/>
      <c r="E5" s="164" t="s">
        <v>511</v>
      </c>
      <c r="F5" s="164" t="s">
        <v>303</v>
      </c>
      <c r="G5" s="164" t="s">
        <v>512</v>
      </c>
      <c r="H5" s="164" t="s">
        <v>509</v>
      </c>
      <c r="I5" s="164" t="s">
        <v>509</v>
      </c>
      <c r="J5" s="164" t="s">
        <v>509</v>
      </c>
      <c r="K5" s="164" t="s">
        <v>509</v>
      </c>
      <c r="L5" s="164" t="s">
        <v>509</v>
      </c>
      <c r="M5" s="164" t="s">
        <v>509</v>
      </c>
      <c r="N5" s="164" t="s">
        <v>509</v>
      </c>
      <c r="O5" s="164" t="s">
        <v>509</v>
      </c>
      <c r="P5" s="164" t="s">
        <v>509</v>
      </c>
      <c r="Q5" s="164" t="s">
        <v>509</v>
      </c>
      <c r="R5" s="164" t="s">
        <v>567</v>
      </c>
      <c r="S5" s="164" t="s">
        <v>568</v>
      </c>
    </row>
    <row r="6" spans="1:19" ht="16.5" thickBot="1">
      <c r="A6" s="172" t="s">
        <v>332</v>
      </c>
      <c r="B6" s="165" t="s">
        <v>569</v>
      </c>
      <c r="C6" s="165" t="s">
        <v>124</v>
      </c>
      <c r="D6" s="165" t="s">
        <v>570</v>
      </c>
      <c r="E6" s="165" t="s">
        <v>571</v>
      </c>
      <c r="F6" s="165" t="s">
        <v>509</v>
      </c>
      <c r="G6" s="172" t="str">
        <f>'Depr.-Water Enterprise'!G6</f>
        <v>FYE 2017</v>
      </c>
      <c r="H6" s="172" t="str">
        <f>'Depr.-Water Enterprise'!H6</f>
        <v>FYE 2017</v>
      </c>
      <c r="I6" s="172" t="str">
        <f>'Depr.-Water Enterprise'!I6</f>
        <v>FYE 2018</v>
      </c>
      <c r="J6" s="172" t="str">
        <f>'Depr.-Water Enterprise'!J6</f>
        <v>FYE 2019</v>
      </c>
      <c r="K6" s="172" t="str">
        <f>'Depr.-Water Enterprise'!K6</f>
        <v>FYE 2020</v>
      </c>
      <c r="L6" s="172" t="str">
        <f>'Depr.-Water Enterprise'!L6</f>
        <v>FYE 2021</v>
      </c>
      <c r="M6" s="172" t="str">
        <f>'Depr.-Water Enterprise'!M6</f>
        <v>FYE 2022</v>
      </c>
      <c r="N6" s="172" t="str">
        <f>'Depr.-Water Enterprise'!N6</f>
        <v>FYE 2023</v>
      </c>
      <c r="O6" s="172" t="str">
        <f>'Depr.-Water Enterprise'!O6</f>
        <v>FYE 2024</v>
      </c>
      <c r="P6" s="172" t="str">
        <f>'Depr.-Water Enterprise'!P6</f>
        <v>FYE 2025</v>
      </c>
      <c r="Q6" s="172" t="s">
        <v>3062</v>
      </c>
      <c r="R6" s="165" t="s">
        <v>509</v>
      </c>
      <c r="S6" s="165" t="s">
        <v>572</v>
      </c>
    </row>
    <row r="7" spans="1:19" ht="16.5" thickBot="1">
      <c r="C7" s="164" t="s">
        <v>668</v>
      </c>
      <c r="D7" s="166"/>
      <c r="F7" s="167" t="s">
        <v>573</v>
      </c>
      <c r="G7" s="167" t="s">
        <v>573</v>
      </c>
      <c r="H7" s="166"/>
      <c r="I7" s="166"/>
      <c r="J7" s="166"/>
      <c r="K7" s="166"/>
      <c r="L7" s="166"/>
      <c r="M7" s="166"/>
      <c r="N7" s="166"/>
      <c r="O7" s="166"/>
      <c r="P7" s="166"/>
      <c r="Q7" s="166"/>
      <c r="R7" s="166"/>
      <c r="S7" s="166">
        <f>D7</f>
        <v>0</v>
      </c>
    </row>
    <row r="8" spans="1:19" ht="15.75" thickTop="1"/>
    <row r="9" spans="1:19" ht="15.75">
      <c r="C9" s="164" t="s">
        <v>669</v>
      </c>
    </row>
    <row r="10" spans="1:19">
      <c r="D10" s="168"/>
      <c r="F10" s="168" t="e">
        <f>D10/E10</f>
        <v>#DIV/0!</v>
      </c>
      <c r="G10" s="168"/>
      <c r="H10" s="168"/>
      <c r="I10" s="168"/>
      <c r="J10" s="168"/>
      <c r="K10" s="168"/>
      <c r="L10" s="168"/>
      <c r="M10" s="168"/>
      <c r="N10" s="168"/>
      <c r="O10" s="168"/>
      <c r="P10" s="168"/>
      <c r="Q10" s="168"/>
      <c r="R10" s="168">
        <f>SUM(G10:Q10)</f>
        <v>0</v>
      </c>
      <c r="S10" s="168">
        <f>D10-R10</f>
        <v>0</v>
      </c>
    </row>
    <row r="11" spans="1:19">
      <c r="D11" s="168"/>
      <c r="F11" s="168" t="e">
        <f>D11/E11</f>
        <v>#DIV/0!</v>
      </c>
      <c r="G11" s="168"/>
      <c r="H11" s="168"/>
      <c r="I11" s="168"/>
      <c r="J11" s="168"/>
      <c r="K11" s="168"/>
      <c r="L11" s="168"/>
      <c r="M11" s="168"/>
      <c r="N11" s="168"/>
      <c r="O11" s="168"/>
      <c r="P11" s="168"/>
      <c r="Q11" s="168"/>
      <c r="R11" s="168">
        <f>SUM(G11:Q11)</f>
        <v>0</v>
      </c>
      <c r="S11" s="168">
        <f>D11-R11</f>
        <v>0</v>
      </c>
    </row>
    <row r="12" spans="1:19" ht="15.75" thickBot="1">
      <c r="D12" s="169"/>
      <c r="F12" s="169"/>
      <c r="G12" s="169"/>
      <c r="H12" s="169"/>
      <c r="I12" s="169"/>
      <c r="J12" s="169"/>
      <c r="K12" s="169"/>
      <c r="L12" s="169"/>
      <c r="M12" s="169"/>
      <c r="N12" s="169"/>
      <c r="O12" s="169"/>
      <c r="P12" s="169"/>
      <c r="Q12" s="169"/>
      <c r="R12" s="169">
        <f>SUM(G12:Q12)</f>
        <v>0</v>
      </c>
      <c r="S12" s="169">
        <f>D12-R12</f>
        <v>0</v>
      </c>
    </row>
    <row r="13" spans="1:19" ht="16.5" thickBot="1">
      <c r="C13" s="164" t="s">
        <v>580</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c r="C14" s="163"/>
      <c r="D14" s="168"/>
      <c r="F14" s="168"/>
      <c r="G14" s="168"/>
      <c r="H14" s="168"/>
      <c r="I14" s="168"/>
      <c r="J14" s="168"/>
      <c r="K14" s="168"/>
      <c r="L14" s="168"/>
      <c r="M14" s="168"/>
      <c r="N14" s="168"/>
      <c r="O14" s="168"/>
      <c r="P14" s="168"/>
      <c r="Q14" s="168"/>
      <c r="R14" s="168"/>
      <c r="S14" s="168"/>
    </row>
    <row r="15" spans="1:19" ht="15.75">
      <c r="C15" s="164" t="s">
        <v>319</v>
      </c>
    </row>
    <row r="16" spans="1:19">
      <c r="D16" s="168"/>
      <c r="F16" s="168" t="e">
        <f>D16/E16</f>
        <v>#DIV/0!</v>
      </c>
      <c r="G16" s="168"/>
      <c r="H16" s="168"/>
      <c r="I16" s="168"/>
      <c r="J16" s="168"/>
      <c r="K16" s="168"/>
      <c r="L16" s="168"/>
      <c r="M16" s="168"/>
      <c r="N16" s="168"/>
      <c r="O16" s="168"/>
      <c r="P16" s="168"/>
      <c r="Q16" s="168"/>
      <c r="R16" s="168">
        <f>SUM(G16:Q16)</f>
        <v>0</v>
      </c>
      <c r="S16" s="168">
        <f>D16-R16</f>
        <v>0</v>
      </c>
    </row>
    <row r="17" spans="3:19">
      <c r="D17" s="168"/>
      <c r="F17" s="168" t="e">
        <f>D17/E17</f>
        <v>#DIV/0!</v>
      </c>
      <c r="G17" s="168"/>
      <c r="H17" s="168"/>
      <c r="I17" s="168"/>
      <c r="J17" s="168"/>
      <c r="K17" s="168"/>
      <c r="L17" s="168"/>
      <c r="M17" s="168"/>
      <c r="N17" s="168"/>
      <c r="O17" s="168"/>
      <c r="P17" s="168"/>
      <c r="Q17" s="168"/>
      <c r="R17" s="168">
        <f>SUM(G17:Q17)</f>
        <v>0</v>
      </c>
      <c r="S17" s="168">
        <f>D17-R17</f>
        <v>0</v>
      </c>
    </row>
    <row r="18" spans="3:19" ht="15.75" thickBot="1">
      <c r="D18" s="169"/>
      <c r="F18" s="169"/>
      <c r="G18" s="169"/>
      <c r="H18" s="169"/>
      <c r="I18" s="169"/>
      <c r="J18" s="169"/>
      <c r="K18" s="169"/>
      <c r="L18" s="169"/>
      <c r="M18" s="169"/>
      <c r="N18" s="169"/>
      <c r="O18" s="169"/>
      <c r="P18" s="169"/>
      <c r="Q18" s="169"/>
      <c r="R18" s="169">
        <f>SUM(G18:Q18)</f>
        <v>0</v>
      </c>
      <c r="S18" s="169">
        <f>D18-R18</f>
        <v>0</v>
      </c>
    </row>
    <row r="19" spans="3:19" ht="16.5" thickBot="1">
      <c r="C19" s="163" t="s">
        <v>320</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c r="C20" s="163"/>
      <c r="D20" s="168"/>
      <c r="F20" s="168"/>
      <c r="G20" s="168"/>
      <c r="H20" s="168"/>
      <c r="I20" s="168"/>
      <c r="J20" s="168"/>
      <c r="K20" s="168"/>
      <c r="L20" s="168"/>
      <c r="M20" s="168"/>
      <c r="N20" s="168"/>
      <c r="O20" s="168"/>
      <c r="P20" s="168"/>
      <c r="Q20" s="168"/>
      <c r="R20" s="168"/>
      <c r="S20" s="168"/>
    </row>
    <row r="21" spans="3:19" ht="15.75">
      <c r="C21" s="164" t="s">
        <v>574</v>
      </c>
    </row>
    <row r="22" spans="3:19">
      <c r="D22" s="168"/>
      <c r="F22" s="168" t="e">
        <f>D22/E22</f>
        <v>#DIV/0!</v>
      </c>
      <c r="G22" s="168"/>
      <c r="H22" s="168"/>
      <c r="I22" s="168"/>
      <c r="J22" s="168"/>
      <c r="K22" s="168"/>
      <c r="L22" s="168"/>
      <c r="M22" s="168"/>
      <c r="N22" s="168"/>
      <c r="O22" s="168"/>
      <c r="P22" s="168"/>
      <c r="Q22" s="168"/>
      <c r="R22" s="168">
        <f>SUM(G22:Q22)</f>
        <v>0</v>
      </c>
      <c r="S22" s="168">
        <f>D22-R22</f>
        <v>0</v>
      </c>
    </row>
    <row r="23" spans="3:19">
      <c r="D23" s="168"/>
      <c r="F23" s="168" t="e">
        <f>D23/E23</f>
        <v>#DIV/0!</v>
      </c>
      <c r="G23" s="168"/>
      <c r="H23" s="168"/>
      <c r="I23" s="168"/>
      <c r="J23" s="168"/>
      <c r="K23" s="168"/>
      <c r="L23" s="168"/>
      <c r="M23" s="168"/>
      <c r="N23" s="168"/>
      <c r="O23" s="168"/>
      <c r="P23" s="168"/>
      <c r="Q23" s="168"/>
      <c r="R23" s="168">
        <f>SUM(G23:Q23)</f>
        <v>0</v>
      </c>
      <c r="S23" s="168">
        <f>D23-R23</f>
        <v>0</v>
      </c>
    </row>
    <row r="24" spans="3:19" ht="15.75" thickBot="1">
      <c r="D24" s="169"/>
      <c r="F24" s="169"/>
      <c r="G24" s="169"/>
      <c r="H24" s="169"/>
      <c r="I24" s="169"/>
      <c r="J24" s="169"/>
      <c r="K24" s="169"/>
      <c r="L24" s="169"/>
      <c r="M24" s="169"/>
      <c r="N24" s="169"/>
      <c r="O24" s="169"/>
      <c r="P24" s="169"/>
      <c r="Q24" s="169"/>
      <c r="R24" s="169">
        <f>SUM(G24:Q24)</f>
        <v>0</v>
      </c>
      <c r="S24" s="169">
        <f>D24-R24</f>
        <v>0</v>
      </c>
    </row>
    <row r="25" spans="3:19" ht="16.5" thickBot="1">
      <c r="C25" s="170" t="s">
        <v>582</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c r="C26" s="170"/>
      <c r="D26" s="168"/>
      <c r="F26" s="168"/>
      <c r="G26" s="168"/>
      <c r="H26" s="168"/>
      <c r="I26" s="168"/>
      <c r="J26" s="168"/>
      <c r="K26" s="168"/>
      <c r="L26" s="168"/>
      <c r="M26" s="168"/>
      <c r="N26" s="168"/>
      <c r="O26" s="168"/>
      <c r="P26" s="168"/>
      <c r="Q26" s="168"/>
      <c r="R26" s="168"/>
      <c r="S26" s="168"/>
    </row>
    <row r="27" spans="3:19" ht="15.75">
      <c r="C27" s="164" t="s">
        <v>575</v>
      </c>
    </row>
    <row r="28" spans="3:19">
      <c r="D28" s="168"/>
      <c r="F28" s="168" t="e">
        <f>D28/E28</f>
        <v>#DIV/0!</v>
      </c>
      <c r="G28" s="168"/>
      <c r="H28" s="168"/>
      <c r="I28" s="168"/>
      <c r="J28" s="168"/>
      <c r="K28" s="168"/>
      <c r="L28" s="168"/>
      <c r="M28" s="168"/>
      <c r="N28" s="168"/>
      <c r="O28" s="168"/>
      <c r="P28" s="168"/>
      <c r="Q28" s="168"/>
      <c r="R28" s="168">
        <f>SUM(G28:Q28)</f>
        <v>0</v>
      </c>
      <c r="S28" s="168">
        <f>D28-R28</f>
        <v>0</v>
      </c>
    </row>
    <row r="29" spans="3:19">
      <c r="D29" s="168"/>
      <c r="F29" s="168" t="e">
        <f>D29/E29</f>
        <v>#DIV/0!</v>
      </c>
      <c r="G29" s="168"/>
      <c r="H29" s="168"/>
      <c r="I29" s="168"/>
      <c r="J29" s="168"/>
      <c r="K29" s="168"/>
      <c r="L29" s="168"/>
      <c r="M29" s="168"/>
      <c r="N29" s="168"/>
      <c r="O29" s="168"/>
      <c r="P29" s="168"/>
      <c r="Q29" s="168"/>
      <c r="R29" s="168">
        <f>SUM(G29:Q29)</f>
        <v>0</v>
      </c>
      <c r="S29" s="168">
        <f>D29-R29</f>
        <v>0</v>
      </c>
    </row>
    <row r="30" spans="3:19">
      <c r="D30" s="168"/>
      <c r="F30" s="168" t="e">
        <f>D30/E30</f>
        <v>#DIV/0!</v>
      </c>
      <c r="G30" s="168"/>
      <c r="H30" s="168"/>
      <c r="I30" s="168"/>
      <c r="J30" s="168"/>
      <c r="K30" s="168"/>
      <c r="L30" s="168"/>
      <c r="M30" s="168"/>
      <c r="N30" s="168"/>
      <c r="O30" s="168"/>
      <c r="P30" s="168"/>
      <c r="Q30" s="168"/>
      <c r="R30" s="168">
        <f>SUM(G30:Q30)</f>
        <v>0</v>
      </c>
      <c r="S30" s="168">
        <f>D30-R30</f>
        <v>0</v>
      </c>
    </row>
    <row r="31" spans="3:19" ht="15.75" thickBot="1">
      <c r="D31" s="169"/>
      <c r="F31" s="169" t="e">
        <f>D31/E31</f>
        <v>#DIV/0!</v>
      </c>
      <c r="G31" s="169"/>
      <c r="H31" s="169"/>
      <c r="I31" s="169"/>
      <c r="J31" s="169"/>
      <c r="K31" s="169"/>
      <c r="L31" s="169"/>
      <c r="M31" s="169"/>
      <c r="N31" s="169"/>
      <c r="O31" s="169"/>
      <c r="P31" s="169"/>
      <c r="Q31" s="169"/>
      <c r="R31" s="169">
        <f>SUM(G31:Q31)</f>
        <v>0</v>
      </c>
      <c r="S31" s="169">
        <f>D31-R31</f>
        <v>0</v>
      </c>
    </row>
    <row r="32" spans="3:19" ht="16.5" thickBot="1">
      <c r="C32" s="170" t="s">
        <v>482</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c r="C33" s="170"/>
      <c r="D33" s="168"/>
      <c r="F33" s="168"/>
      <c r="G33" s="168"/>
      <c r="H33" s="168"/>
      <c r="I33" s="168"/>
      <c r="J33" s="168"/>
      <c r="K33" s="168"/>
      <c r="L33" s="168"/>
      <c r="M33" s="168"/>
      <c r="N33" s="168"/>
      <c r="O33" s="168"/>
      <c r="P33" s="168"/>
      <c r="Q33" s="168"/>
      <c r="R33" s="168"/>
      <c r="S33" s="168"/>
    </row>
    <row r="34" spans="3:19" ht="15.75">
      <c r="C34" s="164" t="s">
        <v>483</v>
      </c>
    </row>
    <row r="35" spans="3:19">
      <c r="D35" s="168"/>
      <c r="F35" s="168" t="e">
        <f>D35/E35</f>
        <v>#DIV/0!</v>
      </c>
      <c r="G35" s="168"/>
      <c r="H35" s="168"/>
      <c r="I35" s="168"/>
      <c r="J35" s="168"/>
      <c r="K35" s="168"/>
      <c r="L35" s="168"/>
      <c r="M35" s="168"/>
      <c r="N35" s="168"/>
      <c r="O35" s="168"/>
      <c r="P35" s="168"/>
      <c r="Q35" s="168"/>
      <c r="R35" s="168">
        <f>SUM(G35:Q35)</f>
        <v>0</v>
      </c>
      <c r="S35" s="168">
        <f>D35-R35</f>
        <v>0</v>
      </c>
    </row>
    <row r="36" spans="3:19">
      <c r="D36" s="168"/>
      <c r="F36" s="168" t="e">
        <f>D36/E36</f>
        <v>#DIV/0!</v>
      </c>
      <c r="G36" s="168"/>
      <c r="H36" s="168"/>
      <c r="I36" s="168"/>
      <c r="J36" s="168"/>
      <c r="K36" s="168"/>
      <c r="L36" s="168"/>
      <c r="M36" s="168"/>
      <c r="N36" s="168"/>
      <c r="O36" s="168"/>
      <c r="P36" s="168"/>
      <c r="Q36" s="168"/>
      <c r="R36" s="168">
        <f>SUM(G36:Q36)</f>
        <v>0</v>
      </c>
      <c r="S36" s="168">
        <f>D36-R36</f>
        <v>0</v>
      </c>
    </row>
    <row r="37" spans="3:19" ht="15.75" thickBot="1">
      <c r="D37" s="169"/>
      <c r="F37" s="169"/>
      <c r="G37" s="169"/>
      <c r="H37" s="169"/>
      <c r="I37" s="169"/>
      <c r="J37" s="169"/>
      <c r="K37" s="169"/>
      <c r="L37" s="169"/>
      <c r="M37" s="169"/>
      <c r="N37" s="169"/>
      <c r="O37" s="169"/>
      <c r="P37" s="169"/>
      <c r="Q37" s="169"/>
      <c r="R37" s="169">
        <f>SUM(G37:Q37)</f>
        <v>0</v>
      </c>
      <c r="S37" s="169">
        <f>D37-R37</f>
        <v>0</v>
      </c>
    </row>
    <row r="38" spans="3:19" ht="16.5" thickBot="1">
      <c r="C38" s="170" t="s">
        <v>484</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row r="40" spans="3:19" ht="15.75">
      <c r="C40" s="164" t="s">
        <v>485</v>
      </c>
    </row>
    <row r="41" spans="3:19">
      <c r="D41" s="168"/>
      <c r="F41" s="168" t="e">
        <f>D41/E41</f>
        <v>#DIV/0!</v>
      </c>
      <c r="G41" s="168"/>
      <c r="H41" s="168"/>
      <c r="I41" s="168"/>
      <c r="J41" s="168"/>
      <c r="K41" s="168"/>
      <c r="L41" s="168"/>
      <c r="M41" s="168"/>
      <c r="N41" s="168"/>
      <c r="O41" s="168"/>
      <c r="P41" s="168"/>
      <c r="Q41" s="168"/>
      <c r="R41" s="168">
        <f>SUM(G41:Q41)</f>
        <v>0</v>
      </c>
      <c r="S41" s="168">
        <f>D41-R41</f>
        <v>0</v>
      </c>
    </row>
    <row r="42" spans="3:19">
      <c r="D42" s="168"/>
      <c r="F42" s="168" t="e">
        <f>D42/E42</f>
        <v>#DIV/0!</v>
      </c>
      <c r="G42" s="168"/>
      <c r="H42" s="168"/>
      <c r="I42" s="168"/>
      <c r="J42" s="168"/>
      <c r="K42" s="168"/>
      <c r="L42" s="168"/>
      <c r="M42" s="168"/>
      <c r="N42" s="168"/>
      <c r="O42" s="168"/>
      <c r="P42" s="168"/>
      <c r="Q42" s="168"/>
      <c r="R42" s="168">
        <f>SUM(G42:Q42)</f>
        <v>0</v>
      </c>
      <c r="S42" s="168">
        <f>D42-R42</f>
        <v>0</v>
      </c>
    </row>
    <row r="43" spans="3:19" ht="15.75" thickBot="1">
      <c r="D43" s="169"/>
      <c r="F43" s="169"/>
      <c r="G43" s="169"/>
      <c r="H43" s="169"/>
      <c r="I43" s="169"/>
      <c r="J43" s="169"/>
      <c r="K43" s="169"/>
      <c r="L43" s="169"/>
      <c r="M43" s="169"/>
      <c r="N43" s="169"/>
      <c r="O43" s="169"/>
      <c r="P43" s="169"/>
      <c r="Q43" s="169"/>
      <c r="R43" s="169">
        <f>SUM(G43:Q43)</f>
        <v>0</v>
      </c>
      <c r="S43" s="169">
        <f>D43-R43</f>
        <v>0</v>
      </c>
    </row>
    <row r="44" spans="3:19" ht="16.5" thickBot="1">
      <c r="C44" s="170" t="s">
        <v>486</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c r="D45" s="168"/>
      <c r="F45" s="168"/>
      <c r="G45" s="168"/>
      <c r="H45" s="168"/>
      <c r="I45" s="168"/>
      <c r="J45" s="168"/>
      <c r="K45" s="168"/>
      <c r="L45" s="168"/>
      <c r="M45" s="168"/>
      <c r="N45" s="168"/>
      <c r="O45" s="168"/>
      <c r="P45" s="168"/>
      <c r="Q45" s="168"/>
      <c r="R45" s="168"/>
      <c r="S45" s="168"/>
    </row>
    <row r="46" spans="3:19" ht="15.75">
      <c r="C46" s="164" t="s">
        <v>487</v>
      </c>
    </row>
    <row r="47" spans="3:19">
      <c r="D47" s="168"/>
      <c r="F47" s="168" t="e">
        <f>D47/E47</f>
        <v>#DIV/0!</v>
      </c>
      <c r="G47" s="168"/>
      <c r="H47" s="168"/>
      <c r="I47" s="168"/>
      <c r="J47" s="168"/>
      <c r="K47" s="168"/>
      <c r="L47" s="168"/>
      <c r="M47" s="168"/>
      <c r="N47" s="168"/>
      <c r="O47" s="168"/>
      <c r="P47" s="168"/>
      <c r="Q47" s="168"/>
      <c r="R47" s="168">
        <f>SUM(G47:Q47)</f>
        <v>0</v>
      </c>
      <c r="S47" s="168">
        <f>D47-R47</f>
        <v>0</v>
      </c>
    </row>
    <row r="48" spans="3:19">
      <c r="D48" s="168"/>
      <c r="F48" s="168" t="e">
        <f>D48/E48</f>
        <v>#DIV/0!</v>
      </c>
      <c r="G48" s="168"/>
      <c r="H48" s="168"/>
      <c r="I48" s="168"/>
      <c r="J48" s="168"/>
      <c r="K48" s="168"/>
      <c r="L48" s="168"/>
      <c r="M48" s="168"/>
      <c r="N48" s="168"/>
      <c r="O48" s="168"/>
      <c r="P48" s="168"/>
      <c r="Q48" s="168"/>
      <c r="R48" s="168">
        <f>SUM(G48:Q48)</f>
        <v>0</v>
      </c>
      <c r="S48" s="168">
        <f>D48-R48</f>
        <v>0</v>
      </c>
    </row>
    <row r="49" spans="3:19" ht="15.75" thickBot="1">
      <c r="D49" s="169"/>
      <c r="F49" s="169"/>
      <c r="G49" s="169"/>
      <c r="H49" s="169"/>
      <c r="I49" s="169"/>
      <c r="J49" s="169"/>
      <c r="K49" s="169"/>
      <c r="L49" s="169"/>
      <c r="M49" s="169"/>
      <c r="N49" s="169"/>
      <c r="O49" s="169"/>
      <c r="P49" s="169"/>
      <c r="Q49" s="169"/>
      <c r="R49" s="169">
        <f>SUM(G49:Q49)</f>
        <v>0</v>
      </c>
      <c r="S49" s="169">
        <f>D49-R49</f>
        <v>0</v>
      </c>
    </row>
    <row r="50" spans="3:19" ht="16.5" thickBot="1">
      <c r="C50" s="170" t="s">
        <v>488</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c r="D51" s="168"/>
      <c r="F51" s="168"/>
      <c r="G51" s="168"/>
      <c r="H51" s="168"/>
      <c r="I51" s="168"/>
      <c r="J51" s="168"/>
      <c r="K51" s="168"/>
      <c r="L51" s="168"/>
      <c r="M51" s="168"/>
      <c r="N51" s="168"/>
      <c r="O51" s="168"/>
      <c r="P51" s="168"/>
      <c r="Q51" s="168"/>
      <c r="R51" s="168"/>
      <c r="S51" s="168"/>
    </row>
    <row r="52" spans="3:19" ht="15.75">
      <c r="C52" s="164" t="s">
        <v>489</v>
      </c>
    </row>
    <row r="53" spans="3:19">
      <c r="D53" s="168"/>
      <c r="F53" s="168" t="e">
        <f>D53/E53</f>
        <v>#DIV/0!</v>
      </c>
      <c r="G53" s="168"/>
      <c r="H53" s="168"/>
      <c r="I53" s="168"/>
      <c r="J53" s="168"/>
      <c r="K53" s="168"/>
      <c r="L53" s="168"/>
      <c r="M53" s="168"/>
      <c r="N53" s="168"/>
      <c r="O53" s="168"/>
      <c r="P53" s="168"/>
      <c r="Q53" s="168"/>
      <c r="R53" s="168">
        <f>SUM(G53:Q53)</f>
        <v>0</v>
      </c>
      <c r="S53" s="168">
        <f>D53-R53</f>
        <v>0</v>
      </c>
    </row>
    <row r="54" spans="3:19">
      <c r="D54" s="168"/>
      <c r="F54" s="168" t="e">
        <f>D54/E54</f>
        <v>#DIV/0!</v>
      </c>
      <c r="G54" s="168"/>
      <c r="H54" s="168"/>
      <c r="I54" s="168"/>
      <c r="J54" s="168"/>
      <c r="K54" s="168"/>
      <c r="L54" s="168"/>
      <c r="M54" s="168"/>
      <c r="N54" s="168"/>
      <c r="O54" s="168"/>
      <c r="P54" s="168"/>
      <c r="Q54" s="168"/>
      <c r="R54" s="168">
        <f>SUM(G54:Q54)</f>
        <v>0</v>
      </c>
      <c r="S54" s="168">
        <f>D54-R54</f>
        <v>0</v>
      </c>
    </row>
    <row r="55" spans="3:19" ht="15.75" thickBot="1">
      <c r="D55" s="169"/>
      <c r="F55" s="169"/>
      <c r="G55" s="169"/>
      <c r="H55" s="169"/>
      <c r="I55" s="169"/>
      <c r="J55" s="169"/>
      <c r="K55" s="169"/>
      <c r="L55" s="169"/>
      <c r="M55" s="169"/>
      <c r="N55" s="169"/>
      <c r="O55" s="169"/>
      <c r="P55" s="169"/>
      <c r="Q55" s="169"/>
      <c r="R55" s="169">
        <f>SUM(G55:Q55)</f>
        <v>0</v>
      </c>
      <c r="S55" s="169">
        <f>D55-R55</f>
        <v>0</v>
      </c>
    </row>
    <row r="56" spans="3:19" ht="16.5" thickBot="1">
      <c r="C56" s="171" t="s">
        <v>490</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row r="58" spans="3:19" ht="15.75">
      <c r="C58" s="164" t="s">
        <v>491</v>
      </c>
    </row>
    <row r="59" spans="3:19">
      <c r="D59" s="168"/>
      <c r="F59" s="168" t="e">
        <f>D59/E59</f>
        <v>#DIV/0!</v>
      </c>
      <c r="G59" s="168"/>
      <c r="H59" s="168"/>
      <c r="I59" s="168"/>
      <c r="J59" s="168"/>
      <c r="K59" s="168"/>
      <c r="L59" s="168"/>
      <c r="M59" s="168"/>
      <c r="N59" s="168"/>
      <c r="O59" s="168"/>
      <c r="P59" s="168"/>
      <c r="Q59" s="168"/>
      <c r="R59" s="168">
        <f>SUM(G59:Q59)</f>
        <v>0</v>
      </c>
      <c r="S59" s="168">
        <f>D59-R59</f>
        <v>0</v>
      </c>
    </row>
    <row r="60" spans="3:19">
      <c r="D60" s="168"/>
      <c r="F60" s="168" t="e">
        <f>D60/E60</f>
        <v>#DIV/0!</v>
      </c>
      <c r="G60" s="168"/>
      <c r="H60" s="168"/>
      <c r="I60" s="168"/>
      <c r="J60" s="168"/>
      <c r="K60" s="168"/>
      <c r="L60" s="168"/>
      <c r="M60" s="168"/>
      <c r="N60" s="168"/>
      <c r="O60" s="168"/>
      <c r="P60" s="168"/>
      <c r="Q60" s="168"/>
      <c r="R60" s="168">
        <f>SUM(G60:Q60)</f>
        <v>0</v>
      </c>
      <c r="S60" s="168">
        <f>D60-R60</f>
        <v>0</v>
      </c>
    </row>
    <row r="61" spans="3:19" ht="15.75" thickBot="1">
      <c r="D61" s="169"/>
      <c r="F61" s="169"/>
      <c r="G61" s="169"/>
      <c r="H61" s="169"/>
      <c r="I61" s="169"/>
      <c r="J61" s="169"/>
      <c r="K61" s="169"/>
      <c r="L61" s="169"/>
      <c r="M61" s="169"/>
      <c r="N61" s="169"/>
      <c r="O61" s="169"/>
      <c r="P61" s="169"/>
      <c r="Q61" s="169"/>
      <c r="R61" s="169">
        <f>SUM(G61:Q61)</f>
        <v>0</v>
      </c>
      <c r="S61" s="169">
        <f>D61-R61</f>
        <v>0</v>
      </c>
    </row>
    <row r="62" spans="3:19" ht="16.5" thickBot="1">
      <c r="C62" s="170" t="s">
        <v>377</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row r="65" spans="3:19" ht="16.5" thickBot="1">
      <c r="C65" s="164" t="s">
        <v>378</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30" type="noConversion"/>
  <pageMargins left="0.5" right="0.66700000000000004" top="0.5" bottom="0.55000000000000004" header="0.5" footer="0.5"/>
  <pageSetup scale="88" orientation="landscape" horizontalDpi="360" verticalDpi="360"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68</vt:i4>
      </vt:variant>
    </vt:vector>
  </HeadingPairs>
  <TitlesOfParts>
    <vt:vector size="173" baseType="lpstr">
      <vt:lpstr>Instructions</vt:lpstr>
      <vt:lpstr>AFR Basics</vt:lpstr>
      <vt:lpstr>TRIAL BALANCE CERTIFICATION</vt:lpstr>
      <vt:lpstr>COVER PAGE</vt:lpstr>
      <vt:lpstr>FILING FEE FORM</vt:lpstr>
      <vt:lpstr>TABLE OF CONTENTS</vt:lpstr>
      <vt:lpstr>INTROD. SECT. COVER</vt:lpstr>
      <vt:lpstr>LTR. OF TRANSMITTAL</vt:lpstr>
      <vt:lpstr>ELECTED OFFICIALS-SIGNATURE PG</vt:lpstr>
      <vt:lpstr>FIN. SECTION COVER</vt:lpstr>
      <vt:lpstr>MD&amp;A COVER</vt:lpstr>
      <vt:lpstr>MD&amp;A Example</vt:lpstr>
      <vt:lpstr>MD&amp;A</vt:lpstr>
      <vt:lpstr>BASIC FS COVER</vt:lpstr>
      <vt:lpstr>GW-STATEMENT NET POSITION(13A)</vt:lpstr>
      <vt:lpstr>COMPONENT UNITS-NET POS(13B)</vt:lpstr>
      <vt:lpstr>GW-STATEMENT OF ACTIVITIES(14A)</vt:lpstr>
      <vt:lpstr>COMPONENT UNITS-ST OF ACT (14B)</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(32A)</vt:lpstr>
      <vt:lpstr>NOTES TO FIN ST (32B)</vt:lpstr>
      <vt:lpstr>NOTES TO FIN ST (32C)</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REVENUE(54R)</vt:lpstr>
      <vt:lpstr>OPER.-MAJOR SP. REV. (B)(54E)</vt:lpstr>
      <vt:lpstr>NOTES TO RSI (55)</vt:lpstr>
      <vt:lpstr>RSI-OPEB (56)</vt:lpstr>
      <vt:lpstr>RSI-PERS (57-A)</vt:lpstr>
      <vt:lpstr>RSI-FURS (57-B)</vt:lpstr>
      <vt:lpstr>RSI-MPORS (57-C)</vt:lpstr>
      <vt:lpstr>RSI-SRS (57-D)</vt:lpstr>
      <vt:lpstr>RSI-TRS (57-E)</vt:lpstr>
      <vt:lpstr>RSI-FDRA&amp;GASB78 (58)</vt:lpstr>
      <vt:lpstr>OTHER SUPP. INFO. COVER</vt:lpstr>
      <vt:lpstr>BS-NONMAJOR SP. REVENUE(59) </vt:lpstr>
      <vt:lpstr>OPER.-NONMAJOR SP. REV(60-61)</vt:lpstr>
      <vt:lpstr>OPER.-NONMAJOR SP REV(B)(62-63)</vt:lpstr>
      <vt:lpstr>BS-NONMAJOR DEBT SERVICE(64)</vt:lpstr>
      <vt:lpstr>OPER.-NONMAJOR DEBT SER.(65-66)</vt:lpstr>
      <vt:lpstr>BS-NONMAJOR CAP. PROJ.(67)</vt:lpstr>
      <vt:lpstr>OPER.-NONMAJOR CAP. PROJ(68-69)</vt:lpstr>
      <vt:lpstr>BS-PERMANENT FUNDS(70)</vt:lpstr>
      <vt:lpstr>OPER.-PERMANENT FUNDS(71)</vt:lpstr>
      <vt:lpstr>NET POSIT-NONMAJOR ENTERPR(72)</vt:lpstr>
      <vt:lpstr>CHG. IN NP-NONMAJOR ENTERPR(73)</vt:lpstr>
      <vt:lpstr>NONMAJOR ENTERPR. CASH FLOW(74)</vt:lpstr>
      <vt:lpstr>COMB. NET POS-IN. SER.(75)</vt:lpstr>
      <vt:lpstr>COMB. CHGE IN NP IN. SERV.(76)</vt:lpstr>
      <vt:lpstr>ST. OF CASH FLOWS-INT.SER.(77)</vt:lpstr>
      <vt:lpstr>FED.-ST. INTERGOVERNMENTAL(78)</vt:lpstr>
      <vt:lpstr>GEN. INFO.  SECT. COVER</vt:lpstr>
      <vt:lpstr>GENERAL INFORMATION(79)</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EntityLookup</vt:lpstr>
      <vt:lpstr>Update Log</vt:lpstr>
      <vt:lpstr>TabInfo</vt:lpstr>
      <vt:lpstr>'NOTES TO FIN ST (36)'!Eligibility_for_benefit</vt:lpstr>
      <vt:lpstr>'BS-NONMAJOR CAP. PROJ.(67)'!Print_Area</vt:lpstr>
      <vt:lpstr>'BS-NONMAJOR DEBT SERVICE(64)'!Print_Area</vt:lpstr>
      <vt:lpstr>'CHG. IN NP-NONMAJOR ENTERPR(73)'!Print_Area</vt:lpstr>
      <vt:lpstr>'Compensated Absences'!Print_Area</vt:lpstr>
      <vt:lpstr>'COMPONENT UNITS-NET POS(13B)'!Print_Area</vt:lpstr>
      <vt:lpstr>'COVER PAGE'!Print_Area</vt:lpstr>
      <vt:lpstr>'Depr.-General'!Print_Area</vt:lpstr>
      <vt:lpstr>'ELECTED OFFICIALS-SIGNATURE PG'!Print_Area</vt:lpstr>
      <vt:lpstr>'FED.-ST. INTERGOVERNMENTAL(78)'!Print_Area</vt:lpstr>
      <vt:lpstr>'FILING FEE FORM'!Print_Area</vt:lpstr>
      <vt:lpstr>'GEN. INFO.  SECT. COVER'!Print_Area</vt:lpstr>
      <vt:lpstr>'GENERAL FUND-OPERATING(48-53)'!Print_Area</vt:lpstr>
      <vt:lpstr>'GOVERMENTAL FUNDS-OPERATING(16)'!Print_Area</vt:lpstr>
      <vt:lpstr>'GOVERNMENTAL FUNDS - BS(15)'!Print_Area</vt:lpstr>
      <vt:lpstr>'GW-STATEMENT NET POSITION(13A)'!Print_Area</vt:lpstr>
      <vt:lpstr>Instructions!Print_Area</vt:lpstr>
      <vt:lpstr>'INTROD. SECT. COVER'!Print_Area</vt:lpstr>
      <vt:lpstr>'MD&amp;A COVER'!Print_Area</vt:lpstr>
      <vt:lpstr>'NET POSITION-PROPRIETARY(18)'!Print_Area</vt:lpstr>
      <vt:lpstr>'NET POSIT-NONMAJOR ENTERPR(72)'!Print_Area</vt:lpstr>
      <vt:lpstr>'NOTE TO FIN ST (23)'!Print_Area</vt:lpstr>
      <vt:lpstr>'NOTE TO FIN ST (42)'!Print_Area</vt:lpstr>
      <vt:lpstr>'NOTES TO FIN ST (29)'!Print_Area</vt:lpstr>
      <vt:lpstr>'NOTES TO FIN ST (30)'!Print_Area</vt:lpstr>
      <vt:lpstr>'NOTES TO FIN ST (31)'!Print_Area</vt:lpstr>
      <vt:lpstr>'NOTES TO FIN ST (32A)'!Print_Area</vt:lpstr>
      <vt:lpstr>'NOTES TO FIN ST (32B)'!Print_Area</vt:lpstr>
      <vt:lpstr>'NOTES TO FIN ST (33A)'!Print_Area</vt:lpstr>
      <vt:lpstr>'NOTES TO FIN ST (33B)'!Print_Area</vt:lpstr>
      <vt:lpstr>'NOTES TO FIN ST (34A)'!Print_Area</vt:lpstr>
      <vt:lpstr>'NOTES TO FIN ST (34B)'!Print_Area</vt:lpstr>
      <vt:lpstr>'NOTES TO FIN ST (34C)'!Print_Area</vt:lpstr>
      <vt:lpstr>'NOTES TO FIN ST (34D)'!Print_Area</vt:lpstr>
      <vt:lpstr>'NOTES TO FIN ST (35) -ACT'!Print_Area</vt:lpstr>
      <vt:lpstr>'NOTES TO FIN ST (47)'!Print_Area</vt:lpstr>
      <vt:lpstr>'OPER.-MAJOR SP. REV. (B)(54E)'!Print_Area</vt:lpstr>
      <vt:lpstr>'OPER.-NONMAJOR CAP. PROJ(68-69)'!Print_Area</vt:lpstr>
      <vt:lpstr>'OPER.-NONMAJOR DEBT SER.(65-66)'!Print_Area</vt:lpstr>
      <vt:lpstr>'OPER.-NONMAJOR SP REV(B)(62-63)'!Print_Area</vt:lpstr>
      <vt:lpstr>'OPER.-NONMAJOR SP. REV(60-61)'!Print_Area</vt:lpstr>
      <vt:lpstr>'OPER.-PERMANENT FUNDS(71)'!Print_Area</vt:lpstr>
      <vt:lpstr>'OPER-MAJOR SP. REVENUE(54R)'!Print_Area</vt:lpstr>
      <vt:lpstr>'RECONCILIATION OF OPERATING(17)'!Print_Area</vt:lpstr>
      <vt:lpstr>'RSI-FURS (57-B)'!Print_Area</vt:lpstr>
      <vt:lpstr>'RSI-MPORS (57-C)'!Print_Area</vt:lpstr>
      <vt:lpstr>'RSI-PERS (57-A)'!Print_Area</vt:lpstr>
      <vt:lpstr>'RSI-SRS (57-D)'!Print_Area</vt:lpstr>
      <vt:lpstr>'RSI-TRS (57-E)'!Print_Area</vt:lpstr>
      <vt:lpstr>'TABLE OF CONTENTS'!Print_Area</vt:lpstr>
      <vt:lpstr>'BS-NONMAJOR CAP. PROJ.(67)'!Print_Titles</vt:lpstr>
      <vt:lpstr>'BS-NONMAJOR DEBT SERVICE(64)'!Print_Titles</vt:lpstr>
      <vt:lpstr>'BS-NONMAJOR SP. REVENUE(59) '!Print_Titles</vt:lpstr>
      <vt:lpstr>'BS-PERMANENT FUNDS(70)'!Print_Titles</vt:lpstr>
      <vt:lpstr>'COMPONENT UNITS-NET POS(13B)'!Print_Titles</vt:lpstr>
      <vt:lpstr>'COMPONENT UNITS-ST OF ACT (14B)'!Print_Titles</vt:lpstr>
      <vt:lpstr>'Depr.-General'!Print_Titles</vt:lpstr>
      <vt:lpstr>'GENERAL FUND-OPERATING(48-53)'!Print_Titles</vt:lpstr>
      <vt:lpstr>Instructions!Print_Titles</vt:lpstr>
      <vt:lpstr>'NOTE TO FIN ST (23)'!Print_Titles</vt:lpstr>
      <vt:lpstr>'OPER.-MAJOR SP. REV. (B)(54E)'!Print_Titles</vt:lpstr>
      <vt:lpstr>'OPER.-NONMAJOR CAP. PROJ(68-69)'!Print_Titles</vt:lpstr>
      <vt:lpstr>'OPER.-NONMAJOR DEBT SER.(65-66)'!Print_Titles</vt:lpstr>
      <vt:lpstr>'OPER.-NONMAJOR SP REV(B)(62-63)'!Print_Titles</vt:lpstr>
      <vt:lpstr>'OPER.-NONMAJOR SP. REV(60-61)'!Print_Titles</vt:lpstr>
      <vt:lpstr>'OPER.-PERMANENT FUNDS(71)'!Print_Titles</vt:lpstr>
      <vt:lpstr>'OPER-MAJOR SP. REVENUE(54R)'!Print_Titles</vt:lpstr>
      <vt:lpstr>Print_Titles_MI</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Jackson, Dorcas</cp:lastModifiedBy>
  <cp:lastPrinted>2026-07-17T16:16:23Z</cp:lastPrinted>
  <dcterms:created xsi:type="dcterms:W3CDTF">2003-02-26T15:58:31Z</dcterms:created>
  <dcterms:modified xsi:type="dcterms:W3CDTF">2026-07-17T16:21:42Z</dcterms:modified>
</cp:coreProperties>
</file>